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HUMBERTO ACUÑA\LEY DE PRESUPUESTO DEL AÑO 2021\Formatos y Directivas de las entidades\Entidades\Reniec\"/>
    </mc:Choice>
  </mc:AlternateContent>
  <xr:revisionPtr revIDLastSave="0" documentId="8_{95229B55-D267-44F8-994B-B98AF0FA3B77}" xr6:coauthVersionLast="45" xr6:coauthVersionMax="45" xr10:uidLastSave="{00000000-0000-0000-0000-000000000000}"/>
  <bookViews>
    <workbookView xWindow="-120" yWindow="-120" windowWidth="20730" windowHeight="11160" tabRatio="825" xr2:uid="{00000000-000D-0000-FFFF-FFFF00000000}"/>
  </bookViews>
  <sheets>
    <sheet name="Índice" sheetId="55" r:id="rId1"/>
    <sheet name="F-01 ." sheetId="83" r:id="rId2"/>
    <sheet name="F-02." sheetId="73" r:id="rId3"/>
    <sheet name="F-03." sheetId="70" r:id="rId4"/>
    <sheet name="F-04." sheetId="82" r:id="rId5"/>
    <sheet name="F-05." sheetId="76" r:id="rId6"/>
    <sheet name="F-06" sheetId="91" r:id="rId7"/>
    <sheet name="F-07." sheetId="9" r:id="rId8"/>
    <sheet name="F-08." sheetId="21" r:id="rId9"/>
    <sheet name="F-09." sheetId="98" r:id="rId10"/>
    <sheet name="F-10." sheetId="99" r:id="rId11"/>
    <sheet name="F-11." sheetId="100" r:id="rId12"/>
    <sheet name="F-12" sheetId="84" r:id="rId13"/>
    <sheet name="F-13" sheetId="95" r:id="rId14"/>
    <sheet name="F-14-2019" sheetId="85" r:id="rId15"/>
    <sheet name="F-14-2020" sheetId="86" r:id="rId16"/>
    <sheet name="F-142021" sheetId="87" r:id="rId17"/>
    <sheet name="F-15" sheetId="96" r:id="rId18"/>
    <sheet name="F-16" sheetId="88" r:id="rId19"/>
    <sheet name="F-17." sheetId="101" r:id="rId20"/>
    <sheet name="F-18" sheetId="90" r:id="rId21"/>
    <sheet name="Hoja1" sheetId="78" state="hidden" r:id="rId22"/>
  </sheets>
  <externalReferences>
    <externalReference r:id="rId23"/>
    <externalReference r:id="rId24"/>
    <externalReference r:id="rId25"/>
  </externalReferences>
  <definedNames>
    <definedName name="_xlnm._FilterDatabase" localSheetId="14" hidden="1">'F-14-2019'!$H$1:$H$87</definedName>
    <definedName name="_xlnm._FilterDatabase" localSheetId="15" hidden="1">'F-14-2020'!$H$1:$H$102</definedName>
    <definedName name="_xlnm._FilterDatabase" localSheetId="16" hidden="1">'F-142021'!$H$1:$H$96</definedName>
    <definedName name="_xlnm._FilterDatabase" localSheetId="19" hidden="1">'F-17.'!$A$4:$Q$3699</definedName>
    <definedName name="_xlnm._FilterDatabase" localSheetId="20" hidden="1">'F-18'!$A$3:$Q$122</definedName>
    <definedName name="_xlnm.Print_Area" localSheetId="1">'F-01 .'!$A$1:$P$20</definedName>
    <definedName name="_xlnm.Print_Area" localSheetId="3">'F-03.'!$A$1:$D$109,'F-03.'!$A$112:$D$216,'F-03.'!$A$218:$D$269</definedName>
    <definedName name="_xlnm.Print_Area" localSheetId="4">'F-04.'!$A$1:$R$11,'F-04.'!$A$14:$R$24,'F-04.'!$A$27:$R$37,'F-04.'!$A$40:$R$50</definedName>
    <definedName name="_xlnm.Print_Area" localSheetId="6">'F-06'!$A$1:$N$51</definedName>
    <definedName name="_xlnm.Print_Area" localSheetId="8">'F-08.'!$A$1:$R$109</definedName>
    <definedName name="_xlnm.Print_Area" localSheetId="9">'F-09.'!$A$1:$X$56</definedName>
    <definedName name="_xlnm.Print_Area" localSheetId="10">'F-10.'!$A$1:$I$24</definedName>
    <definedName name="_xlnm.Print_Area" localSheetId="11">'F-11.'!$A$1:$AI$56</definedName>
    <definedName name="_xlnm.Print_Area" localSheetId="12">'F-12'!$A$1:$J$28,'F-12'!$A$30:$J$57,'F-12'!$A$59:$J$86</definedName>
    <definedName name="_xlnm.Print_Area" localSheetId="13">'F-13'!$A$1:$N$28</definedName>
    <definedName name="_xlnm.Print_Area" localSheetId="17">'F-15'!$A$1:$H$21</definedName>
    <definedName name="_xlnm.Print_Area" localSheetId="18">'F-16'!$A$1:$H$35</definedName>
    <definedName name="_xlnm.Print_Area" localSheetId="0">Índice!$A$1:$E$35</definedName>
    <definedName name="dd" localSheetId="1">#REF!</definedName>
    <definedName name="dd" localSheetId="2">#REF!</definedName>
    <definedName name="dd" localSheetId="3">#REF!</definedName>
    <definedName name="dd" localSheetId="5">#REF!</definedName>
    <definedName name="dd" localSheetId="6">#REF!</definedName>
    <definedName name="dd" localSheetId="9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19">#REF!</definedName>
    <definedName name="dd" localSheetId="20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0">#REF!</definedName>
    <definedName name="DIRECREC" localSheetId="11">#REF!</definedName>
    <definedName name="DIRECREC" localSheetId="12">#REF!</definedName>
    <definedName name="DIRECREC" localSheetId="13">#REF!</definedName>
    <definedName name="DIRECREC" localSheetId="14">#REF!</definedName>
    <definedName name="DIRECREC" localSheetId="15">#REF!</definedName>
    <definedName name="DIRECREC" localSheetId="16">#REF!</definedName>
    <definedName name="DIRECREC" localSheetId="17">#REF!</definedName>
    <definedName name="DIRECREC" localSheetId="18">#REF!</definedName>
    <definedName name="DIRECREC" localSheetId="19">#REF!</definedName>
    <definedName name="DIRECREC" localSheetId="20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0">#REF!</definedName>
    <definedName name="DONAC" localSheetId="11">#REF!</definedName>
    <definedName name="DONAC" localSheetId="12">#REF!</definedName>
    <definedName name="DONAC" localSheetId="13">#REF!</definedName>
    <definedName name="DONAC" localSheetId="14">#REF!</definedName>
    <definedName name="DONAC" localSheetId="15">#REF!</definedName>
    <definedName name="DONAC" localSheetId="16">#REF!</definedName>
    <definedName name="DONAC" localSheetId="17">#REF!</definedName>
    <definedName name="DONAC" localSheetId="18">#REF!</definedName>
    <definedName name="DONAC" localSheetId="19">#REF!</definedName>
    <definedName name="DONAC" localSheetId="20">#REF!</definedName>
    <definedName name="DONAC">#REF!</definedName>
    <definedName name="EE" localSheetId="1">#REF!</definedName>
    <definedName name="EE" localSheetId="2">#REF!</definedName>
    <definedName name="EE" localSheetId="3">#REF!</definedName>
    <definedName name="EE" localSheetId="5">#REF!</definedName>
    <definedName name="EE" localSheetId="6">#REF!</definedName>
    <definedName name="EE" localSheetId="9">#REF!</definedName>
    <definedName name="EE" localSheetId="10">#REF!</definedName>
    <definedName name="EE" localSheetId="11">#REF!</definedName>
    <definedName name="EE" localSheetId="12">#REF!</definedName>
    <definedName name="EE" localSheetId="13">#REF!</definedName>
    <definedName name="EE" localSheetId="17">#REF!</definedName>
    <definedName name="EE" localSheetId="18">#REF!</definedName>
    <definedName name="EE" localSheetId="19">#REF!</definedName>
    <definedName name="EE" localSheetId="20">#REF!</definedName>
    <definedName name="EE">#REF!</definedName>
    <definedName name="LISTADO_EJECUTORAS_F2">[1]listaDesplegableUE!$A$149:$PS$195</definedName>
    <definedName name="LISTADO_PLIEGOS_F1">[1]listaDesplegableUE!$A$39:$BF$98</definedName>
    <definedName name="NACDO" localSheetId="12">#REF!</definedName>
    <definedName name="NACDO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0">#REF!</definedName>
    <definedName name="RECORD" localSheetId="11">#REF!</definedName>
    <definedName name="RECORD" localSheetId="12">#REF!</definedName>
    <definedName name="RECORD" localSheetId="13">#REF!</definedName>
    <definedName name="RECORD" localSheetId="17">#REF!</definedName>
    <definedName name="RECORD" localSheetId="18">#REF!</definedName>
    <definedName name="RECORD" localSheetId="19">#REF!</definedName>
    <definedName name="RECORD" localSheetId="20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0">#REF!</definedName>
    <definedName name="RECPUB" localSheetId="11">#REF!</definedName>
    <definedName name="RECPUB" localSheetId="12">#REF!</definedName>
    <definedName name="RECPUB" localSheetId="13">#REF!</definedName>
    <definedName name="RECPUB" localSheetId="17">#REF!</definedName>
    <definedName name="RECPUB" localSheetId="18">#REF!</definedName>
    <definedName name="RECPUB" localSheetId="19">#REF!</definedName>
    <definedName name="RECPUB" localSheetId="20">#REF!</definedName>
    <definedName name="RECPUB">#REF!</definedName>
    <definedName name="_xlnm.Print_Titles" localSheetId="1">'F-01 .'!$4:$4</definedName>
    <definedName name="_xlnm.Print_Titles" localSheetId="3">'F-03.'!$1:$2</definedName>
    <definedName name="_xlnm.Print_Titles" localSheetId="8">'F-08.'!$1:$4</definedName>
    <definedName name="_xlnm.Print_Titles" localSheetId="9">'F-09.'!$1:$5</definedName>
    <definedName name="_xlnm.Print_Titles" localSheetId="14">'F-14-2019'!$1:$4</definedName>
    <definedName name="_xlnm.Print_Titles" localSheetId="15">'F-14-2020'!$1:$4</definedName>
    <definedName name="_xlnm.Print_Titles" localSheetId="16">'F-142021'!$1:$4</definedName>
    <definedName name="_xlnm.Print_Titles" localSheetId="19">'F-17.'!$1:$4</definedName>
    <definedName name="_xlnm.Print_Titles" localSheetId="20">'F-18'!$1:$4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0">#REF!</definedName>
    <definedName name="XPRINT" localSheetId="11">#REF!</definedName>
    <definedName name="XPRINT" localSheetId="12">#REF!</definedName>
    <definedName name="XPRINT" localSheetId="13">#REF!</definedName>
    <definedName name="XPRINT" localSheetId="14">#REF!</definedName>
    <definedName name="XPRINT" localSheetId="15">#REF!</definedName>
    <definedName name="XPRINT" localSheetId="16">#REF!</definedName>
    <definedName name="XPRINT" localSheetId="17">#REF!</definedName>
    <definedName name="XPRINT" localSheetId="18">#REF!</definedName>
    <definedName name="XPRINT" localSheetId="19">#REF!</definedName>
    <definedName name="XPRINT" localSheetId="20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0">#REF!</definedName>
    <definedName name="XPRINT2" localSheetId="11">#REF!</definedName>
    <definedName name="XPRINT2" localSheetId="12">#REF!</definedName>
    <definedName name="XPRINT2" localSheetId="13">#REF!</definedName>
    <definedName name="XPRINT2" localSheetId="14">#REF!</definedName>
    <definedName name="XPRINT2" localSheetId="15">#REF!</definedName>
    <definedName name="XPRINT2" localSheetId="16">#REF!</definedName>
    <definedName name="XPRINT2" localSheetId="17">#REF!</definedName>
    <definedName name="XPRINT2" localSheetId="18">#REF!</definedName>
    <definedName name="XPRINT2" localSheetId="19">#REF!</definedName>
    <definedName name="XPRINT2" localSheetId="20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0">#REF!</definedName>
    <definedName name="XPRINT3" localSheetId="11">#REF!</definedName>
    <definedName name="XPRINT3" localSheetId="12">#REF!</definedName>
    <definedName name="XPRINT3" localSheetId="13">#REF!</definedName>
    <definedName name="XPRINT3" localSheetId="14">#REF!</definedName>
    <definedName name="XPRINT3" localSheetId="15">#REF!</definedName>
    <definedName name="XPRINT3" localSheetId="16">#REF!</definedName>
    <definedName name="XPRINT3" localSheetId="17">#REF!</definedName>
    <definedName name="XPRINT3" localSheetId="18">#REF!</definedName>
    <definedName name="XPRINT3" localSheetId="19">#REF!</definedName>
    <definedName name="XPRINT3" localSheetId="20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0">#REF!</definedName>
    <definedName name="XPRINT4" localSheetId="11">#REF!</definedName>
    <definedName name="XPRINT4" localSheetId="12">#REF!</definedName>
    <definedName name="XPRINT4" localSheetId="13">#REF!</definedName>
    <definedName name="XPRINT4" localSheetId="17">#REF!</definedName>
    <definedName name="XPRINT4" localSheetId="18">#REF!</definedName>
    <definedName name="XPRINT4" localSheetId="19">#REF!</definedName>
    <definedName name="XPRINT4" localSheetId="20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84" l="1"/>
  <c r="I35" i="84"/>
  <c r="H35" i="84"/>
  <c r="M3436" i="101" l="1"/>
  <c r="M2921" i="101"/>
  <c r="M1980" i="101"/>
  <c r="M1903" i="101"/>
  <c r="M1828" i="101"/>
  <c r="M1732" i="101"/>
  <c r="M1287" i="101"/>
  <c r="M1175" i="101"/>
  <c r="M1130" i="101"/>
  <c r="M869" i="101"/>
  <c r="X37" i="100"/>
  <c r="W37" i="100"/>
  <c r="U37" i="100"/>
  <c r="T37" i="100"/>
  <c r="S37" i="100"/>
  <c r="I37" i="100"/>
  <c r="H37" i="100"/>
  <c r="F37" i="100"/>
  <c r="E37" i="100"/>
  <c r="D37" i="100"/>
  <c r="AI35" i="100"/>
  <c r="AC35" i="100"/>
  <c r="AC32" i="100" s="1"/>
  <c r="P35" i="100"/>
  <c r="AG34" i="100"/>
  <c r="AE34" i="100"/>
  <c r="P34" i="100"/>
  <c r="AE33" i="100"/>
  <c r="P33" i="100"/>
  <c r="AI32" i="100"/>
  <c r="N32" i="100"/>
  <c r="AH30" i="100"/>
  <c r="AF30" i="100"/>
  <c r="AC30" i="100"/>
  <c r="Z30" i="100"/>
  <c r="AD30" i="100" s="1"/>
  <c r="AE30" i="100" s="1"/>
  <c r="Q30" i="100"/>
  <c r="N30" i="100"/>
  <c r="K30" i="100"/>
  <c r="O30" i="100" s="1"/>
  <c r="AH29" i="100"/>
  <c r="AC29" i="100"/>
  <c r="Z29" i="100"/>
  <c r="AD29" i="100" s="1"/>
  <c r="Q29" i="100"/>
  <c r="N29" i="100"/>
  <c r="K29" i="100"/>
  <c r="O29" i="100" s="1"/>
  <c r="AH28" i="100"/>
  <c r="AD28" i="100"/>
  <c r="AC28" i="100"/>
  <c r="AC27" i="100" s="1"/>
  <c r="Z28" i="100"/>
  <c r="Q28" i="100"/>
  <c r="AF28" i="100" s="1"/>
  <c r="N28" i="100"/>
  <c r="N27" i="100" s="1"/>
  <c r="K28" i="100"/>
  <c r="O28" i="100" s="1"/>
  <c r="AI27" i="100"/>
  <c r="AB27" i="100"/>
  <c r="AA27" i="100"/>
  <c r="Y27" i="100"/>
  <c r="V27" i="100"/>
  <c r="R27" i="100"/>
  <c r="M27" i="100"/>
  <c r="L27" i="100"/>
  <c r="J27" i="100"/>
  <c r="G27" i="100"/>
  <c r="C27" i="100"/>
  <c r="B27" i="100"/>
  <c r="AH25" i="100"/>
  <c r="AC25" i="100"/>
  <c r="Z25" i="100"/>
  <c r="AD25" i="100" s="1"/>
  <c r="Q25" i="100"/>
  <c r="AF25" i="100" s="1"/>
  <c r="N25" i="100"/>
  <c r="K25" i="100"/>
  <c r="O25" i="100" s="1"/>
  <c r="P25" i="100" s="1"/>
  <c r="AH24" i="100"/>
  <c r="AF24" i="100"/>
  <c r="AC24" i="100"/>
  <c r="Z24" i="100"/>
  <c r="AD24" i="100" s="1"/>
  <c r="AE24" i="100" s="1"/>
  <c r="Q24" i="100"/>
  <c r="N24" i="100"/>
  <c r="K24" i="100"/>
  <c r="O24" i="100" s="1"/>
  <c r="P24" i="100" s="1"/>
  <c r="AH23" i="100"/>
  <c r="AC23" i="100"/>
  <c r="Z23" i="100"/>
  <c r="Q23" i="100"/>
  <c r="Q22" i="100" s="1"/>
  <c r="N23" i="100"/>
  <c r="K23" i="100"/>
  <c r="O23" i="100" s="1"/>
  <c r="AI22" i="100"/>
  <c r="AB22" i="100"/>
  <c r="AA22" i="100"/>
  <c r="Y22" i="100"/>
  <c r="V22" i="100"/>
  <c r="R22" i="100"/>
  <c r="M22" i="100"/>
  <c r="L22" i="100"/>
  <c r="J22" i="100"/>
  <c r="G22" i="100"/>
  <c r="C22" i="100"/>
  <c r="B22" i="100"/>
  <c r="AH20" i="100"/>
  <c r="AF20" i="100"/>
  <c r="AC20" i="100"/>
  <c r="Z20" i="100"/>
  <c r="AD20" i="100" s="1"/>
  <c r="AE20" i="100" s="1"/>
  <c r="Q20" i="100"/>
  <c r="N20" i="100"/>
  <c r="K20" i="100"/>
  <c r="O20" i="100" s="1"/>
  <c r="P20" i="100" s="1"/>
  <c r="AH19" i="100"/>
  <c r="AC19" i="100"/>
  <c r="Z19" i="100"/>
  <c r="AD19" i="100" s="1"/>
  <c r="Q19" i="100"/>
  <c r="AF19" i="100" s="1"/>
  <c r="N19" i="100"/>
  <c r="K19" i="100"/>
  <c r="O19" i="100" s="1"/>
  <c r="AH18" i="100"/>
  <c r="AC18" i="100"/>
  <c r="Z18" i="100"/>
  <c r="AD18" i="100" s="1"/>
  <c r="Q18" i="100"/>
  <c r="AF18" i="100" s="1"/>
  <c r="N18" i="100"/>
  <c r="N17" i="100" s="1"/>
  <c r="K18" i="100"/>
  <c r="AI17" i="100"/>
  <c r="AC17" i="100"/>
  <c r="AB17" i="100"/>
  <c r="AA17" i="100"/>
  <c r="Y17" i="100"/>
  <c r="V17" i="100"/>
  <c r="R17" i="100"/>
  <c r="M17" i="100"/>
  <c r="L17" i="100"/>
  <c r="J17" i="100"/>
  <c r="G17" i="100"/>
  <c r="C17" i="100"/>
  <c r="B17" i="100"/>
  <c r="AH15" i="100"/>
  <c r="AC15" i="100"/>
  <c r="Z15" i="100"/>
  <c r="AD15" i="100" s="1"/>
  <c r="Q15" i="100"/>
  <c r="AF15" i="100" s="1"/>
  <c r="N15" i="100"/>
  <c r="K15" i="100"/>
  <c r="O15" i="100" s="1"/>
  <c r="P15" i="100" s="1"/>
  <c r="AH14" i="100"/>
  <c r="AD14" i="100"/>
  <c r="AE14" i="100" s="1"/>
  <c r="AC14" i="100"/>
  <c r="Z14" i="100"/>
  <c r="Q14" i="100"/>
  <c r="AF14" i="100" s="1"/>
  <c r="N14" i="100"/>
  <c r="K14" i="100"/>
  <c r="O14" i="100" s="1"/>
  <c r="P14" i="100" s="1"/>
  <c r="AH13" i="100"/>
  <c r="AC13" i="100"/>
  <c r="Z13" i="100"/>
  <c r="AD13" i="100" s="1"/>
  <c r="AE13" i="100" s="1"/>
  <c r="Q13" i="100"/>
  <c r="AF13" i="100" s="1"/>
  <c r="N13" i="100"/>
  <c r="K13" i="100"/>
  <c r="O13" i="100" s="1"/>
  <c r="AH12" i="100"/>
  <c r="AC12" i="100"/>
  <c r="Z12" i="100"/>
  <c r="AD12" i="100" s="1"/>
  <c r="Q12" i="100"/>
  <c r="AF12" i="100" s="1"/>
  <c r="N12" i="100"/>
  <c r="K12" i="100"/>
  <c r="O12" i="100" s="1"/>
  <c r="P12" i="100" s="1"/>
  <c r="AH11" i="100"/>
  <c r="AC11" i="100"/>
  <c r="Z11" i="100"/>
  <c r="AD11" i="100" s="1"/>
  <c r="Q11" i="100"/>
  <c r="AF11" i="100" s="1"/>
  <c r="N11" i="100"/>
  <c r="K11" i="100"/>
  <c r="O11" i="100" s="1"/>
  <c r="AH10" i="100"/>
  <c r="AD10" i="100"/>
  <c r="AC10" i="100"/>
  <c r="Z10" i="100"/>
  <c r="Q10" i="100"/>
  <c r="AF10" i="100" s="1"/>
  <c r="N10" i="100"/>
  <c r="K10" i="100"/>
  <c r="O10" i="100" s="1"/>
  <c r="AH9" i="100"/>
  <c r="AC9" i="100"/>
  <c r="AC8" i="100" s="1"/>
  <c r="Z9" i="100"/>
  <c r="AD9" i="100" s="1"/>
  <c r="Q9" i="100"/>
  <c r="N9" i="100"/>
  <c r="K9" i="100"/>
  <c r="O9" i="100" s="1"/>
  <c r="AI8" i="100"/>
  <c r="AB8" i="100"/>
  <c r="AA8" i="100"/>
  <c r="Y8" i="100"/>
  <c r="V8" i="100"/>
  <c r="R8" i="100"/>
  <c r="M8" i="100"/>
  <c r="L8" i="100"/>
  <c r="J8" i="100"/>
  <c r="G8" i="100"/>
  <c r="C8" i="100"/>
  <c r="B8" i="100"/>
  <c r="F22" i="99"/>
  <c r="D22" i="99"/>
  <c r="B22" i="99"/>
  <c r="H20" i="99"/>
  <c r="G20" i="99"/>
  <c r="E20" i="99"/>
  <c r="C20" i="99"/>
  <c r="H19" i="99"/>
  <c r="G19" i="99"/>
  <c r="E19" i="99"/>
  <c r="C19" i="99"/>
  <c r="H17" i="99"/>
  <c r="G17" i="99"/>
  <c r="E17" i="99"/>
  <c r="C17" i="99"/>
  <c r="H14" i="99"/>
  <c r="G14" i="99"/>
  <c r="E14" i="99"/>
  <c r="C14" i="99"/>
  <c r="H12" i="99"/>
  <c r="G12" i="99"/>
  <c r="E12" i="99"/>
  <c r="C12" i="99"/>
  <c r="H10" i="99"/>
  <c r="G10" i="99"/>
  <c r="E10" i="99"/>
  <c r="C10" i="99"/>
  <c r="H5" i="99"/>
  <c r="H22" i="99" s="1"/>
  <c r="G5" i="99"/>
  <c r="E5" i="99"/>
  <c r="C5" i="99"/>
  <c r="AD53" i="98"/>
  <c r="AC53" i="98"/>
  <c r="AB53" i="98"/>
  <c r="AA53" i="98"/>
  <c r="X53" i="98"/>
  <c r="S53" i="98"/>
  <c r="R53" i="98"/>
  <c r="Q53" i="98"/>
  <c r="P53" i="98"/>
  <c r="M53" i="98"/>
  <c r="H53" i="98"/>
  <c r="G53" i="98"/>
  <c r="F53" i="98"/>
  <c r="E53" i="98"/>
  <c r="B53" i="98"/>
  <c r="AG51" i="98"/>
  <c r="AG50" i="98" s="1"/>
  <c r="V51" i="98"/>
  <c r="V50" i="98" s="1"/>
  <c r="K51" i="98"/>
  <c r="K50" i="98" s="1"/>
  <c r="AH50" i="98"/>
  <c r="AE50" i="98"/>
  <c r="AE53" i="98" s="1"/>
  <c r="W50" i="98"/>
  <c r="T50" i="98"/>
  <c r="T53" i="98" s="1"/>
  <c r="L50" i="98"/>
  <c r="I50" i="98"/>
  <c r="I53" i="98" s="1"/>
  <c r="AG46" i="98"/>
  <c r="V46" i="98"/>
  <c r="K46" i="98"/>
  <c r="AH45" i="98"/>
  <c r="AH42" i="98" s="1"/>
  <c r="AG45" i="98"/>
  <c r="W45" i="98"/>
  <c r="W42" i="98" s="1"/>
  <c r="V45" i="98"/>
  <c r="K45" i="98"/>
  <c r="AG44" i="98"/>
  <c r="V44" i="98"/>
  <c r="K44" i="98"/>
  <c r="AG43" i="98"/>
  <c r="V43" i="98"/>
  <c r="K43" i="98"/>
  <c r="Z42" i="98"/>
  <c r="Z53" i="98" s="1"/>
  <c r="O42" i="98"/>
  <c r="O53" i="98" s="1"/>
  <c r="L42" i="98"/>
  <c r="D42" i="98"/>
  <c r="D53" i="98" s="1"/>
  <c r="AH31" i="98"/>
  <c r="W31" i="98"/>
  <c r="L31" i="98"/>
  <c r="AG29" i="98"/>
  <c r="V29" i="98"/>
  <c r="K29" i="98"/>
  <c r="AG28" i="98"/>
  <c r="V28" i="98"/>
  <c r="K28" i="98"/>
  <c r="AG27" i="98"/>
  <c r="V27" i="98"/>
  <c r="K27" i="98"/>
  <c r="AH26" i="98"/>
  <c r="AF26" i="98"/>
  <c r="Y26" i="98"/>
  <c r="W26" i="98"/>
  <c r="U26" i="98"/>
  <c r="N26" i="98"/>
  <c r="L26" i="98"/>
  <c r="J26" i="98"/>
  <c r="C26" i="98"/>
  <c r="AG24" i="98"/>
  <c r="V24" i="98"/>
  <c r="K24" i="98"/>
  <c r="AG23" i="98"/>
  <c r="V23" i="98"/>
  <c r="K23" i="98"/>
  <c r="AG22" i="98"/>
  <c r="V22" i="98"/>
  <c r="K22" i="98"/>
  <c r="AH21" i="98"/>
  <c r="AF21" i="98"/>
  <c r="Y21" i="98"/>
  <c r="W21" i="98"/>
  <c r="U21" i="98"/>
  <c r="N21" i="98"/>
  <c r="L21" i="98"/>
  <c r="J21" i="98"/>
  <c r="C21" i="98"/>
  <c r="AG19" i="98"/>
  <c r="V19" i="98"/>
  <c r="K19" i="98"/>
  <c r="AG18" i="98"/>
  <c r="V18" i="98"/>
  <c r="K18" i="98"/>
  <c r="AG17" i="98"/>
  <c r="V17" i="98"/>
  <c r="K17" i="98"/>
  <c r="AH16" i="98"/>
  <c r="AF16" i="98"/>
  <c r="Y16" i="98"/>
  <c r="W16" i="98"/>
  <c r="U16" i="98"/>
  <c r="N16" i="98"/>
  <c r="L16" i="98"/>
  <c r="J16" i="98"/>
  <c r="C16" i="98"/>
  <c r="AG14" i="98"/>
  <c r="V14" i="98"/>
  <c r="K14" i="98"/>
  <c r="AG13" i="98"/>
  <c r="V13" i="98"/>
  <c r="K13" i="98"/>
  <c r="AG12" i="98"/>
  <c r="V12" i="98"/>
  <c r="K12" i="98"/>
  <c r="AG11" i="98"/>
  <c r="V11" i="98"/>
  <c r="K11" i="98"/>
  <c r="AG10" i="98"/>
  <c r="V10" i="98"/>
  <c r="K10" i="98"/>
  <c r="AG9" i="98"/>
  <c r="V9" i="98"/>
  <c r="K9" i="98"/>
  <c r="AG8" i="98"/>
  <c r="V8" i="98"/>
  <c r="K8" i="98"/>
  <c r="AH7" i="98"/>
  <c r="Y7" i="98"/>
  <c r="W7" i="98"/>
  <c r="N7" i="98"/>
  <c r="L7" i="98"/>
  <c r="C7" i="98"/>
  <c r="K8" i="100" l="1"/>
  <c r="N8" i="100"/>
  <c r="AE12" i="100"/>
  <c r="V37" i="100"/>
  <c r="Z22" i="100"/>
  <c r="I10" i="99"/>
  <c r="I14" i="99"/>
  <c r="I19" i="99"/>
  <c r="AA37" i="100"/>
  <c r="AB37" i="100"/>
  <c r="P13" i="100"/>
  <c r="N22" i="100"/>
  <c r="AF53" i="98"/>
  <c r="L37" i="100"/>
  <c r="V21" i="98"/>
  <c r="AE25" i="100"/>
  <c r="AG25" i="100" s="1"/>
  <c r="M37" i="100"/>
  <c r="AG16" i="98"/>
  <c r="Q8" i="100"/>
  <c r="G37" i="100"/>
  <c r="AH27" i="100"/>
  <c r="AI37" i="100"/>
  <c r="K21" i="98"/>
  <c r="E22" i="99"/>
  <c r="AE10" i="100"/>
  <c r="P29" i="100"/>
  <c r="P32" i="100"/>
  <c r="AG24" i="100"/>
  <c r="R37" i="100"/>
  <c r="AH8" i="100"/>
  <c r="AE15" i="100"/>
  <c r="AG15" i="100" s="1"/>
  <c r="AH17" i="100"/>
  <c r="Y37" i="100"/>
  <c r="AC22" i="100"/>
  <c r="AC37" i="100" s="1"/>
  <c r="B37" i="100"/>
  <c r="Q27" i="100"/>
  <c r="P10" i="100"/>
  <c r="P11" i="100"/>
  <c r="K17" i="100"/>
  <c r="P19" i="100"/>
  <c r="AH22" i="100"/>
  <c r="C37" i="100"/>
  <c r="Z27" i="100"/>
  <c r="AE29" i="100"/>
  <c r="K22" i="100"/>
  <c r="J37" i="100"/>
  <c r="AE28" i="100"/>
  <c r="AG7" i="98"/>
  <c r="AG21" i="98"/>
  <c r="J53" i="98"/>
  <c r="K26" i="98"/>
  <c r="AE11" i="100"/>
  <c r="Z17" i="100"/>
  <c r="AE19" i="100"/>
  <c r="P30" i="100"/>
  <c r="AG30" i="100" s="1"/>
  <c r="C22" i="99"/>
  <c r="G22" i="99"/>
  <c r="I17" i="99"/>
  <c r="I5" i="99"/>
  <c r="I20" i="99"/>
  <c r="I12" i="99"/>
  <c r="C53" i="98"/>
  <c r="AH53" i="98"/>
  <c r="W53" i="98"/>
  <c r="V7" i="98"/>
  <c r="Y53" i="98"/>
  <c r="AG26" i="98"/>
  <c r="K16" i="98"/>
  <c r="V26" i="98"/>
  <c r="L53" i="98"/>
  <c r="V42" i="98"/>
  <c r="V53" i="98" s="1"/>
  <c r="U53" i="98"/>
  <c r="AG42" i="98"/>
  <c r="K42" i="98"/>
  <c r="N53" i="98"/>
  <c r="K7" i="98"/>
  <c r="V16" i="98"/>
  <c r="O8" i="100"/>
  <c r="P9" i="100"/>
  <c r="AG12" i="100"/>
  <c r="AG20" i="100"/>
  <c r="P23" i="100"/>
  <c r="P22" i="100" s="1"/>
  <c r="O22" i="100"/>
  <c r="AD8" i="100"/>
  <c r="AE9" i="100"/>
  <c r="AG10" i="100"/>
  <c r="AD17" i="100"/>
  <c r="N37" i="100"/>
  <c r="O27" i="100"/>
  <c r="P28" i="100"/>
  <c r="AF17" i="100"/>
  <c r="AG13" i="100"/>
  <c r="AG14" i="100"/>
  <c r="Z8" i="100"/>
  <c r="Q17" i="100"/>
  <c r="AD27" i="100"/>
  <c r="AE35" i="100"/>
  <c r="AD23" i="100"/>
  <c r="AE18" i="100"/>
  <c r="AG33" i="100"/>
  <c r="K27" i="100"/>
  <c r="K37" i="100" s="1"/>
  <c r="AF9" i="100"/>
  <c r="AF8" i="100" s="1"/>
  <c r="AF23" i="100"/>
  <c r="AF22" i="100" s="1"/>
  <c r="AF29" i="100"/>
  <c r="AF27" i="100" s="1"/>
  <c r="O18" i="100"/>
  <c r="P5" i="90"/>
  <c r="Q5" i="90"/>
  <c r="P6" i="90"/>
  <c r="Q6" i="90"/>
  <c r="P7" i="90"/>
  <c r="Q7" i="90"/>
  <c r="P8" i="90"/>
  <c r="Q8" i="90"/>
  <c r="P9" i="90"/>
  <c r="Q9" i="90"/>
  <c r="P10" i="90"/>
  <c r="Q10" i="90"/>
  <c r="P11" i="90"/>
  <c r="Q11" i="90"/>
  <c r="P12" i="90"/>
  <c r="Q12" i="90"/>
  <c r="P13" i="90"/>
  <c r="Q13" i="90"/>
  <c r="P14" i="90"/>
  <c r="Q14" i="90"/>
  <c r="P15" i="90"/>
  <c r="Q15" i="90"/>
  <c r="P16" i="90"/>
  <c r="Q16" i="90"/>
  <c r="P17" i="90"/>
  <c r="Q17" i="90"/>
  <c r="P18" i="90"/>
  <c r="Q18" i="90"/>
  <c r="P19" i="90"/>
  <c r="Q19" i="90"/>
  <c r="P20" i="90"/>
  <c r="Q20" i="90"/>
  <c r="P21" i="90"/>
  <c r="Q21" i="90"/>
  <c r="P22" i="90"/>
  <c r="P23" i="90"/>
  <c r="Q23" i="90"/>
  <c r="P24" i="90"/>
  <c r="Q24" i="90"/>
  <c r="P25" i="90"/>
  <c r="Q25" i="90"/>
  <c r="P26" i="90"/>
  <c r="Q26" i="90"/>
  <c r="P27" i="90"/>
  <c r="Q27" i="90"/>
  <c r="P28" i="90"/>
  <c r="Q28" i="90"/>
  <c r="P29" i="90"/>
  <c r="Q29" i="90"/>
  <c r="P30" i="90"/>
  <c r="Q30" i="90"/>
  <c r="P31" i="90"/>
  <c r="Q31" i="90"/>
  <c r="P32" i="90"/>
  <c r="Q32" i="90"/>
  <c r="P33" i="90"/>
  <c r="Q33" i="90"/>
  <c r="P34" i="90"/>
  <c r="Q34" i="90"/>
  <c r="P35" i="90"/>
  <c r="Q35" i="90"/>
  <c r="P36" i="90"/>
  <c r="Q36" i="90"/>
  <c r="P37" i="90"/>
  <c r="Q37" i="90"/>
  <c r="P38" i="90"/>
  <c r="Q38" i="90"/>
  <c r="P39" i="90"/>
  <c r="Q39" i="90"/>
  <c r="P40" i="90"/>
  <c r="Q40" i="90"/>
  <c r="P41" i="90"/>
  <c r="Q41" i="90"/>
  <c r="P42" i="90"/>
  <c r="Q42" i="90"/>
  <c r="P43" i="90"/>
  <c r="Q43" i="90"/>
  <c r="P44" i="90"/>
  <c r="Q44" i="90"/>
  <c r="P45" i="90"/>
  <c r="Q45" i="90"/>
  <c r="P46" i="90"/>
  <c r="Q46" i="90"/>
  <c r="P47" i="90"/>
  <c r="Q47" i="90"/>
  <c r="P48" i="90"/>
  <c r="Q48" i="90"/>
  <c r="P49" i="90"/>
  <c r="Q49" i="90"/>
  <c r="P50" i="90"/>
  <c r="Q50" i="90"/>
  <c r="P51" i="90"/>
  <c r="Q51" i="90"/>
  <c r="P52" i="90"/>
  <c r="Q52" i="90"/>
  <c r="P53" i="90"/>
  <c r="Q53" i="90"/>
  <c r="P54" i="90"/>
  <c r="Q54" i="90"/>
  <c r="P55" i="90"/>
  <c r="Q55" i="90"/>
  <c r="P56" i="90"/>
  <c r="Q56" i="90"/>
  <c r="P57" i="90"/>
  <c r="Q57" i="90"/>
  <c r="P58" i="90"/>
  <c r="Q58" i="90"/>
  <c r="P59" i="90"/>
  <c r="Q59" i="90"/>
  <c r="P60" i="90"/>
  <c r="Q60" i="90"/>
  <c r="P61" i="90"/>
  <c r="Q61" i="90"/>
  <c r="P62" i="90"/>
  <c r="Q62" i="90"/>
  <c r="P63" i="90"/>
  <c r="Q63" i="90"/>
  <c r="P64" i="90"/>
  <c r="Q64" i="90"/>
  <c r="P65" i="90"/>
  <c r="Q65" i="90"/>
  <c r="P66" i="90"/>
  <c r="Q66" i="90"/>
  <c r="P67" i="90"/>
  <c r="Q67" i="90"/>
  <c r="P68" i="90"/>
  <c r="Q68" i="90"/>
  <c r="P69" i="90"/>
  <c r="Q69" i="90"/>
  <c r="P70" i="90"/>
  <c r="Q70" i="90"/>
  <c r="P71" i="90"/>
  <c r="Q71" i="90"/>
  <c r="P72" i="90"/>
  <c r="Q72" i="90"/>
  <c r="P73" i="90"/>
  <c r="Q73" i="90"/>
  <c r="P74" i="90"/>
  <c r="Q74" i="90"/>
  <c r="P75" i="90"/>
  <c r="Q75" i="90"/>
  <c r="P76" i="90"/>
  <c r="Q76" i="90"/>
  <c r="P77" i="90"/>
  <c r="Q77" i="90"/>
  <c r="P78" i="90"/>
  <c r="Q78" i="90"/>
  <c r="P79" i="90"/>
  <c r="Q79" i="90"/>
  <c r="P80" i="90"/>
  <c r="Q80" i="90"/>
  <c r="P81" i="90"/>
  <c r="Q81" i="90"/>
  <c r="P82" i="90"/>
  <c r="Q82" i="90"/>
  <c r="P83" i="90"/>
  <c r="Q83" i="90"/>
  <c r="P84" i="90"/>
  <c r="Q84" i="90"/>
  <c r="P85" i="90"/>
  <c r="Q85" i="90"/>
  <c r="P86" i="90"/>
  <c r="Q86" i="90"/>
  <c r="P87" i="90"/>
  <c r="Q87" i="90"/>
  <c r="P88" i="90"/>
  <c r="Q88" i="90"/>
  <c r="P89" i="90"/>
  <c r="Q89" i="90"/>
  <c r="P90" i="90"/>
  <c r="Q90" i="90"/>
  <c r="P91" i="90"/>
  <c r="Q91" i="90"/>
  <c r="P92" i="90"/>
  <c r="Q92" i="90"/>
  <c r="P93" i="90"/>
  <c r="Q93" i="90"/>
  <c r="P94" i="90"/>
  <c r="Q94" i="90"/>
  <c r="P95" i="90"/>
  <c r="Q95" i="90"/>
  <c r="P96" i="90"/>
  <c r="Q96" i="90"/>
  <c r="P97" i="90"/>
  <c r="Q97" i="90"/>
  <c r="P98" i="90"/>
  <c r="Q98" i="90"/>
  <c r="P99" i="90"/>
  <c r="Q99" i="90"/>
  <c r="P100" i="90"/>
  <c r="Q100" i="90"/>
  <c r="P101" i="90"/>
  <c r="Q101" i="90"/>
  <c r="P102" i="90"/>
  <c r="Q102" i="90"/>
  <c r="P103" i="90"/>
  <c r="Q103" i="90"/>
  <c r="P104" i="90"/>
  <c r="Q104" i="90"/>
  <c r="P105" i="90"/>
  <c r="Q105" i="90"/>
  <c r="P106" i="90"/>
  <c r="Q106" i="90"/>
  <c r="P107" i="90"/>
  <c r="Q107" i="90"/>
  <c r="P108" i="90"/>
  <c r="Q108" i="90"/>
  <c r="P109" i="90"/>
  <c r="Q109" i="90"/>
  <c r="P110" i="90"/>
  <c r="Q110" i="90"/>
  <c r="P111" i="90"/>
  <c r="Q111" i="90"/>
  <c r="P112" i="90"/>
  <c r="Q112" i="90"/>
  <c r="P113" i="90"/>
  <c r="Q113" i="90"/>
  <c r="P114" i="90"/>
  <c r="Q114" i="90"/>
  <c r="P115" i="90"/>
  <c r="Q115" i="90"/>
  <c r="P116" i="90"/>
  <c r="Q116" i="90"/>
  <c r="P117" i="90"/>
  <c r="Q117" i="90"/>
  <c r="P118" i="90"/>
  <c r="Q118" i="90"/>
  <c r="P119" i="90"/>
  <c r="Q119" i="90"/>
  <c r="P120" i="90"/>
  <c r="Q120" i="90"/>
  <c r="P121" i="90"/>
  <c r="Q121" i="90"/>
  <c r="P122" i="90"/>
  <c r="Q122" i="90"/>
  <c r="AH37" i="100" l="1"/>
  <c r="K53" i="98"/>
  <c r="AG11" i="100"/>
  <c r="AG29" i="100"/>
  <c r="AG19" i="100"/>
  <c r="P27" i="100"/>
  <c r="AG53" i="98"/>
  <c r="Z37" i="100"/>
  <c r="AG28" i="100"/>
  <c r="AG27" i="100" s="1"/>
  <c r="P8" i="100"/>
  <c r="AF37" i="100"/>
  <c r="Q37" i="100"/>
  <c r="I22" i="99"/>
  <c r="AE27" i="100"/>
  <c r="O37" i="100"/>
  <c r="AE17" i="100"/>
  <c r="AD22" i="100"/>
  <c r="AD37" i="100" s="1"/>
  <c r="AE23" i="100"/>
  <c r="O17" i="100"/>
  <c r="P18" i="100"/>
  <c r="P17" i="100" s="1"/>
  <c r="AE32" i="100"/>
  <c r="AG35" i="100"/>
  <c r="AG32" i="100" s="1"/>
  <c r="AG9" i="100"/>
  <c r="AG8" i="100" s="1"/>
  <c r="AE8" i="100"/>
  <c r="F34" i="87"/>
  <c r="F32" i="87"/>
  <c r="F31" i="87"/>
  <c r="F30" i="87"/>
  <c r="F29" i="87"/>
  <c r="F27" i="87"/>
  <c r="F25" i="87"/>
  <c r="F23" i="87"/>
  <c r="F21" i="87"/>
  <c r="F19" i="87"/>
  <c r="F63" i="86"/>
  <c r="P37" i="100" l="1"/>
  <c r="AG23" i="100"/>
  <c r="AG22" i="100" s="1"/>
  <c r="AE22" i="100"/>
  <c r="AE37" i="100" s="1"/>
  <c r="AG18" i="100"/>
  <c r="AG17" i="100" s="1"/>
  <c r="F112" i="84"/>
  <c r="E112" i="84"/>
  <c r="D112" i="84"/>
  <c r="C112" i="84"/>
  <c r="B112" i="84"/>
  <c r="I110" i="84"/>
  <c r="G110" i="84"/>
  <c r="I109" i="84"/>
  <c r="G109" i="84"/>
  <c r="I108" i="84"/>
  <c r="G108" i="84"/>
  <c r="I107" i="84"/>
  <c r="G107" i="84"/>
  <c r="I106" i="84"/>
  <c r="G106" i="84"/>
  <c r="I105" i="84"/>
  <c r="G105" i="84"/>
  <c r="I104" i="84"/>
  <c r="G104" i="84"/>
  <c r="I103" i="84"/>
  <c r="G103" i="84"/>
  <c r="I102" i="84"/>
  <c r="G102" i="84"/>
  <c r="I101" i="84"/>
  <c r="G101" i="84"/>
  <c r="I100" i="84"/>
  <c r="G100" i="84"/>
  <c r="I99" i="84"/>
  <c r="G99" i="84"/>
  <c r="I98" i="84"/>
  <c r="G98" i="84"/>
  <c r="I97" i="84"/>
  <c r="G97" i="84"/>
  <c r="I96" i="84"/>
  <c r="G96" i="84"/>
  <c r="I95" i="84"/>
  <c r="G95" i="84"/>
  <c r="I94" i="84"/>
  <c r="G94" i="84"/>
  <c r="I93" i="84"/>
  <c r="G93" i="84"/>
  <c r="F83" i="84"/>
  <c r="E83" i="84"/>
  <c r="D83" i="84"/>
  <c r="C83" i="84"/>
  <c r="B83" i="84"/>
  <c r="J81" i="84"/>
  <c r="I81" i="84"/>
  <c r="H81" i="84"/>
  <c r="G81" i="84"/>
  <c r="J80" i="84"/>
  <c r="I80" i="84"/>
  <c r="H80" i="84"/>
  <c r="G80" i="84"/>
  <c r="J79" i="84"/>
  <c r="I79" i="84"/>
  <c r="H79" i="84"/>
  <c r="G79" i="84"/>
  <c r="J78" i="84"/>
  <c r="I78" i="84"/>
  <c r="H78" i="84"/>
  <c r="G78" i="84"/>
  <c r="J77" i="84"/>
  <c r="I77" i="84"/>
  <c r="H77" i="84"/>
  <c r="G77" i="84"/>
  <c r="J76" i="84"/>
  <c r="I76" i="84"/>
  <c r="H76" i="84"/>
  <c r="G76" i="84"/>
  <c r="J75" i="84"/>
  <c r="I75" i="84"/>
  <c r="H75" i="84"/>
  <c r="G75" i="84"/>
  <c r="J74" i="84"/>
  <c r="I74" i="84"/>
  <c r="H74" i="84"/>
  <c r="G74" i="84"/>
  <c r="J73" i="84"/>
  <c r="I73" i="84"/>
  <c r="H73" i="84"/>
  <c r="G73" i="84"/>
  <c r="J72" i="84"/>
  <c r="I72" i="84"/>
  <c r="H72" i="84"/>
  <c r="G72" i="84"/>
  <c r="J71" i="84"/>
  <c r="I71" i="84"/>
  <c r="H71" i="84"/>
  <c r="G71" i="84"/>
  <c r="J70" i="84"/>
  <c r="I70" i="84"/>
  <c r="H70" i="84"/>
  <c r="G70" i="84"/>
  <c r="J69" i="84"/>
  <c r="I69" i="84"/>
  <c r="H69" i="84"/>
  <c r="G69" i="84"/>
  <c r="J68" i="84"/>
  <c r="I68" i="84"/>
  <c r="H68" i="84"/>
  <c r="G68" i="84"/>
  <c r="J67" i="84"/>
  <c r="I67" i="84"/>
  <c r="H67" i="84"/>
  <c r="G67" i="84"/>
  <c r="J66" i="84"/>
  <c r="I66" i="84"/>
  <c r="H66" i="84"/>
  <c r="G66" i="84"/>
  <c r="J65" i="84"/>
  <c r="I65" i="84"/>
  <c r="H65" i="84"/>
  <c r="G65" i="84"/>
  <c r="J64" i="84"/>
  <c r="I64" i="84"/>
  <c r="H64" i="84"/>
  <c r="G64" i="84"/>
  <c r="F54" i="84"/>
  <c r="E54" i="84"/>
  <c r="D54" i="84"/>
  <c r="C54" i="84"/>
  <c r="B54" i="84"/>
  <c r="J52" i="84"/>
  <c r="I52" i="84"/>
  <c r="H52" i="84"/>
  <c r="G52" i="84"/>
  <c r="J51" i="84"/>
  <c r="I51" i="84"/>
  <c r="H51" i="84"/>
  <c r="G51" i="84"/>
  <c r="J50" i="84"/>
  <c r="I50" i="84"/>
  <c r="H50" i="84"/>
  <c r="G50" i="84"/>
  <c r="J49" i="84"/>
  <c r="I49" i="84"/>
  <c r="H49" i="84"/>
  <c r="G49" i="84"/>
  <c r="J48" i="84"/>
  <c r="I48" i="84"/>
  <c r="H48" i="84"/>
  <c r="G48" i="84"/>
  <c r="J47" i="84"/>
  <c r="I47" i="84"/>
  <c r="H47" i="84"/>
  <c r="G47" i="84"/>
  <c r="J46" i="84"/>
  <c r="I46" i="84"/>
  <c r="H46" i="84"/>
  <c r="G46" i="84"/>
  <c r="J45" i="84"/>
  <c r="I45" i="84"/>
  <c r="H45" i="84"/>
  <c r="G45" i="84"/>
  <c r="J44" i="84"/>
  <c r="I44" i="84"/>
  <c r="H44" i="84"/>
  <c r="G44" i="84"/>
  <c r="I43" i="84"/>
  <c r="G43" i="84"/>
  <c r="I42" i="84"/>
  <c r="G42" i="84"/>
  <c r="I41" i="84"/>
  <c r="G41" i="84"/>
  <c r="I40" i="84"/>
  <c r="H40" i="84"/>
  <c r="G40" i="84"/>
  <c r="J39" i="84"/>
  <c r="I39" i="84"/>
  <c r="H39" i="84"/>
  <c r="G39" i="84"/>
  <c r="J38" i="84"/>
  <c r="I38" i="84"/>
  <c r="H38" i="84"/>
  <c r="G38" i="84"/>
  <c r="I37" i="84"/>
  <c r="H37" i="84"/>
  <c r="G37" i="84"/>
  <c r="I36" i="84"/>
  <c r="G36" i="84"/>
  <c r="G35" i="84"/>
  <c r="F23" i="84"/>
  <c r="E23" i="84"/>
  <c r="D23" i="84"/>
  <c r="C23" i="84"/>
  <c r="B23" i="84"/>
  <c r="H23" i="84" s="1"/>
  <c r="F22" i="84"/>
  <c r="I22" i="84" s="1"/>
  <c r="E22" i="84"/>
  <c r="D22" i="84"/>
  <c r="C22" i="84"/>
  <c r="B22" i="84"/>
  <c r="G22" i="84" s="1"/>
  <c r="F21" i="84"/>
  <c r="E21" i="84"/>
  <c r="D21" i="84"/>
  <c r="J21" i="84" s="1"/>
  <c r="C21" i="84"/>
  <c r="B21" i="84"/>
  <c r="F20" i="84"/>
  <c r="E20" i="84"/>
  <c r="D20" i="84"/>
  <c r="H20" i="84" s="1"/>
  <c r="C20" i="84"/>
  <c r="B20" i="84"/>
  <c r="F19" i="84"/>
  <c r="E19" i="84"/>
  <c r="D19" i="84"/>
  <c r="C19" i="84"/>
  <c r="B19" i="84"/>
  <c r="F18" i="84"/>
  <c r="E18" i="84"/>
  <c r="D18" i="84"/>
  <c r="C18" i="84"/>
  <c r="B18" i="84"/>
  <c r="F17" i="84"/>
  <c r="E17" i="84"/>
  <c r="D17" i="84"/>
  <c r="C17" i="84"/>
  <c r="B17" i="84"/>
  <c r="F16" i="84"/>
  <c r="E16" i="84"/>
  <c r="D16" i="84"/>
  <c r="C16" i="84"/>
  <c r="B16" i="84"/>
  <c r="F15" i="84"/>
  <c r="E15" i="84"/>
  <c r="D15" i="84"/>
  <c r="C15" i="84"/>
  <c r="B15" i="84"/>
  <c r="H15" i="84" s="1"/>
  <c r="F14" i="84"/>
  <c r="E14" i="84"/>
  <c r="D14" i="84"/>
  <c r="C14" i="84"/>
  <c r="B14" i="84"/>
  <c r="H14" i="84" s="1"/>
  <c r="H13" i="84"/>
  <c r="F13" i="84"/>
  <c r="E13" i="84"/>
  <c r="D13" i="84"/>
  <c r="C13" i="84"/>
  <c r="B13" i="84"/>
  <c r="G13" i="84" s="1"/>
  <c r="F12" i="84"/>
  <c r="E12" i="84"/>
  <c r="D12" i="84"/>
  <c r="C12" i="84"/>
  <c r="B12" i="84"/>
  <c r="F11" i="84"/>
  <c r="E11" i="84"/>
  <c r="D11" i="84"/>
  <c r="I11" i="84" s="1"/>
  <c r="C11" i="84"/>
  <c r="B11" i="84"/>
  <c r="F10" i="84"/>
  <c r="E10" i="84"/>
  <c r="D10" i="84"/>
  <c r="C10" i="84"/>
  <c r="B10" i="84"/>
  <c r="F9" i="84"/>
  <c r="E9" i="84"/>
  <c r="D9" i="84"/>
  <c r="C9" i="84"/>
  <c r="B9" i="84"/>
  <c r="F8" i="84"/>
  <c r="E8" i="84"/>
  <c r="D8" i="84"/>
  <c r="H8" i="84" s="1"/>
  <c r="C8" i="84"/>
  <c r="B8" i="84"/>
  <c r="F7" i="84"/>
  <c r="E7" i="84"/>
  <c r="D7" i="84"/>
  <c r="C7" i="84"/>
  <c r="B7" i="84"/>
  <c r="F6" i="84"/>
  <c r="E6" i="84"/>
  <c r="D6" i="84"/>
  <c r="H6" i="84" s="1"/>
  <c r="C6" i="84"/>
  <c r="B6" i="84"/>
  <c r="J12" i="84" l="1"/>
  <c r="I15" i="84"/>
  <c r="J14" i="84"/>
  <c r="G7" i="84"/>
  <c r="G15" i="84"/>
  <c r="J17" i="84"/>
  <c r="G19" i="84"/>
  <c r="J23" i="84"/>
  <c r="I6" i="84"/>
  <c r="J10" i="84"/>
  <c r="G12" i="84"/>
  <c r="G14" i="84"/>
  <c r="H16" i="84"/>
  <c r="G6" i="84"/>
  <c r="G9" i="84"/>
  <c r="I19" i="84"/>
  <c r="G8" i="84"/>
  <c r="J11" i="84"/>
  <c r="I21" i="84"/>
  <c r="J7" i="84"/>
  <c r="I16" i="84"/>
  <c r="J20" i="84"/>
  <c r="I20" i="84"/>
  <c r="J13" i="84"/>
  <c r="G16" i="84"/>
  <c r="J18" i="84"/>
  <c r="J19" i="84"/>
  <c r="G21" i="84"/>
  <c r="B25" i="84"/>
  <c r="J9" i="84"/>
  <c r="G11" i="84"/>
  <c r="H12" i="84"/>
  <c r="J15" i="84"/>
  <c r="G17" i="84"/>
  <c r="G20" i="84"/>
  <c r="J22" i="84"/>
  <c r="I23" i="84"/>
  <c r="C25" i="84"/>
  <c r="E25" i="84"/>
  <c r="I12" i="84"/>
  <c r="I13" i="84"/>
  <c r="I14" i="84"/>
  <c r="G23" i="84"/>
  <c r="D25" i="84"/>
  <c r="I7" i="84"/>
  <c r="H7" i="84"/>
  <c r="J8" i="84"/>
  <c r="H21" i="84"/>
  <c r="H22" i="84"/>
  <c r="AG37" i="100"/>
  <c r="F25" i="84"/>
  <c r="J6" i="84"/>
  <c r="G10" i="84"/>
  <c r="H17" i="84"/>
  <c r="H10" i="84"/>
  <c r="J16" i="84"/>
  <c r="I17" i="84"/>
  <c r="H18" i="84"/>
  <c r="H9" i="84"/>
  <c r="H19" i="84"/>
  <c r="I8" i="84"/>
  <c r="G18" i="84"/>
  <c r="I9" i="84"/>
  <c r="I10" i="84"/>
  <c r="H11" i="84"/>
  <c r="I18" i="84"/>
  <c r="L16" i="21" l="1"/>
  <c r="L8" i="82" l="1"/>
  <c r="N8" i="82" s="1"/>
  <c r="L7" i="82"/>
  <c r="H8" i="82"/>
  <c r="E8" i="82"/>
  <c r="F8" i="82"/>
  <c r="D8" i="82"/>
  <c r="H7" i="82"/>
  <c r="E7" i="82"/>
  <c r="F7" i="82"/>
  <c r="F11" i="82" s="1"/>
  <c r="D7" i="82"/>
  <c r="I8" i="82" l="1"/>
  <c r="Q8" i="82" s="1"/>
  <c r="H11" i="82"/>
  <c r="D11" i="82"/>
  <c r="E11" i="82"/>
  <c r="L11" i="82"/>
  <c r="D43" i="70"/>
  <c r="C43" i="70"/>
  <c r="B43" i="70"/>
  <c r="D26" i="70"/>
  <c r="C26" i="70"/>
  <c r="B26" i="70"/>
  <c r="D9" i="70"/>
  <c r="C9" i="70"/>
  <c r="B9" i="70"/>
  <c r="C50" i="76" l="1"/>
  <c r="D50" i="76"/>
  <c r="B50" i="76"/>
  <c r="B34" i="76"/>
  <c r="C34" i="76"/>
  <c r="D34" i="76"/>
  <c r="C18" i="76"/>
  <c r="D18" i="76"/>
  <c r="B18" i="76"/>
  <c r="L107" i="21" l="1"/>
  <c r="H107" i="21"/>
  <c r="F107" i="21"/>
  <c r="E107" i="21"/>
  <c r="D107" i="21"/>
  <c r="D108" i="21" s="1"/>
  <c r="L106" i="21"/>
  <c r="H106" i="21"/>
  <c r="F106" i="21"/>
  <c r="E106" i="21"/>
  <c r="D106" i="21"/>
  <c r="L105" i="21"/>
  <c r="H105" i="21"/>
  <c r="F105" i="21"/>
  <c r="E105" i="21"/>
  <c r="D105" i="21"/>
  <c r="E100" i="21"/>
  <c r="I99" i="21"/>
  <c r="I98" i="21"/>
  <c r="Q98" i="21" s="1"/>
  <c r="I97" i="21"/>
  <c r="Q97" i="21" s="1"/>
  <c r="H16" i="21"/>
  <c r="F16" i="21"/>
  <c r="D16" i="21"/>
  <c r="T15" i="21"/>
  <c r="N15" i="21"/>
  <c r="I15" i="21"/>
  <c r="N14" i="21"/>
  <c r="N106" i="21" s="1"/>
  <c r="I14" i="21"/>
  <c r="N13" i="21"/>
  <c r="N105" i="21" s="1"/>
  <c r="I13" i="21"/>
  <c r="K25" i="9"/>
  <c r="G25" i="9"/>
  <c r="E25" i="9"/>
  <c r="D25" i="9"/>
  <c r="C25" i="9"/>
  <c r="M12" i="9"/>
  <c r="P12" i="9" s="1"/>
  <c r="M9" i="9"/>
  <c r="H9" i="9"/>
  <c r="H7" i="9"/>
  <c r="P7" i="9" s="1"/>
  <c r="L50" i="82"/>
  <c r="F50" i="82"/>
  <c r="E50" i="82"/>
  <c r="D50" i="82"/>
  <c r="N46" i="82"/>
  <c r="N50" i="82" s="1"/>
  <c r="I46" i="82"/>
  <c r="H37" i="82"/>
  <c r="F37" i="82"/>
  <c r="E37" i="82"/>
  <c r="D37" i="82"/>
  <c r="N33" i="82"/>
  <c r="I33" i="82"/>
  <c r="F24" i="82"/>
  <c r="E24" i="82"/>
  <c r="D24" i="82"/>
  <c r="I20" i="82"/>
  <c r="I24" i="82" s="1"/>
  <c r="D260" i="70"/>
  <c r="C260" i="70"/>
  <c r="B260" i="70"/>
  <c r="D253" i="70"/>
  <c r="C253" i="70"/>
  <c r="B253" i="70"/>
  <c r="B267" i="70" s="1"/>
  <c r="D243" i="70"/>
  <c r="C243" i="70"/>
  <c r="B243" i="70"/>
  <c r="D236" i="70"/>
  <c r="C236" i="70"/>
  <c r="B236" i="70"/>
  <c r="D226" i="70"/>
  <c r="C226" i="70"/>
  <c r="B226" i="70"/>
  <c r="B233" i="70" s="1"/>
  <c r="D219" i="70"/>
  <c r="C219" i="70"/>
  <c r="B219" i="70"/>
  <c r="D207" i="70"/>
  <c r="C207" i="70"/>
  <c r="B207" i="70"/>
  <c r="D200" i="70"/>
  <c r="C200" i="70"/>
  <c r="B200" i="70"/>
  <c r="D190" i="70"/>
  <c r="C190" i="70"/>
  <c r="B190" i="70"/>
  <c r="D183" i="70"/>
  <c r="C183" i="70"/>
  <c r="B183" i="70"/>
  <c r="D173" i="70"/>
  <c r="C173" i="70"/>
  <c r="B173" i="70"/>
  <c r="D166" i="70"/>
  <c r="C166" i="70"/>
  <c r="B166" i="70"/>
  <c r="D154" i="70"/>
  <c r="C154" i="70"/>
  <c r="B154" i="70"/>
  <c r="D147" i="70"/>
  <c r="C147" i="70"/>
  <c r="C161" i="70" s="1"/>
  <c r="B147" i="70"/>
  <c r="D137" i="70"/>
  <c r="C137" i="70"/>
  <c r="B137" i="70"/>
  <c r="D130" i="70"/>
  <c r="C130" i="70"/>
  <c r="B130" i="70"/>
  <c r="D120" i="70"/>
  <c r="D127" i="70" s="1"/>
  <c r="C120" i="70"/>
  <c r="B120" i="70"/>
  <c r="D113" i="70"/>
  <c r="C113" i="70"/>
  <c r="B113" i="70"/>
  <c r="D100" i="70"/>
  <c r="C100" i="70"/>
  <c r="B100" i="70"/>
  <c r="D93" i="70"/>
  <c r="C93" i="70"/>
  <c r="B93" i="70"/>
  <c r="D83" i="70"/>
  <c r="C83" i="70"/>
  <c r="B83" i="70"/>
  <c r="D76" i="70"/>
  <c r="C76" i="70"/>
  <c r="B76" i="70"/>
  <c r="D66" i="70"/>
  <c r="C66" i="70"/>
  <c r="B66" i="70"/>
  <c r="D59" i="70"/>
  <c r="C59" i="70"/>
  <c r="B59" i="70"/>
  <c r="D48" i="70"/>
  <c r="D45" i="70" s="1"/>
  <c r="C48" i="70"/>
  <c r="C45" i="70" s="1"/>
  <c r="B48" i="70"/>
  <c r="B45" i="70" s="1"/>
  <c r="D44" i="70"/>
  <c r="C44" i="70"/>
  <c r="B44" i="70"/>
  <c r="D42" i="70"/>
  <c r="C42" i="70"/>
  <c r="B42" i="70"/>
  <c r="D41" i="70"/>
  <c r="C41" i="70"/>
  <c r="B41" i="70"/>
  <c r="D40" i="70"/>
  <c r="C40" i="70"/>
  <c r="B40" i="70"/>
  <c r="D31" i="70"/>
  <c r="D28" i="70" s="1"/>
  <c r="C31" i="70"/>
  <c r="C28" i="70" s="1"/>
  <c r="B31" i="70"/>
  <c r="B28" i="70" s="1"/>
  <c r="D27" i="70"/>
  <c r="C27" i="70"/>
  <c r="B27" i="70"/>
  <c r="D25" i="70"/>
  <c r="C25" i="70"/>
  <c r="B25" i="70"/>
  <c r="D24" i="70"/>
  <c r="C24" i="70"/>
  <c r="B24" i="70"/>
  <c r="D23" i="70"/>
  <c r="C23" i="70"/>
  <c r="B23" i="70"/>
  <c r="D14" i="70"/>
  <c r="D11" i="70" s="1"/>
  <c r="C14" i="70"/>
  <c r="C11" i="70" s="1"/>
  <c r="B14" i="70"/>
  <c r="B11" i="70" s="1"/>
  <c r="D10" i="70"/>
  <c r="C10" i="70"/>
  <c r="B10" i="70"/>
  <c r="D8" i="70"/>
  <c r="C8" i="70"/>
  <c r="B8" i="70"/>
  <c r="D7" i="70"/>
  <c r="C7" i="70"/>
  <c r="B7" i="70"/>
  <c r="D6" i="70"/>
  <c r="C6" i="70"/>
  <c r="B6" i="70"/>
  <c r="D19" i="73"/>
  <c r="C19" i="73"/>
  <c r="B19" i="73"/>
  <c r="D13" i="73"/>
  <c r="C13" i="73"/>
  <c r="B13" i="73"/>
  <c r="H7" i="73"/>
  <c r="G7" i="73"/>
  <c r="F7" i="73"/>
  <c r="D7" i="73"/>
  <c r="C7" i="73"/>
  <c r="B7" i="73"/>
  <c r="I6" i="73"/>
  <c r="I5" i="73"/>
  <c r="I4" i="73"/>
  <c r="D214" i="70" l="1"/>
  <c r="B180" i="70"/>
  <c r="D197" i="70"/>
  <c r="Q14" i="21"/>
  <c r="C180" i="70"/>
  <c r="B250" i="70"/>
  <c r="D107" i="70"/>
  <c r="B161" i="70"/>
  <c r="D180" i="70"/>
  <c r="C250" i="70"/>
  <c r="F108" i="21"/>
  <c r="D73" i="70"/>
  <c r="B127" i="70"/>
  <c r="C214" i="70"/>
  <c r="C197" i="70"/>
  <c r="L108" i="21"/>
  <c r="C127" i="70"/>
  <c r="B107" i="70"/>
  <c r="C107" i="70"/>
  <c r="B197" i="70"/>
  <c r="B214" i="70"/>
  <c r="Q46" i="82"/>
  <c r="Q50" i="82" s="1"/>
  <c r="R50" i="82" s="1"/>
  <c r="M25" i="9"/>
  <c r="Q13" i="21"/>
  <c r="Q105" i="21" s="1"/>
  <c r="D161" i="70"/>
  <c r="I7" i="73"/>
  <c r="C73" i="70"/>
  <c r="C233" i="70"/>
  <c r="D250" i="70"/>
  <c r="D267" i="70"/>
  <c r="H108" i="21"/>
  <c r="D233" i="70"/>
  <c r="N107" i="21"/>
  <c r="N108" i="21" s="1"/>
  <c r="N16" i="21"/>
  <c r="I100" i="21"/>
  <c r="I107" i="21"/>
  <c r="Q99" i="21"/>
  <c r="Q100" i="21" s="1"/>
  <c r="E108" i="21"/>
  <c r="Q106" i="21"/>
  <c r="R106" i="21" s="1"/>
  <c r="I105" i="21"/>
  <c r="Q15" i="21"/>
  <c r="I16" i="21"/>
  <c r="I106" i="21"/>
  <c r="P9" i="9"/>
  <c r="P25" i="9" s="1"/>
  <c r="H25" i="9"/>
  <c r="D38" i="70"/>
  <c r="D52" i="70" s="1"/>
  <c r="C267" i="70"/>
  <c r="B144" i="70"/>
  <c r="B73" i="70"/>
  <c r="C38" i="70"/>
  <c r="C52" i="70" s="1"/>
  <c r="B4" i="70"/>
  <c r="B18" i="70" s="1"/>
  <c r="D144" i="70"/>
  <c r="C144" i="70"/>
  <c r="B38" i="70"/>
  <c r="B52" i="70" s="1"/>
  <c r="C4" i="70"/>
  <c r="C18" i="70" s="1"/>
  <c r="D4" i="70"/>
  <c r="D18" i="70" s="1"/>
  <c r="D21" i="70"/>
  <c r="D35" i="70" s="1"/>
  <c r="C90" i="70"/>
  <c r="D90" i="70"/>
  <c r="B90" i="70"/>
  <c r="B21" i="70"/>
  <c r="B35" i="70" s="1"/>
  <c r="C21" i="70"/>
  <c r="C35" i="70" s="1"/>
  <c r="Q33" i="82"/>
  <c r="Q37" i="82" s="1"/>
  <c r="R37" i="82" s="1"/>
  <c r="I7" i="82"/>
  <c r="I11" i="82" s="1"/>
  <c r="I50" i="82"/>
  <c r="Q20" i="82"/>
  <c r="R20" i="82" s="1"/>
  <c r="I37" i="82"/>
  <c r="N7" i="82"/>
  <c r="N11" i="82" s="1"/>
  <c r="Q16" i="21" l="1"/>
  <c r="R46" i="82"/>
  <c r="R97" i="21"/>
  <c r="R13" i="21"/>
  <c r="R105" i="21"/>
  <c r="I108" i="21"/>
  <c r="R14" i="21"/>
  <c r="R98" i="21"/>
  <c r="Q107" i="21"/>
  <c r="R15" i="21" s="1"/>
  <c r="Q9" i="9"/>
  <c r="Q25" i="9"/>
  <c r="Q12" i="9"/>
  <c r="Q7" i="9"/>
  <c r="Q24" i="82"/>
  <c r="R24" i="82" s="1"/>
  <c r="R33" i="82"/>
  <c r="Q7" i="82"/>
  <c r="Q11" i="82" l="1"/>
  <c r="R8" i="82" s="1"/>
  <c r="R107" i="21"/>
  <c r="Q108" i="21"/>
  <c r="R99" i="21"/>
  <c r="R11" i="82"/>
  <c r="R7" i="82" l="1"/>
</calcChain>
</file>

<file path=xl/sharedStrings.xml><?xml version="1.0" encoding="utf-8"?>
<sst xmlns="http://schemas.openxmlformats.org/spreadsheetml/2006/main" count="33877" uniqueCount="10450">
  <si>
    <t>TOTAL</t>
  </si>
  <si>
    <t>FUENTE DE FINANCIAMIENTO</t>
  </si>
  <si>
    <t>S/.</t>
  </si>
  <si>
    <t>EST. %</t>
  </si>
  <si>
    <t>GASTOS CORRIENTES */</t>
  </si>
  <si>
    <t>OTROS</t>
  </si>
  <si>
    <t>NUEVOS SOLES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</si>
  <si>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</si>
  <si>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</si>
  <si>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</si>
  <si>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</si>
  <si>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</si>
  <si>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</si>
  <si>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</si>
  <si>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</si>
  <si>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</si>
  <si>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</si>
  <si>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 xml:space="preserve">    - OTROS (ESPECIFICAR)</t>
  </si>
  <si>
    <t>TOTAL SECTOR</t>
  </si>
  <si>
    <t>PART. %</t>
  </si>
  <si>
    <t xml:space="preserve">       OFICIALES DE CREDITO</t>
  </si>
  <si>
    <t>SERVICIO DE DEUDA</t>
  </si>
  <si>
    <t xml:space="preserve"> 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</si>
  <si>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</si>
  <si>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</si>
  <si>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</si>
  <si>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</si>
  <si>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</si>
  <si>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</si>
  <si>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</si>
  <si>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</si>
  <si>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</si>
  <si>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</si>
  <si>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</si>
  <si>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</si>
  <si>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</si>
  <si>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</si>
  <si>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</si>
  <si>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</si>
  <si>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FUNCIONES</t>
  </si>
  <si>
    <t>PPTO (PIA)</t>
  </si>
  <si>
    <t>1 Legislativa</t>
  </si>
  <si>
    <t>2 Relaciones Exteriores</t>
  </si>
  <si>
    <t>3 Planeam. Gestión y Reserva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</si>
  <si>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</si>
  <si>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</si>
  <si>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</si>
  <si>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</si>
  <si>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</si>
  <si>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</si>
  <si>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</si>
  <si>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</si>
  <si>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</si>
  <si>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</si>
  <si>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</si>
  <si>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</si>
  <si>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</si>
  <si>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</si>
  <si>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</si>
  <si>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</si>
  <si>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</si>
  <si>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</si>
  <si>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</si>
  <si>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</si>
  <si>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</si>
  <si>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</si>
  <si>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</si>
  <si>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</si>
  <si>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</si>
  <si>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</si>
  <si>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</si>
  <si>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</si>
  <si>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</si>
  <si>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</si>
  <si>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</si>
  <si>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</si>
  <si>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</si>
  <si>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</si>
  <si>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</si>
  <si>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</si>
  <si>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</si>
  <si>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</si>
  <si>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</si>
  <si>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</si>
  <si>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</si>
  <si>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</si>
  <si>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</si>
  <si>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</si>
  <si>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</si>
  <si>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</si>
  <si>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</si>
  <si>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</si>
  <si>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</si>
  <si>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</si>
  <si>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PLIEGOS DEL SECTOR O GOBIERNO REGIONAL</t>
  </si>
  <si>
    <t>PIA TOTAL S/</t>
  </si>
  <si>
    <t>PIM TOTAL S/</t>
  </si>
  <si>
    <t>EJECUCIÓN TOTAL S/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</si>
  <si>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</si>
  <si>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</si>
  <si>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</si>
  <si>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</si>
  <si>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</si>
  <si>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</si>
  <si>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</si>
  <si>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</si>
  <si>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</si>
  <si>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</si>
  <si>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</si>
  <si>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</si>
  <si>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0030: Reduccion De Delitos Y Faltas Que Afectan La Seguridad Ciudadana</t>
  </si>
  <si>
    <t>0145: Mejora De La Calidad Del Servicio Electrico</t>
  </si>
  <si>
    <t>0146: Acceso De Las Familias A Vivienda Y Entorno Urbano Adecuado</t>
  </si>
  <si>
    <t>0147: Fortalecimiento De La Educacion Superior Tecnologica</t>
  </si>
  <si>
    <t>0148: Reduccion Del Tiempo, Inseguridad Y Costo Ambiental En El Transporte Urbano</t>
  </si>
  <si>
    <t>0149: Mejora Del Desempeño En Las Contrataciones Publicas</t>
  </si>
  <si>
    <t>PIA
POR PROGRAMA PRESUPUESTAL</t>
  </si>
  <si>
    <t>PIM
POR PROGRAMA PRESUPUESTAL</t>
  </si>
  <si>
    <t>EJECUCIÓN
POR PROGRAMA PRESUPUESTAL</t>
  </si>
  <si>
    <t>ÍNDICE DE FORMATOS</t>
  </si>
  <si>
    <t>INDICADORES DE GESTIÓN SEGÚN OBJETIVOS ESTRATÉGICOS INSTITUCIONALES AL 2021</t>
  </si>
  <si>
    <t>DISTRIBUCIÓN DEL PRESUPUESTO POR CATEGORÍA PRESUPUESTAL 2018, 2019 Y PROYECTO 2020</t>
  </si>
  <si>
    <t>DISTRIBUCIÓN DEL PRESUPUESTO POR FUENTE DE FINANCIAMIENTO 2018, 2019 Y PROYECTO 2020</t>
  </si>
  <si>
    <t>DISTRIBUCIÓN DEL GASTO POR UNIDADES EJECUTORAS / ENTIDAD PÚBLICA Y FUENTES DE FINANCIAMIENTO - PROYECTO 2020</t>
  </si>
  <si>
    <t>DISTRIBUCIÓN DEL PRESUPUESTO POR PROGRAMA PRESUPUESTAL 2018, 2019 Y 2020</t>
  </si>
  <si>
    <t>PROGRAMAS SOCIALES PRIORIZADOS SEGÚN EL CICLO DE VIDA POR FUENTE DE FINANCIAMIENTO 2018, 2019 Y PROYECTO 2020</t>
  </si>
  <si>
    <t>RESUMEN POR GRUPO GENÉRICO Y FUENTES DE FINANCIAMIENTO PROYECTO 2020</t>
  </si>
  <si>
    <t>RESUMEN DE PRESUPUESTO POR FUNCIONES PIA 2018, 2019 Y PROYECTO 2020</t>
  </si>
  <si>
    <t>COMPARATIVO DEL NÚMERO DE PLAZAS EN EL PRESUPUESTO 2018, 2019 Y PROYECTO 2020</t>
  </si>
  <si>
    <t>INGRESOS MENSUALES POR PERIODO DEL PERSONAL ACTIVO -  COMPARATIVO PRESUPUESTO 2018, 2019 Y PROYECTO 2020</t>
  </si>
  <si>
    <t>ASIGNACIÓN DE BIENES Y SERVICIOS - COMPARATIVO PRESUPUESTO 2018, 2019 Y PROYECTO 2020</t>
  </si>
  <si>
    <t>INFORMACIÓN DE REMUNERACIONES Y NÚMERO DE PLAZAS - PRESUPUESTO 2018, 2019 Y PROYECTO 2020</t>
  </si>
  <si>
    <t>CONTRATOS DE OBRAS SUSCRITOS EN LOS AÑOS 2018 Y 2019</t>
  </si>
  <si>
    <t>PRINCIPALES ADQUISICIONES DE BIENES Y SERVICIOS - PRESUPUESTO 2018, 2019 Y PROYECTO 2020</t>
  </si>
  <si>
    <t>DETALLE DE CONSULTORIAS PERSONAS JURÍDICAS Y NATURALES - PRESUPUESTO 2018, 2019 Y PROYECTO 2020</t>
  </si>
  <si>
    <t>TESORERIA - RESUMEN POR GRUPO GENERICO Y FUENTES DE FINANCIAMIENTO 2018 Y 2019</t>
  </si>
  <si>
    <t>NOMBRES E INGRESOS MENSUALES DEL PERSONAL CONTRATADO FUERA DEL PAP EN LOS AÑOS FISCALES 2018 Y 2019</t>
  </si>
  <si>
    <t>ALQUILER DE INMUEBLES EN LOS AÑOS FISCALES 2018 Y 2019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</si>
  <si>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</si>
  <si>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</si>
  <si>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</si>
  <si>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</si>
  <si>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</si>
  <si>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</si>
  <si>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</si>
  <si>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</si>
  <si>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</si>
  <si>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</si>
  <si>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</si>
  <si>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</si>
  <si>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</si>
  <si>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</si>
  <si>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</si>
  <si>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</si>
  <si>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</si>
  <si>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</si>
  <si>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</si>
  <si>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</si>
  <si>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</si>
  <si>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</si>
  <si>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PIA 
FUENTE DE FINANCIAMIENTO: RO</t>
  </si>
  <si>
    <t>PIM 
FUENTE DE FINANCIAMIENTO: RO</t>
  </si>
  <si>
    <t>EJECUCIÓN 
FUENTE DE FINANCIAMIENTO: RO</t>
  </si>
  <si>
    <t>PIA 
FUENTE DE FINANCIAMIENTO: RDR</t>
  </si>
  <si>
    <t>PIM 
FUENTE DE FINANCIAMIENTO: RDR</t>
  </si>
  <si>
    <t>EJECUCIÓN 
FUENTE DE FINANCIAMIENTO: RDR</t>
  </si>
  <si>
    <t>PIA 
FUENTE DE FINANCIAMIENTO: DyT</t>
  </si>
  <si>
    <t>PIM 
FUENTE DE FINANCIAMIENTO: DyT</t>
  </si>
  <si>
    <t>EJECUCIÓN 
FUENTE DE FINANCIAMIENTO: DyT</t>
  </si>
  <si>
    <t>PIA 
FUENTE DE FINANCIAMIENTO: ROOC</t>
  </si>
  <si>
    <t>PIM 
FUENTE DE FINANCIAMIENTO: ROOC</t>
  </si>
  <si>
    <t>EJECUCIÓN 
FUENTE DE FINANCIAMIENTO: ROOC</t>
  </si>
  <si>
    <t>PIA 
TODA FUENTE DE FINANCIAMIENTO</t>
  </si>
  <si>
    <t>PIM 
TODA FUENTE DE FINANCIAMIENTO</t>
  </si>
  <si>
    <t>EJECUCIÓN 
TODA FUENTE DE FINANCIAMIENTO</t>
  </si>
  <si>
    <t>01 PLIEGO 033: RENIEC</t>
  </si>
  <si>
    <t>001 RENIEC</t>
  </si>
  <si>
    <t>0079: Acceso de la Población a la Identidad</t>
  </si>
  <si>
    <t>EJECUCION TOTAL S/</t>
  </si>
  <si>
    <t>FORMATO 04</t>
  </si>
  <si>
    <t xml:space="preserve">SECTOR </t>
  </si>
  <si>
    <t xml:space="preserve">FUENTE DE FINANCIAMIENTO </t>
  </si>
  <si>
    <t>: TODA FUENTE</t>
  </si>
  <si>
    <t>: RECURSOS ORDINARIOS</t>
  </si>
  <si>
    <t>: RECURSOS DIRECTAMENTE RECAUDADOS</t>
  </si>
  <si>
    <t>: RECURSOS POR OPERACIONES OFICIALES DE CREDITO</t>
  </si>
  <si>
    <t>: 033 RENIEC</t>
  </si>
  <si>
    <t>FORMATO 07</t>
  </si>
  <si>
    <t>SECTOR</t>
  </si>
  <si>
    <t>FORMATO 08</t>
  </si>
  <si>
    <t xml:space="preserve">SECTOR          : 33 REGISTRO NACIONAL DE IDENTIFICACIÓN Y ESTADO CIVIL - RENIEC      </t>
  </si>
  <si>
    <t xml:space="preserve">: 33 REGISTRO NACIONAL DE IDENTIFICACIÓN Y ESTADO CIVIL - RENIEC    </t>
  </si>
  <si>
    <t xml:space="preserve">SECTOR           : 33 REGISTRO NACIONAL DE IDENTIFICACIÓN Y ESTADO CIVIL - RENIEC    </t>
  </si>
  <si>
    <t xml:space="preserve">SECTOR          : 33 REGISTRO NACIONAL DE IDENTIFICACIÓN Y ESTADO CIVIL - RENIEC    </t>
  </si>
  <si>
    <t>2020 (*)</t>
  </si>
  <si>
    <t>2021 (**)</t>
  </si>
  <si>
    <t>FORMATO 03 : DISTRIBUCIÓN DEL PRESUPUESTO POR FUENTE DE FINANCIAMIENTO 2019, 2020 Y PROYECTO 2021</t>
  </si>
  <si>
    <t>(*) Proyección al 31/12/2020</t>
  </si>
  <si>
    <t>(**) Proyecto 2021</t>
  </si>
  <si>
    <t>FORMATO 02: DISTRIBUCIÓN DEL PRESUPUESTO POR CATEGORÍA PRESUPUESTAL 2019, 2020 Y PROYECTO 2021</t>
  </si>
  <si>
    <t>FORMATO 05: DISTRIBUCIÓN DEL PRESUPUESTO POR PROGRAMA PRESUPUESTAL 2019, 2020 Y 2021</t>
  </si>
  <si>
    <t>GASTO CORRIENTE 2021</t>
  </si>
  <si>
    <t>GASTO CAPITAL 2021</t>
  </si>
  <si>
    <t>SERVICIO DE DEUDA 2021</t>
  </si>
  <si>
    <t>: RESUMEN POR GRUPO GENÉRICO Y FUENTES DE FINANCIAMIENTO PROYECTO 2021</t>
  </si>
  <si>
    <t>: RESUMEN DE PRESUPUESTO POR FUNCIONES PIA 2019, 2020 Y PROYECTO 2021</t>
  </si>
  <si>
    <t>Var. % (2020-2021)</t>
  </si>
  <si>
    <t>: DISTRIBUCIÓN DEL GASTO POR UNIDADES EJECUTORAS / ENTIDAD PÚBLICA Y FUENTES DE FINANCIAMIENTO - PROYECTO 2021</t>
  </si>
  <si>
    <t>002 MEJORA DE LA CALIDAD DE SERVICIOS REGISTRALES</t>
  </si>
  <si>
    <t>PLIEGO O ENTIDAD DEL SECTOR O GOBIERNO REGIONAL: REGISTRO NACIONAL DE IDENTIFICACIÓN Y ESTADO CIVIL - RENIEC</t>
  </si>
  <si>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</si>
  <si>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</si>
  <si>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</si>
  <si>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</si>
  <si>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</si>
  <si>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Meta 2021</t>
  </si>
  <si>
    <t>Fuente de Información</t>
  </si>
  <si>
    <t>Responsable</t>
  </si>
  <si>
    <t>Meta</t>
  </si>
  <si>
    <t>Resultado</t>
  </si>
  <si>
    <t>REGISTRO NACIONAL DE IDENTIFICACIÓN Y ESTADO CIVIL - RENIEC</t>
  </si>
  <si>
    <t>N.A.</t>
  </si>
  <si>
    <t>OEI.01 Fortalecer los servicios de registros de la Identidad y de la Identificación en beneficio de la población</t>
  </si>
  <si>
    <t>Porcentaje de usuarios satisfechos con los servicios del RENIEC</t>
  </si>
  <si>
    <t>84.0%
(2014)</t>
  </si>
  <si>
    <t>RENIEC</t>
  </si>
  <si>
    <t>Porcentaje de registros en línea de Registros Civiles</t>
  </si>
  <si>
    <t>35.9%
(2011)</t>
  </si>
  <si>
    <t>Porcentaje de nacimientos registrados en Oficina Registral Auxiliar (ORA)</t>
  </si>
  <si>
    <t>12.4%
(2011)</t>
  </si>
  <si>
    <t>Porcentaje del total de la población residente en el Perú que cuenta con el DNI</t>
  </si>
  <si>
    <t>95.4%
(2011)</t>
  </si>
  <si>
    <t>Número de personas residentes en el extranjero que cuentan con el DNI</t>
  </si>
  <si>
    <t>798,316
(2011)</t>
  </si>
  <si>
    <t>Porcentaje de autenticación del ABIS</t>
  </si>
  <si>
    <t>30.0%
(2018)</t>
  </si>
  <si>
    <t>-</t>
  </si>
  <si>
    <t>ND</t>
  </si>
  <si>
    <t>Número de solicitudes de reportes de vínculos de parentesco y otras vinculaciones solicitadas por las instituciones públicas</t>
  </si>
  <si>
    <t>356
(2018)</t>
  </si>
  <si>
    <t>OEI.02 Mejorar los servicios registrales de la identidad y de la identificación para la población en situación de vulnerabilidad</t>
  </si>
  <si>
    <t>Porcentaje de población que cuenta con DNI residente en el área rural</t>
  </si>
  <si>
    <t>92.2%
(2011)</t>
  </si>
  <si>
    <t>Número de DNI emitidos gratuitos</t>
  </si>
  <si>
    <t>1,227,794
(2011)</t>
  </si>
  <si>
    <t>OEI.03 Intensificar los procesos para la identidad y la identificación digital de la población</t>
  </si>
  <si>
    <t>Número de certificados digitales emitidos para suscriptores de entidades públicas</t>
  </si>
  <si>
    <t>23,492
(2018)</t>
  </si>
  <si>
    <t>OEI.04 Fortalecer la Gestión Institucional</t>
  </si>
  <si>
    <t>Porcentaje de cumplimiento anual del Plan Estratégico Institucional</t>
  </si>
  <si>
    <t>62.2%
(2016)</t>
  </si>
  <si>
    <t>Porcentaje de ciudadanos que tienen opinión favorable de la institución</t>
  </si>
  <si>
    <t>87.0%
(2017)</t>
  </si>
  <si>
    <t>Porcentaje de ciudadanos que confian en la institución</t>
  </si>
  <si>
    <t>83.0%
(2017)</t>
  </si>
  <si>
    <t>OEI.05 Fortalecer el Sistema de Gestión de Riesgo de Desastres en la institución</t>
  </si>
  <si>
    <t>Porcentaje de capacidad instalada frente a emergencias y desastres</t>
  </si>
  <si>
    <t>Fuente: Evaluación anual del Plan Estrategico Institucional - PEI, de los años 2018 y 2019</t>
  </si>
  <si>
    <t>RUBROS</t>
  </si>
  <si>
    <t>PPTO 2019
(PIA)</t>
  </si>
  <si>
    <t>PPTO 2019 (PIM)</t>
  </si>
  <si>
    <t>PPTO 2020
(PIA)</t>
  </si>
  <si>
    <t>PPTO 2020
(PIM 30 JUN)</t>
  </si>
  <si>
    <t>PPTO 2021 (PROYECTO)</t>
  </si>
  <si>
    <t>Diferencia PIA (2019-2020)</t>
  </si>
  <si>
    <t>Variación % (2019-2020)</t>
  </si>
  <si>
    <t>Diferencia PIA (2020-2021)</t>
  </si>
  <si>
    <t>Variación % (2020-2021)</t>
  </si>
  <si>
    <t>ALIMENTOS Y BEBIDAS</t>
  </si>
  <si>
    <t>VESTUARIOS Y TEXTILES</t>
  </si>
  <si>
    <t>COMBUSTIBLES, CARBURANTES, LUBRICANTES Y AFINES</t>
  </si>
  <si>
    <t>MATERIALES Y UTILES</t>
  </si>
  <si>
    <t>REPUESTOS Y ACCESORIOS</t>
  </si>
  <si>
    <t>ENSERES</t>
  </si>
  <si>
    <t>SUMINISTROS MEDICOS</t>
  </si>
  <si>
    <t>MATERIALES Y UTILES DE ENSEÑANZA</t>
  </si>
  <si>
    <t>SUMINISTROS PARA MANTENIMIENTO Y REPARACION</t>
  </si>
  <si>
    <t>COMPRA DE OTROS BIENES</t>
  </si>
  <si>
    <t>VIAJES</t>
  </si>
  <si>
    <t>SERVICIOS BASICOS, COMUNICACIONES, PUBLICIDAD Y DIFUSION</t>
  </si>
  <si>
    <t>SERVICIOS DE LIMPIEZA, SEGURIDAD Y VIGILANCIA</t>
  </si>
  <si>
    <t>SERVICIO DE MANTENIMIENTO, ACONDICIONAMIENTO Y REPARACIONES</t>
  </si>
  <si>
    <t>ALQUILERES DE MUEBLES E INMUEBLES</t>
  </si>
  <si>
    <t>SERVICIOS ADMINISTRATIVOS, FINANCIEROS Y DE SEGUROS</t>
  </si>
  <si>
    <t>SERVICIOS PROFESIONALES Y TECNICOS</t>
  </si>
  <si>
    <t>CONTRATO ADMINISTRATIVO DE SERVICIOS</t>
  </si>
  <si>
    <t>TOTAL    (*)</t>
  </si>
  <si>
    <t>(PIA) = Presupuesto Institucional de Apertura</t>
  </si>
  <si>
    <t>(*) DEBE COINCIDIR CON LOS MONTOS ASIGNADOS EN LA GENERICA 3. BIENES Y SERVICIOS CONSIDERADAS EN EL PRESUPUESTO 2019 - 2020 - 2021</t>
  </si>
  <si>
    <t>(**) Recursos Públicos / Recursos Ordinarios / Recursos Directamente Recaudados / Donaciones  y  Transferencias / Operaciones Oficiales de Crédito/ Recursos Determinados</t>
  </si>
  <si>
    <t>FORMATO 14: PRINCIPALES ADQUISICIONES DE BIENES Y SERVICIOS - PRESUPUESTO 2019</t>
  </si>
  <si>
    <t xml:space="preserve">SECTOR O GOB. REGIONAL: 33 REGISTRO NACIONAL DE IDENTIFICACIÓN Y ESTADO CIVIL - RENIEC </t>
  </si>
  <si>
    <t>ADQUISICIONES/CONTRATACIONES/OBRAS</t>
  </si>
  <si>
    <t>FECHA PROG. CONV.</t>
  </si>
  <si>
    <t>ADQUISICIÓN</t>
  </si>
  <si>
    <t>TIPO DE PROCESO DE SELECCIÓN</t>
  </si>
  <si>
    <t>MODALIDAD</t>
  </si>
  <si>
    <t>NUMERO DEL PROCESO</t>
  </si>
  <si>
    <t>MONTO</t>
  </si>
  <si>
    <t>CONTRATISTA (RUC y Denominacion)</t>
  </si>
  <si>
    <t>ESTADO DEL PROCESO</t>
  </si>
  <si>
    <t>FECHA DE SUSCRIPCION DEL CONTRATO</t>
  </si>
  <si>
    <t>FECHA DE ENTREGA</t>
  </si>
  <si>
    <t>OBSERVACIONES</t>
  </si>
  <si>
    <t xml:space="preserve">SERVICIO DE TELEFONIA MOVIL </t>
  </si>
  <si>
    <t>CONCURSO PUBLICO</t>
  </si>
  <si>
    <t>SUMA ALZADA</t>
  </si>
  <si>
    <t>004-2018</t>
  </si>
  <si>
    <t>TELEFONICAL PERU S.A.A 
RUC: 20100017491</t>
  </si>
  <si>
    <t>EJECUCION</t>
  </si>
  <si>
    <t>TRANSMISION DE DATOS - ITEM 2 "SERVICIO DE ACCESO A INTERNET PRINCIPAL CON PROTECCION ANTIDDOS, BALANCEO DE ENLACES, BALANCEO GLOBAL DE APLICACIONES Y SERVICIOS DE CIBERSEGURIDAD"</t>
  </si>
  <si>
    <t>005-2017</t>
  </si>
  <si>
    <t>TRANSMISION DE DATOS - ITEM 2 "SERVICIO DE ACCESO A INTERNET PRINCIPAL CON PROTECCION ANTIDDOS, BALANCEO DE ENLACES, BALANCEO GLOBAL DE APLICACIONES Y SERVICIOS DE CIBERSEGURIDAD" PRESTACION ADICIONAL</t>
  </si>
  <si>
    <t>TRANSMISION DE DATOS - ITEM 1 "INTERCONEXION ENTRE CENTRO DE DATOS Y SEDES EN LIMA"</t>
  </si>
  <si>
    <t>TRANSMISIÓN DE DATOS - ITEM N° 02 "RED DE TRANSMISIÓN DE DATOS PARA INTERCONECTAR TRESCIENTOS LOCALES DEL RENIEC A NIVEL NACIONAL CON LOS CENTROS DE DATOS DE LA SEDE OPERATIVA Y SEDE SAN BORJA"</t>
  </si>
  <si>
    <t>011-2018</t>
  </si>
  <si>
    <t>VIETTEL PERU SAC. 
RUC: 20543254798</t>
  </si>
  <si>
    <t>SERVICIO DE MANTENIMIENTO PREVENTIVO Y CORRECTIVO DE RADIOENLACES DE DATOS</t>
  </si>
  <si>
    <t>006-2019</t>
  </si>
  <si>
    <t>SERVICIO DE TELEFONIA IP/VIDEOCONFERENCIA</t>
  </si>
  <si>
    <t>008-2018</t>
  </si>
  <si>
    <t xml:space="preserve">SERVICIO DE SOPORTE INTEGRAL DE PLATAFORMA DE SOFTWARE UNICENTER CA </t>
  </si>
  <si>
    <t xml:space="preserve">CONCURSO PUBLICO </t>
  </si>
  <si>
    <t>06-2017-RENIEC</t>
  </si>
  <si>
    <t>20514006661 - CLARITY CONSULTING S.A.C.</t>
  </si>
  <si>
    <t>Vigente hasta el 20/02/2020</t>
  </si>
  <si>
    <t>13-2018-RENIEC</t>
  </si>
  <si>
    <t>SERVICIO DE MANTENIMIENTO PREVENTIVO Y CORRECTIVO DE SERVIDOR BLADE</t>
  </si>
  <si>
    <t>007-2017-RENIEC</t>
  </si>
  <si>
    <t>20261898706 - ADEXUS PERU S.A.</t>
  </si>
  <si>
    <t>FINALIZADO</t>
  </si>
  <si>
    <t>014-2018-RENIEC</t>
  </si>
  <si>
    <t>Vigente hasta el 25/03/2020</t>
  </si>
  <si>
    <t>SERVICIO DE SOPORTE Y ACTUALIZACION DE SOFTWARE WEBSPHERE MQ</t>
  </si>
  <si>
    <t>017-2018-RENIEC</t>
  </si>
  <si>
    <t>20524858518 - INSPIRA IT CONSULTING S.A.C.</t>
  </si>
  <si>
    <t>Vigente hasta el 27/02/2020</t>
  </si>
  <si>
    <t>SERVICIO DE SOPORTE TÉCNICO Y MANTENIMIENTO CORRECTIVO PARA PLATAFORMA DE SERVIDORES SUPERDOME</t>
  </si>
  <si>
    <t>008-2017-RENIEC</t>
  </si>
  <si>
    <t>20602131549 - AI INVERSIONES PALO ALTO II S.A.C.</t>
  </si>
  <si>
    <t>015-2018-RENIEC</t>
  </si>
  <si>
    <t>Vigente hasta el 21/03/2020</t>
  </si>
  <si>
    <t xml:space="preserve">SERVICIO DE SOPORTE, MANTENIMIENTO Y GARANTÍA DE LOS COMPONENTES DE INFRAESTRUCTURA, HARDWARE Y SOFTWARE DE LA PLANTA DE CERTIFICACIÓN DIGITAL PKI Y SERVICIO DE MESA DE AYUDA DE TERCER NIVEL PARA LA PLANTA DE CERTIFICACIÓN DIGITAL PKI </t>
  </si>
  <si>
    <t>004-2017-RENIEC</t>
  </si>
  <si>
    <t>SERVICIO DE SOPORTE, MANTENIMIENTO Y GARANTÍA DE LOS COMPONENTES DE INFRAESTRUCTURA, HARDWARE Y SOFTWARE DE LA PLANTA DE CERTIFICACIÓN DIGITAL PKI Y SERVICIO DE MESA DE AYUDA DE TERCER NIVEL PARA LA PLANTA DE CERTIFICACIÓN DIGITAL PKI - COMPLEMENTARIO</t>
  </si>
  <si>
    <t>01-2019-RENIEC</t>
  </si>
  <si>
    <t>20602471277 - CONSORCIO RAM &amp; MAR INGENIEROS S.A.C. Y TELECOM ROJAS S.A.C.</t>
  </si>
  <si>
    <t xml:space="preserve"> SERVICIO DE SOPORTE Y ACTUALIZACION DE LICENCIAS ORACLE</t>
  </si>
  <si>
    <t>CONTRATACION DIRECTA</t>
  </si>
  <si>
    <t>024-2018-RENIEC</t>
  </si>
  <si>
    <t>20182246078 - SISTEMAS ORACLE DEL PERU S.A.</t>
  </si>
  <si>
    <t>SERVICIO DE SOPORTE INTEGRAL DE SOFTWARE MICROSOFT</t>
  </si>
  <si>
    <t xml:space="preserve"> 015-2018-RENIEC</t>
  </si>
  <si>
    <t>20254138577 - MICROSOFT PERU S.R.L.</t>
  </si>
  <si>
    <t>SERVICIO DE SOPORTE TECNICO Y MANTENIMIENTO AL SISTEMA ABIS (SISTEMA AUTOMATICO DE IDENTIFICACION BIOMETRICA)</t>
  </si>
  <si>
    <t>071-2017-RENIEC</t>
  </si>
  <si>
    <t>20544804741 - IDENTIBIO SAC</t>
  </si>
  <si>
    <t>SERVICIO DE RENOVACIÓN DE MANTENIMIENTO DE SOFTWARE MICROSOFT</t>
  </si>
  <si>
    <t>013-2017-RENIEC</t>
  </si>
  <si>
    <t>20100083362 - CORPORACION SAPIA S.A.</t>
  </si>
  <si>
    <t>SERVICIO DE MANTENIMIENTO DE SWITCHES</t>
  </si>
  <si>
    <t>009-2017-RENIEC</t>
  </si>
  <si>
    <t>SERVICIO DE HABILITACIÓN DE NODO EXTERNO PARA MANTENER LA CONTINUIDAD DE LOS SERVICIOS DE LA PLANTA DE CERTIFICACIÓN DIGITAL PKI</t>
  </si>
  <si>
    <t>012-2018-RENIEC</t>
  </si>
  <si>
    <t>20602471277 - CONSORCIO CRITICAL SOLUTIONS S.A.C., GRUPO DIGITALINK S.A.C. Y RAM &amp; MAR INGENIEROS S.A.C.</t>
  </si>
  <si>
    <t>ADQUISICION DE TARJETAS INTELIGENTES — SMART CARD PARA EL DNIe</t>
  </si>
  <si>
    <t>LICITACION PUBLICA</t>
  </si>
  <si>
    <t>07-2018-RENIEC</t>
  </si>
  <si>
    <t>20604876762 - CONSORCIO INDRA SMART</t>
  </si>
  <si>
    <t>Servicio de Vigilancia ITEM N° 01: JR TARAPOTO</t>
  </si>
  <si>
    <t xml:space="preserve">Concurso Público </t>
  </si>
  <si>
    <t xml:space="preserve"> N° 03-2018-RENIEC</t>
  </si>
  <si>
    <t>20601692806
HALCONES SECURITY COMPANY SAC</t>
  </si>
  <si>
    <t>Vigente al 2020</t>
  </si>
  <si>
    <t>[Del 11set18 al 10set20]</t>
  </si>
  <si>
    <t>El servicio finalizó el 10SEP20 según contrato.</t>
  </si>
  <si>
    <t>Servicio de Vigilancia ITEM N° 02: JR IQUITOS</t>
  </si>
  <si>
    <t>20393888041
EMPRESA DE SEGURIDAD GYG PROTECCION MAXIMA SAC</t>
  </si>
  <si>
    <t>[Del 12set18 al 11set20]</t>
  </si>
  <si>
    <t>El servicio finalizó el 11SEP20 según contrato.</t>
  </si>
  <si>
    <t>Servicio de Vigilancia ITEM N° 03: JR CHIMBOTE</t>
  </si>
  <si>
    <t>20445653404
EMPRESA DE PROTECCION PARTICULAR SAC</t>
  </si>
  <si>
    <t>Servicio de Vigilancia ITEM N° 04: JR HUANCAYO</t>
  </si>
  <si>
    <t>20600908406
TECNICOS Y EXPERTOS EN SEGURIDAD SAC</t>
  </si>
  <si>
    <t>(Del 10set18 al 09set2020)</t>
  </si>
  <si>
    <t>El servicio finalizó el 09SEP20 según contrato.</t>
  </si>
  <si>
    <t>Servicio de Vigilancia ITEM N° 05: JR AYACUCHO</t>
  </si>
  <si>
    <t>20449517203
BIZONTE BLACK SRL</t>
  </si>
  <si>
    <t>[Del 10set18 al 09set20]</t>
  </si>
  <si>
    <t>Servicio de Vigilancia ITEM N° 06: JR AREQUIPA</t>
  </si>
  <si>
    <t>20602311245
SEGURIDAD Y PROTECCION PATRIMONIAL SAC</t>
  </si>
  <si>
    <t>(Del 12set18 al 11set2020)</t>
  </si>
  <si>
    <t>56 Servicio de Vigilancia ITEM N° 07: JR PUNO</t>
  </si>
  <si>
    <t>20447981824
CORPORACION DE SEGURIDAD PRIVADA INTERNACIOPNAL SRL</t>
  </si>
  <si>
    <t>DEL 12set2018 AL 11set2020</t>
  </si>
  <si>
    <t>Contrato resuelto. El monto indicado debía ser ejecutado durante todo el año 2019, sin embargo, el contrato fue resuelto en NOV2019, y no se contrató nuevamente durante el año 2019.</t>
  </si>
  <si>
    <t>Servicio de Vigilancia ITEM N° 08: JR PUCALLPA</t>
  </si>
  <si>
    <t>20489509145
EVP CORPORACION GLOBAL FORCE S.R.L.</t>
  </si>
  <si>
    <t>Servicio de Vigilancia ITEM N° 09: JR HUANCAVELICA</t>
  </si>
  <si>
    <t>20568928696
EVA´Z SECURITY SAC</t>
  </si>
  <si>
    <t>Servicio de Vigilancia ITEM N° 01: JR PIURA</t>
  </si>
  <si>
    <t>Adjudicacion Simplficada</t>
  </si>
  <si>
    <t xml:space="preserve"> N° 24-2017-RENIEC</t>
  </si>
  <si>
    <t>CONSORCIO CYZ-ATENAS: 
20481661481
CORPORACION EMPRESARIAL C&amp;Z S.A.C.
20559622193
MAXIMA SEGURIDAD ATENAS S.A.C.]</t>
  </si>
  <si>
    <t>Vigente hasta el 28feb2019</t>
  </si>
  <si>
    <t>[01mar2018 al 28feb2019]</t>
  </si>
  <si>
    <t>El servicio finalizó el 28FEB19 según contrato.</t>
  </si>
  <si>
    <t>Servicio de Vigilancia ITEM N° 02: JR TRUJILLO</t>
  </si>
  <si>
    <t>20481661481
CORPORACION EMPRESARIAL C&amp;Z S.A.C.</t>
  </si>
  <si>
    <t>Vigente hasta el 21mar2019</t>
  </si>
  <si>
    <t>[22mar2018 al 21mar2019]</t>
  </si>
  <si>
    <t>El servicio finalizó el 21MAR19 según contrato.</t>
  </si>
  <si>
    <t>Servicio de Vigilancia ITEM N° 03 JR CUSCO</t>
  </si>
  <si>
    <t>CONSORCIO 
BIZONTE  BLACK  S.R.L. (RUC N° 20449517203)  
F.C.C.  SEGURIDAD S.A.C   (RUC N° 20490929119)</t>
  </si>
  <si>
    <t>Vigente hasta el 26feb2019</t>
  </si>
  <si>
    <t>[27feb2018 al 26feb2019]</t>
  </si>
  <si>
    <t>El servicio finalizó el 26FEB19 según contrato.</t>
  </si>
  <si>
    <t>Servicio de Vigilancia ITEM N° 04 JR ICA</t>
  </si>
  <si>
    <t>20574616086
EMPRESA DE SEGURIDAD Y VIGILANCIA PRIVADA CALAGUA  SEGURITY S.R.L.</t>
  </si>
  <si>
    <t>Vigente hasta el 19feb2019</t>
  </si>
  <si>
    <t>[20feb2018 al 19feb2019]</t>
  </si>
  <si>
    <t>El servicio finalizó el 19FEB19 según contrato.</t>
  </si>
  <si>
    <t>Servicio de Vigilancia ITEM N° 05: JR AMAZONAS</t>
  </si>
  <si>
    <t>20480402929
COMPANIA PERUANA DE SEGURIDAD Y VIGILANCIA S.R.L.</t>
  </si>
  <si>
    <t>Vigente hasta el 27feb2019</t>
  </si>
  <si>
    <t>28feb2018 al 27feb2019</t>
  </si>
  <si>
    <t>El servicio finalizó el 27FEB19 según contrato.</t>
  </si>
  <si>
    <t xml:space="preserve"> N° 24-2017-RENIEC
(COMPLEMENTARIO)</t>
  </si>
  <si>
    <t>Vigente hasta el 11JUN2019</t>
  </si>
  <si>
    <t>[28feb2019 al 11JUN2019]</t>
  </si>
  <si>
    <t>El servicio finalizó el 11JUN19 según contrato</t>
  </si>
  <si>
    <t>N° 016-2018-RENIEC</t>
  </si>
  <si>
    <t>20100904315
SEGUROC SA</t>
  </si>
  <si>
    <t>Vigente al 2021</t>
  </si>
  <si>
    <t>[02OCT2019 al 01OCT2021]</t>
  </si>
  <si>
    <t>[01OCT2019 AL 30SET2021]</t>
  </si>
  <si>
    <t>RUC COMÚN: 20449517203
CONSORCIO: BIZONTE BLACK SRL - 811 SERVICIOS DE CONTROL DE SEGURIDAD Y VIGILANCIA SRL</t>
  </si>
  <si>
    <t>RUC COMÚN: 20574616086
CONSORCIO: ELITSUR SRL - EMPRESA DE SEGURIDAD Y VIGILANCIA PRIVADA CALAGUA SEGURITY SRL</t>
  </si>
  <si>
    <t>Servicio de Vigilancia ITEM N° 05: JR HUANUCO</t>
  </si>
  <si>
    <t xml:space="preserve"> N° 35-2018-RENIEC</t>
  </si>
  <si>
    <t>20568286562
C.I.S. VIPROSER S.A.C.</t>
  </si>
  <si>
    <t>Vigente hasta el 2021</t>
  </si>
  <si>
    <t>Del 20FEB2019 AL 19FEB2021</t>
  </si>
  <si>
    <t>SERVICIO DE VIGILANCIA LIMA</t>
  </si>
  <si>
    <t xml:space="preserve"> N° 25-2017-RENIEC</t>
  </si>
  <si>
    <t>20100162076
EMPRESA DE SEGURIDAD VIGILANCIA Y CONTROL SAC - ESVICSAC</t>
  </si>
  <si>
    <t>Vigente hasta el 13feb2020</t>
  </si>
  <si>
    <t>[14feb2018 al 13feb2020]</t>
  </si>
  <si>
    <t>El servicio finalizó el 13FEB20 según contrato, pero se suscribió contrato complementario.</t>
  </si>
  <si>
    <t>SERVICIO DE LIMPIEZA PROVINCIAS - JR IQUITOS</t>
  </si>
  <si>
    <t>CONCURSO PÚBLICO</t>
  </si>
  <si>
    <t>CP N° 07-2018-RENIEC</t>
  </si>
  <si>
    <t>20318506575                                 L &amp; F SERVICE S.R.LTDA.</t>
  </si>
  <si>
    <t>CONTRATO N° 020-2019-RENIEC/SERVICIOS</t>
  </si>
  <si>
    <t>SERVICIO DE LIMPIEZA PROVINCIAS - JR PUNO</t>
  </si>
  <si>
    <t>20603805373                                    AVANT CLEANING SERVICES S.A.C.- AVANT CS S.A.C</t>
  </si>
  <si>
    <t>CONTRATO N° 023-2019-RENIEC/SERVICIOS</t>
  </si>
  <si>
    <t>SERVICIO DE LIMPIEZA PROVINCIAS - JR ICA</t>
  </si>
  <si>
    <t>20603805373                        AVANT CLEANING SERVICES S.A.C.- AVANT CS S.A.C</t>
  </si>
  <si>
    <t>SERVICIO DE LIMPIEZA PROVINCIAS - JR PIURA</t>
  </si>
  <si>
    <t>20502029178                                D &amp; T GLOBAL SERVICE S.R.L.</t>
  </si>
  <si>
    <t>CONTRATO N° 024-2019-RENIEC/SERVICIOS</t>
  </si>
  <si>
    <t>SERVICIO DE LIMPIEZA PROVINCIAS - JR CHIMBOTE</t>
  </si>
  <si>
    <t>20502029178                                 D &amp; T GLOBAL SERVICE S.R.L.</t>
  </si>
  <si>
    <t>SERVICIO DE LIMPIEZA PROVINCIAS - JR AREQUIPA</t>
  </si>
  <si>
    <t>20502029178                                   D &amp; T GLOBAL SERVICE S.R.L.</t>
  </si>
  <si>
    <t>SERVICIO DE LIMPIEZA PROVINCIAS - JR PUCALLPA</t>
  </si>
  <si>
    <t>SERVICIO DE LIMPIEZA PROVINCIAS - JR HUANCAVELICA</t>
  </si>
  <si>
    <t>20502029178                                    D &amp; T GLOBAL SERVICE S.R.L.</t>
  </si>
  <si>
    <t>SERVICIO DE LIMPIEZA PROVINCIAS - JR AMAZONAS</t>
  </si>
  <si>
    <t>SERVICIO DE LIMPIEZA PROVINCIAS - JR CUSCO</t>
  </si>
  <si>
    <t>20502029178                                       D &amp; T GLOBAL SERVICE S.R.L.</t>
  </si>
  <si>
    <t>CONTRATO N° 031-2019-RENIEC/SERVICIOS</t>
  </si>
  <si>
    <t>SERVICIO DE LIMPIEZA PROVINCIAS - JR TRUJILLO</t>
  </si>
  <si>
    <t>CP N° 018-2018-RENIEC</t>
  </si>
  <si>
    <t>20131920491                             LIMPSA SERVICIOS GENERALES S.A.C.</t>
  </si>
  <si>
    <t>CONTRATO N° 026-2019-RENIEC/SERVICIOS</t>
  </si>
  <si>
    <t>SERVICIO DE LIMPIEZA PROVINCIAS - JR HUANCAYO</t>
  </si>
  <si>
    <t>20113676231                                       LIVA SOCIEDAD DE RESPONSABILIDAD LTDA.</t>
  </si>
  <si>
    <t>CONTRATO N° 027-2019-RENIEC/SERVICIOS</t>
  </si>
  <si>
    <t>SERVICIO DE LIMPIEZA PROVINCIAS - JR TARAPOTO</t>
  </si>
  <si>
    <t>SERVICIO DE LIMPIEZA PROVINCIAS - JR AYACUCHO</t>
  </si>
  <si>
    <t>20551507531                                         COMPAÑIA DE SERVICIOS PROFESIONALES DEL PERU S.A.C. - COSEPRO DEL PERU S.A.C.</t>
  </si>
  <si>
    <t>CONTRATO N° 028-2019-RENIEC/SERVICIOS</t>
  </si>
  <si>
    <t>SERVICIO DE LIMPIEZA PROVINCIAS - JR HUÁNUCO</t>
  </si>
  <si>
    <t>SERVICIO DE LIMPIEZA Y MANTENIMIENTO DE LOCALES LIMA</t>
  </si>
  <si>
    <t>CP N° 01-2017-RENIEC</t>
  </si>
  <si>
    <t>20492687180                                SERPAEM SOCIEDAD ANONIMA CERRADA - SERPAEM S.A.C.</t>
  </si>
  <si>
    <t>CONTRATO N° 35-2017-RENIEC/SERVICIOS - CULMINO EL 09/07/2019</t>
  </si>
  <si>
    <t>20492687180                            SERPAEM SOCIEDAD ANONIMA CERRADA - SERPAEM S.A.C.</t>
  </si>
  <si>
    <t>CONTRATO COMPLEMENTARIO AL CONTRATO N° 35-2017-RENIEC/SERVICIOS</t>
  </si>
  <si>
    <t>SERVICIO DE MENSAJERIA NIVEL INTERNACIONAL - GOR</t>
  </si>
  <si>
    <t>ADJUDICACION SIMPLIFICADA</t>
  </si>
  <si>
    <t>PRECIOS UNITARIOS</t>
  </si>
  <si>
    <t>01-2018</t>
  </si>
  <si>
    <t>DHL EXPRESS PERU SAC  - RUC N°20295613620</t>
  </si>
  <si>
    <t>EL PERIODO DE EJECUCION ES A CONSUMO</t>
  </si>
  <si>
    <t>02-2019</t>
  </si>
  <si>
    <t>SE ESTIMA LA CULMINACION POR SER UN SERVICIO A CONSUMO</t>
  </si>
  <si>
    <t>SERVICIO DE MENSAJERIA NIVEL NACIONAL - OAD</t>
  </si>
  <si>
    <t>06-2015</t>
  </si>
  <si>
    <t>OLVA COURIER SAC - RUC N°20100686814</t>
  </si>
  <si>
    <t>SERVICIO DE MENSAJERIA NIVEL NACIONAL - GOR</t>
  </si>
  <si>
    <t xml:space="preserve"> 1'875,853.62</t>
  </si>
  <si>
    <t>HERMES TRANSPORTES BLINDADOS SA - RUC N°20100077044</t>
  </si>
  <si>
    <t>SERVICIO DE MENSAJERIA NIVEL LOCAL - OAD</t>
  </si>
  <si>
    <t>03-2014</t>
  </si>
  <si>
    <t>CORREOS DEL PERU SA - RUC N°20513158808</t>
  </si>
  <si>
    <t>CULMINO POR CONSUMO EL 31 DE DICIEMBRE DEL 2019</t>
  </si>
  <si>
    <t>SERVICIO DE MENSAJERIA NIVEL NACIONAL - ENVIOS URGENTES - SGTE</t>
  </si>
  <si>
    <t>ADJUDICACION DIRECTA SELECTIVA</t>
  </si>
  <si>
    <t>027-2015</t>
  </si>
  <si>
    <t>MACRO POST SAC - RUC N°20387377167</t>
  </si>
  <si>
    <t>CULMINO POR CONSUMO EL 12 DE FEBRERO DEL 2020</t>
  </si>
  <si>
    <t>SERVICIO DE MANTENIMIENTO PREVENTIVO Y CORRECTIVO DE FOTOCOPIADORA</t>
  </si>
  <si>
    <t>010-2017</t>
  </si>
  <si>
    <t>SYCOSMEL SAC - RUC N°20381822771</t>
  </si>
  <si>
    <t>19-2018</t>
  </si>
  <si>
    <t>DELTA SYSTEM PLUS SAC - RUC N°20600735358</t>
  </si>
  <si>
    <t>SERVICIO DE TRANSPORTE Y TRASLADO DE VALORES</t>
  </si>
  <si>
    <t>05-2018-RENIEC</t>
  </si>
  <si>
    <t>20100148162 - CIA DE SEGURIDAD PROSEGUR S.A.</t>
  </si>
  <si>
    <t>ADQUISICION DE PAPEL DE SEGURIDAD Y FILMINA DE SEGURIDAD</t>
  </si>
  <si>
    <t>04-2018-RENIEC</t>
  </si>
  <si>
    <t>20100117526 Y 20349792193 - ENOTRIA S.A. Y THOMAS GREG &amp; SONS DE PERU S.A.</t>
  </si>
  <si>
    <t>ADQUISICION DE PAPEL DE SEGURIDAD PARA PVM, DISPOSITIVO DE SEGURIDAD Y LAMINAS DE SEGURIDAD</t>
  </si>
  <si>
    <t>02-2018-RENIEC</t>
  </si>
  <si>
    <t>20349792193 - THOMAS GREG &amp; SONS DE PERU S.A.</t>
  </si>
  <si>
    <t>ADQUISICION DE MATERIAL REGISTRAL ITEM Nº 03, 06, 07, 08, 09, 10 Y 11</t>
  </si>
  <si>
    <t>02-2019-RENIEC</t>
  </si>
  <si>
    <t>20299634443 - GRAFIPAPEL S.A.</t>
  </si>
  <si>
    <t>SERVICIO DE PROGRAMA DE SEGUROS   ÍTEM  1  -  ÍTEM  2</t>
  </si>
  <si>
    <t xml:space="preserve"> 004-2019-RENIEC</t>
  </si>
  <si>
    <t>20100041953- RIMAC SEGUROS Y REASEGUROS</t>
  </si>
  <si>
    <t>GARTNER IRELAND LIMITED</t>
  </si>
  <si>
    <t>INTER Nº 001-2019-RENIEC
SIN NUMERO
ACUERDO CONVENIO</t>
  </si>
  <si>
    <t xml:space="preserve">SUSCRIPCION A SERVICIOS DE INFORMACION Y CONSULTAS EN TECNOLOGIAS DE LA INFORMACION Y COMUNICACION </t>
  </si>
  <si>
    <t>20605222561 Y 20509904783 - ALLIN TELD SAC Y TECNOLOGIA Y SISTEMAS DE TELECOMUNICACIONES SAC</t>
  </si>
  <si>
    <t>S/ 1´490,575.09</t>
  </si>
  <si>
    <t>14-2020-RENIEC</t>
  </si>
  <si>
    <t>SERVICIO DE MANTENIMIENTO PREVENTIVO Y CORRECTIVO DE GABINETES DE COMUNICACIONEs</t>
  </si>
  <si>
    <t>20602471277 - RAM &amp; MAR INGENIEROS SAC</t>
  </si>
  <si>
    <t>07-2020-RENIEC</t>
  </si>
  <si>
    <t>SERVICIO DE PROVISION DE PLATAFORMA EN LA NUBE</t>
  </si>
  <si>
    <t>10097852800 - ESPERANZA FABIAN MALDONADO</t>
  </si>
  <si>
    <t>08-2019-RENIEC</t>
  </si>
  <si>
    <t>ADQUISICIÓN DE TAMPÓN RECTANGULAR PARA TOMA DE HUELLAS PELMATOSCÓPICAS DE 10.5 CM. x 6.5 CM.</t>
  </si>
  <si>
    <t>20475428634 - ETANTERIAS METALICAS JRM SAC</t>
  </si>
  <si>
    <t>11-2019-RENIEC</t>
  </si>
  <si>
    <t>ADQUISICIÓN DE ESTANTERÍAS TIPO RACK SELECTIVO SISMO RESISTENTE CON ENTREPISO, PARA AMPLIACIÓN DEL SISTEMA DE ALMACENAMIENTO DE ARCHIVO PERIFÉRICO REGISTRAL DE LA SEDE LURÍN DEL REGISTRO NACIONAL DE IDENTIFICACIÓN Y ESTADO CIVIL</t>
  </si>
  <si>
    <t>20601255651 - MERCANTIL PERUSA EIRL</t>
  </si>
  <si>
    <t xml:space="preserve">24-2019-RENIEC </t>
  </si>
  <si>
    <t xml:space="preserve">ADJUDICACION SIMPLIFICADA </t>
  </si>
  <si>
    <t>ADQUISICION DE MATERIAL REGISTRAL ITEM Nº 01, 02, 03 Y 04</t>
  </si>
  <si>
    <t>03-2019-RENIEC</t>
  </si>
  <si>
    <t>MONTO PROYECTADO DE CONSUMO DE JULIO HASTA DICIEMBRE 2020</t>
  </si>
  <si>
    <t>PROYECTADO</t>
  </si>
  <si>
    <t>OS N°873-2020</t>
  </si>
  <si>
    <t>ORDEN DE SERVICIO</t>
  </si>
  <si>
    <t>MONTO CONSUMIDO DE ENERO HASTA MARZO 2020</t>
  </si>
  <si>
    <t>EL NUEVO PROCESO SE ENCUENTRA YA CONSENTIDO Y SE HA REALIZADO UNA PROYECCION DE EJECUCION DE LOS ULTIMOS 03 MESES DE ESTE 2020</t>
  </si>
  <si>
    <t>EN COMITÉ</t>
  </si>
  <si>
    <t>MONTO PROYECTADO DE CONSUMO DE AGOSTO HASTA DICIEMBRE 2020</t>
  </si>
  <si>
    <t>CONCURSO PUBLICO - COMPLEMENTARIO</t>
  </si>
  <si>
    <t>MONTO CONSUMIDO DE ENERO HASTA JULIO 2020</t>
  </si>
  <si>
    <r>
      <rPr>
        <b/>
        <sz val="9"/>
        <rFont val="Arial"/>
        <family val="2"/>
      </rPr>
      <t>CONTRATO N° 03-2020-RENIEC/SERVICIOS</t>
    </r>
    <r>
      <rPr>
        <b/>
        <sz val="7"/>
        <rFont val="Arial Narrow"/>
        <family val="2"/>
      </rPr>
      <t xml:space="preserve"> - </t>
    </r>
    <r>
      <rPr>
        <sz val="9"/>
        <rFont val="Arial Narrow"/>
        <family val="2"/>
      </rPr>
      <t>INICIO EL 08 DE ENERO 2020</t>
    </r>
  </si>
  <si>
    <t>CP N° 05-2019-RENIEC</t>
  </si>
  <si>
    <t>SERVICIO DE LIMPIEZA Y MANTENIMIENTO LIMA</t>
  </si>
  <si>
    <r>
      <rPr>
        <b/>
        <sz val="9"/>
        <rFont val="Arial"/>
        <family val="2"/>
      </rPr>
      <t>CONTRATO COMPLEMENTARIO AL CONTRATO N° 35-2017-RENIEC/SERVICIOS</t>
    </r>
    <r>
      <rPr>
        <b/>
        <sz val="7"/>
        <rFont val="Arial Narrow"/>
        <family val="2"/>
      </rPr>
      <t xml:space="preserve"> - </t>
    </r>
    <r>
      <rPr>
        <sz val="9"/>
        <rFont val="Arial Narrow"/>
        <family val="2"/>
      </rPr>
      <t>CULMINO EL 07 DE ENERO DEL 2020</t>
    </r>
  </si>
  <si>
    <t>El monto señalado es un aproximado para el periodo que queda por ejecutar del año 2020, debido a que todavía no se ha firmado contrato.</t>
  </si>
  <si>
    <t>Periodo proyectado: sep2020 a sep2022</t>
  </si>
  <si>
    <t>Aún no se suscribe contrato. Está en proceso</t>
  </si>
  <si>
    <t>ADJUDICADO</t>
  </si>
  <si>
    <t>20520731203
PRETORIAN SEGURIDAD INTEGRAL SAC</t>
  </si>
  <si>
    <t>N° 007-2019-RENIEC</t>
  </si>
  <si>
    <t>[14feb2020 hasta inicio de nuevo contrato o agotamiento de monto contractual]</t>
  </si>
  <si>
    <t>Vigente hasta inicio de nuevo contrato o agotamiento del monto contractual</t>
  </si>
  <si>
    <t xml:space="preserve"> N° 25-2017-RENIEC
(COMPLEMENTARIO)</t>
  </si>
  <si>
    <t>56 Servicio de Vigilancia ITEM N° 05: JR HUANUCO</t>
  </si>
  <si>
    <t>VARIOS</t>
  </si>
  <si>
    <t>Servicio de Vigilania Tarapoto, Iquitos, Chimbote, Huancayo, Ayacucho, Arequipa, Puno; pucallpa Huancavelica</t>
  </si>
  <si>
    <t>Nuevo contrato, deviene de anterior Contrato resuelto en NOV2019.</t>
  </si>
  <si>
    <t>(Del 03mar20 al 11SEP2020)</t>
  </si>
  <si>
    <t>20528026100
WORLD SECURITY AND SERVICES S.A.C.</t>
  </si>
  <si>
    <t>Servicio de Vigilancia ITEM N° 07: JR PUNO</t>
  </si>
  <si>
    <t>20261898706 ADEXUS PERÚ S.A.</t>
  </si>
  <si>
    <t>004-2019-RENIEC</t>
  </si>
  <si>
    <t>ADQUISICIÓN DE UPGRADE DE HARDWARE DE SOLUCION CISCO EMAIL SECURITY APPLIANCE (ESA)</t>
  </si>
  <si>
    <t>20546803849 COMTECSA DEL PERÚ S.A.C.</t>
  </si>
  <si>
    <t xml:space="preserve">006-2019-RENIEC </t>
  </si>
  <si>
    <t>ADQUISICIÓN DE UN SISTEMA DE PROTECCIÓN ELÉCTRICA PARA LA SALA DE TELECOMUNICACIONES Y EL CENTRO DE DATOS DE LA SEDE SAN BORJA</t>
  </si>
  <si>
    <t>20602471277 RAM &amp; MAR INGENIEROS S.A.C.</t>
  </si>
  <si>
    <t>03-2020-RENIEC</t>
  </si>
  <si>
    <t>20100093082 SEGRES SYSTEC S.A.</t>
  </si>
  <si>
    <t>SERVICIO DE MANTENIMIENTO INTEGRAL (OVERHAUL) DE IMPRESORA DE TARJETAS</t>
  </si>
  <si>
    <t>20603585471 CONSORCIO VILSOL LATAM SIRL – VILSOL SAC</t>
  </si>
  <si>
    <t>09-2019-RENIEC</t>
  </si>
  <si>
    <t>ADQUISICIÓN DE LA SOLUCIÓN DE FILTRO CONTENIDO WEB - SOPORTE</t>
  </si>
  <si>
    <t>MICROSOFT PERU S.R.L.</t>
  </si>
  <si>
    <t>017-2019-RENIEC</t>
  </si>
  <si>
    <t>SERVICIO DE SOPORTE Y ACTUALIZACION DE LICENCIAS ORACLE</t>
  </si>
  <si>
    <t>SERVICIO DE SOPORTE, MANTENIMIENTO Y GARANTÍA DE LOS COMPONENTES DE INFRAESTRUCTURA, HARDWARE Y SOFTWARE DE LA PLANTA DE CERTIFICACIÓN DIGITAL PKI Y SERVICIO DE MESA DE AYUDA DE TERCER NIVEL PARA LA PLANTA DE CERTIFICACIÓN DIGITAL PKI</t>
  </si>
  <si>
    <t>013-2019-RENIEC</t>
  </si>
  <si>
    <t xml:space="preserve"> 012-2019-RENIEC</t>
  </si>
  <si>
    <t xml:space="preserve"> 017-2018-RENIEC</t>
  </si>
  <si>
    <t>010-2019-RENIEC</t>
  </si>
  <si>
    <t>011-2019-RENEIC</t>
  </si>
  <si>
    <t>013-2018-RENIEC</t>
  </si>
  <si>
    <t>SERVICIOS EN SALUD SAC.
RUC: 20605074436</t>
  </si>
  <si>
    <t>010-2020</t>
  </si>
  <si>
    <t>SERVICIO ANALISIS: PRUEBA RAPIDA IgM/lgG PARA COVID-19
PARA SERVIDORES CIVILES RENIEC</t>
  </si>
  <si>
    <t>TRANSMISION DE DATOS - ITEM 2 "SERVICIO DE ACCESO A INTERNET PRINCIPAL CON PROTECCION ANTIDDOS, BALANCEO DE ENLACES, BALANCEO GLOBAL DE APLICACIONES Y SERVICIOS DE CIBERSEGURIDAD" SEGUNDA PRESTACION ADICIONAL</t>
  </si>
  <si>
    <t>FORMATO 14: PRINCIPALES ADQUISICIONES DE BIENES Y SERVICIOS - PRESUPUESTO 2020</t>
  </si>
  <si>
    <t>FORMATO 14: PRINCIPALES ADQUISICIONES DE BIENES Y SERVICIOS - PRESUPUESTO 2021</t>
  </si>
  <si>
    <t>SALDO PARA  2022 S/. 5'010,,794.81</t>
  </si>
  <si>
    <t>SALDO PARA  2022 S/. 1,505.00</t>
  </si>
  <si>
    <t xml:space="preserve">1 SERVICIO DE SOPORTE INTEGRAL DE PLATAFORMA DE SOFTWARE UNICENTER CA </t>
  </si>
  <si>
    <t xml:space="preserve">2 SERVICIO DE SOPORTE INTEGRAL DE PLATAFORMA DE SOFTWARE UNICENTER CA </t>
  </si>
  <si>
    <t>20/02/21 AL 20/02/22</t>
  </si>
  <si>
    <t>3 SERVICIO DE MANTENIMIENTO PREVENTIVO Y CORRECTIVO DE SERVIDOR BLADE</t>
  </si>
  <si>
    <t>4 SERVICIO DE MANTENIMIENTO PREVENTIVO Y CORRECTIVO DE SERVIDOR BLADE</t>
  </si>
  <si>
    <t>06/03/21 AL 06/03/22</t>
  </si>
  <si>
    <t>5 SERVICIO DE SOPORTE Y ACTUALIZACION DE SOFTWARE WEBSPHERE MQ</t>
  </si>
  <si>
    <t>6 SERVICIO DE SOPORTE Y ACTUALIZACION DE SOFTWARE WEBSPHERE MQ</t>
  </si>
  <si>
    <t>27/02/21 AL 27/02/22</t>
  </si>
  <si>
    <t>7 SERVICIO DE SOPORTE TÉCNICO Y MANTENIMIENTO CORRECTIVO PARA PLATAFORMA DE SERVIDORES SUPERDOME</t>
  </si>
  <si>
    <t>8 SERVICIO DE SOPORTE TÉCNICO Y MANTENIMIENTO CORRECTIVO PARA PLATAFORMA DE SERVIDORES SUPERDOME</t>
  </si>
  <si>
    <t>22/03/21 AL 21/03/22</t>
  </si>
  <si>
    <t>9 SERVICIO DE SOPORTE, MANTENIMIENTO Y GARANTÍA DE LOS COMPONENTES DE INFRAESTRUCTURA, HARDWARE Y SOFTWARE DE LA PLANTA DE CERTIFICACIÓN DIGITAL PKI Y SERVICIO DE MESA DE AYUDA DE TERCER NIVEL PARA LA PLANTA DE CERTIFICACIÓN DIGITAL PKI</t>
  </si>
  <si>
    <t>10 SERVICIO DE SOPORTE, MANTENIMIENTO Y GARANTÍA DE LOS COMPONENTES DE INFRAESTRUCTURA, HARDWARE Y SOFTWARE DE LA PLANTA DE CERTIFICACIÓN DIGITAL PKI Y SERVICIO DE MESA DE AYUDA DE TERCER NIVEL PARA LA PLANTA DE CERTIFICACIÓN DIGITAL PKI</t>
  </si>
  <si>
    <t>13/01/2021 AL 13/07/22</t>
  </si>
  <si>
    <t>28/12/2021 AL 27/12/24</t>
  </si>
  <si>
    <t>05/12/2021 AL 05/12/22</t>
  </si>
  <si>
    <t>04/08/2020 AL 04/08/23</t>
  </si>
  <si>
    <t>19/03/2021 AL 19/03/24</t>
  </si>
  <si>
    <t>19/04/2021 AL 19/04/24</t>
  </si>
  <si>
    <t>04/08/2020 AL 04/08/22</t>
  </si>
  <si>
    <t>ADQUISICIÓN DE UN SISTEMA DE PROTECCIÓN ELÉCTRICA PARA LA SALA DE TELECOMUNICACIONES Y EL CENTRO DE DATOS DE LA SEDE SAN BORJA - SOPORTE</t>
  </si>
  <si>
    <t>NUEVO PROCESO</t>
  </si>
  <si>
    <t>Rige a partir de firma de contratos  del nuevo proceso</t>
  </si>
  <si>
    <t>Nuevo Proceso de Vigilancia Provincias</t>
  </si>
  <si>
    <t>Monto proyectado aproximado, considerando los montos de los contratos vigentes en el 2020</t>
  </si>
  <si>
    <t>Servicio de Vigilania Piura, Trujillo, Cusco, Ica, Amazonas</t>
  </si>
  <si>
    <t>Monto proyectado aproximado, considerando los montos de los contratos vigentes en el 2021</t>
  </si>
  <si>
    <t>Servicio de Vigilania Huánuco</t>
  </si>
  <si>
    <t>POR DEFINIR</t>
  </si>
  <si>
    <t>Rige a partir de firma de contrato  del nuevo proceso</t>
  </si>
  <si>
    <t>Monto proyectado aproximado, considerando el monto del contrato vigente en el 2021</t>
  </si>
  <si>
    <t>El contrato aún se encuentra en periodo para ser suscrito, todavía no se ha firmado al 16/09/2020. El monto total adjudicado suma S/ 24,984,027.19</t>
  </si>
  <si>
    <t>PROYECTADO A DICIEMBRE DEL 2021</t>
  </si>
  <si>
    <t>9. SERVICIO DE LIMPIEZA PROVINCIAS - JR AMAZONAS</t>
  </si>
  <si>
    <t>10. SERVICIO DE LIMPIEZA PROVINCIAS - JR CUSCO</t>
  </si>
  <si>
    <r>
      <rPr>
        <b/>
        <sz val="9"/>
        <rFont val="Arial"/>
        <family val="2"/>
      </rPr>
      <t>CONTRATO N° 035-2020-RENIEC/SERVICIOS</t>
    </r>
    <r>
      <rPr>
        <b/>
        <sz val="7"/>
        <rFont val="Arial Narrow"/>
        <family val="2"/>
      </rPr>
      <t xml:space="preserve"> - PROYECTADO A DICIEMBRE DEL 2021</t>
    </r>
  </si>
  <si>
    <t>MONTO PROYECTADO HASTA ENERO 2021</t>
  </si>
  <si>
    <t>MONTO PROYECTADO DE FEBRERO HASTA DICIEMBRE 2021</t>
  </si>
  <si>
    <t>MONTO PROYECTADO DE ENERO HASTA DICIEMBRE 2021</t>
  </si>
  <si>
    <t xml:space="preserve"> 2'500,000.00</t>
  </si>
  <si>
    <t>MONTO DE ENERO A FEBRERO 2021</t>
  </si>
  <si>
    <t>MONTO PROYECTADO DE MARZO HASTA DICIEMBRE 2021</t>
  </si>
  <si>
    <t>05-2018</t>
  </si>
  <si>
    <t>HASTA AGOTAR EL MONTO CONTRATADO</t>
  </si>
  <si>
    <t>ADQUISICION DE MATERIAL REGISTRAL</t>
  </si>
  <si>
    <t>FORMATO 16: TESORERIA - RESUMEN POR GRUPO GENERICO Y FUENTES DE FINANCIAMIENTO 2019 Y 2020</t>
  </si>
  <si>
    <t>SECTOR o GOB. REGIONAL:</t>
  </si>
  <si>
    <t>ESPECIFICACIONES RECURSOS PUBLICOS</t>
  </si>
  <si>
    <t>UNIDAD EJECUTORA</t>
  </si>
  <si>
    <t>CUENTAS BANCARIAS</t>
  </si>
  <si>
    <t>BANCO / INSTITUCIÓN FINANCIERA</t>
  </si>
  <si>
    <t>CUENTA</t>
  </si>
  <si>
    <t>FECHA DE APERTURA</t>
  </si>
  <si>
    <t>MONEDA</t>
  </si>
  <si>
    <t>SALDO 2019 (*)</t>
  </si>
  <si>
    <t>SALDO 2020 (**)</t>
  </si>
  <si>
    <t>BANCO DE LA NACION</t>
  </si>
  <si>
    <t>0000-301000</t>
  </si>
  <si>
    <t>ENE-2003</t>
  </si>
  <si>
    <t>SOL</t>
  </si>
  <si>
    <t>00-68287340</t>
  </si>
  <si>
    <t>JUL-2011</t>
  </si>
  <si>
    <t>BANCO DE LA NACION - RDR CUT</t>
  </si>
  <si>
    <t>ENE-2013</t>
  </si>
  <si>
    <t xml:space="preserve">BANCO DE LA NACION </t>
  </si>
  <si>
    <t>0000-282936</t>
  </si>
  <si>
    <t>OCT-2001</t>
  </si>
  <si>
    <t>0000-622559</t>
  </si>
  <si>
    <t>OCT-2005</t>
  </si>
  <si>
    <t>00-068-375924</t>
  </si>
  <si>
    <t>JUN-2018</t>
  </si>
  <si>
    <t>BANCO DE CRÉDITO DEL PERÚ</t>
  </si>
  <si>
    <t>193-1630119-0-47</t>
  </si>
  <si>
    <t>OCT-2007</t>
  </si>
  <si>
    <t>193-1630120-0-58</t>
  </si>
  <si>
    <t>193-1138836-0-92</t>
  </si>
  <si>
    <t>ENE-2001</t>
  </si>
  <si>
    <t>191-2538440-0-07</t>
  </si>
  <si>
    <t>DIC-2018</t>
  </si>
  <si>
    <t xml:space="preserve">       OFICIALES DE CRED. EXTERNO</t>
  </si>
  <si>
    <t>BANCO DE LA NACION  D y T  CUT</t>
  </si>
  <si>
    <t>AGO-2012</t>
  </si>
  <si>
    <t xml:space="preserve">BANCO DE LA NACION  </t>
  </si>
  <si>
    <t>0000-623865</t>
  </si>
  <si>
    <t>0000-869864</t>
  </si>
  <si>
    <t>NOV-2007</t>
  </si>
  <si>
    <t xml:space="preserve">    - OTROS (ESPECIFIQUE)</t>
  </si>
  <si>
    <t>(*) Saldo al 31 de Diciembre de 2019</t>
  </si>
  <si>
    <t>(**) Saldo al 30 de Junio de 2020</t>
  </si>
  <si>
    <t>FORMATO 18: ALQUILER DE INMUEBLES EN LOS AÑOS FISCALES 2019 Y 2020</t>
  </si>
  <si>
    <t>ARRENDATARIO</t>
  </si>
  <si>
    <t>ARRENDADOR</t>
  </si>
  <si>
    <t>INMUEBLE</t>
  </si>
  <si>
    <t>CONTRATO</t>
  </si>
  <si>
    <t>EJECUCIÓN 2019</t>
  </si>
  <si>
    <t>EJECUCIÓN 2020 (*) 30.06.2020</t>
  </si>
  <si>
    <t>PLIEGO</t>
  </si>
  <si>
    <t>Apellidos y Nombres o Denominación</t>
  </si>
  <si>
    <t>RUC</t>
  </si>
  <si>
    <t>BIEN PROPIO DE TERCEROS O AJENO</t>
  </si>
  <si>
    <t>PARTIDA REGISTRAL DE INCRIPCION DE PROPIEDAD</t>
  </si>
  <si>
    <t>METROS CUADRADOS</t>
  </si>
  <si>
    <t>COCHERAS</t>
  </si>
  <si>
    <t>VIGENCIA DEL CONTRATO</t>
  </si>
  <si>
    <t>MONTO MENSUAL
2019</t>
  </si>
  <si>
    <t>MONTO MENSUAL
2020</t>
  </si>
  <si>
    <t xml:space="preserve">FORMA DE PAGO (MENSUAL O ANUAL) Y FECHA DE PAGO </t>
  </si>
  <si>
    <t>033</t>
  </si>
  <si>
    <t>001</t>
  </si>
  <si>
    <t xml:space="preserve">OFICINA REGISTRAL DE PIURA </t>
  </si>
  <si>
    <t>ALVAREZ ELIAS ABEL ALFREDO</t>
  </si>
  <si>
    <t>TERCERO</t>
  </si>
  <si>
    <t>SOLES</t>
  </si>
  <si>
    <t>MENSUAL</t>
  </si>
  <si>
    <t>PUNTO DE ATENCIÓN SANTA CRUZ</t>
  </si>
  <si>
    <t>ULISES YZQUIERDO HERNANDEZ</t>
  </si>
  <si>
    <t>P36012017</t>
  </si>
  <si>
    <t>AGENCIA CHOTA</t>
  </si>
  <si>
    <t>GONZALES DIAZ HELY</t>
  </si>
  <si>
    <t>P36008977</t>
  </si>
  <si>
    <t>PUNTO DE ATENCIÓN FERREÑAFE</t>
  </si>
  <si>
    <t>CARBONEL ACOSTA LIDIA SUSANA</t>
  </si>
  <si>
    <t>P10082294</t>
  </si>
  <si>
    <t>PUNTO DE ATENCIÓN CUTERVO</t>
  </si>
  <si>
    <t>P36017246</t>
  </si>
  <si>
    <t>OFICINA REGISTRAL TUMBES</t>
  </si>
  <si>
    <t>EMPRESA DE SERVICIOS MULTIPLES SANTA ROSA SA</t>
  </si>
  <si>
    <t>PUNTO DE ATENCIÓN LAMBAYEQUE</t>
  </si>
  <si>
    <t>P10117877</t>
  </si>
  <si>
    <t>OFICINA REGISTRAL LEONARDO ORTIZ</t>
  </si>
  <si>
    <t xml:space="preserve">SANCHEZ SERNA MARIA ISABEL  </t>
  </si>
  <si>
    <t>AGENCIA TALARA</t>
  </si>
  <si>
    <t>CRUZ LA ROSA MERLI YANET</t>
  </si>
  <si>
    <t>OFICINA REGISTRAL SULLANA</t>
  </si>
  <si>
    <t>AGENCIA OTUZCO</t>
  </si>
  <si>
    <t>CASTRO VERA RUTH ESTHER</t>
  </si>
  <si>
    <t>P29001170</t>
  </si>
  <si>
    <t>PUNTO DE ATENCIÓN BAMBAMARCA - HUALGAYOC</t>
  </si>
  <si>
    <t>ACUÑA SEMPERTEGUI CARLOS ALBERTO</t>
  </si>
  <si>
    <t xml:space="preserve">SEDE REGIONAL -OFICINA ARCHIVO PERIFERICO </t>
  </si>
  <si>
    <t>GOICOCHEA VILLAR SOCORRO DEL PILAR</t>
  </si>
  <si>
    <t>OFICINA REGISTRAL TRUJILLO I (Av. Pablo Casals Mz. A Libertad, Urb. Los Cedros.)</t>
  </si>
  <si>
    <t>OFICINA REGISTRAL TRIJILLO II (Av. Larco 1096 - primer piso)</t>
  </si>
  <si>
    <t>GOICOCHEA VILLAR JULIO RAMON</t>
  </si>
  <si>
    <t>PUNTO DE ATENCIÓN SAN MARCOS</t>
  </si>
  <si>
    <t>P32009544</t>
  </si>
  <si>
    <t>PUNTO DE ATENCION VIRÚ</t>
  </si>
  <si>
    <t>ESPINALES LUNA JENNY KARINA</t>
  </si>
  <si>
    <t>PUNTO DE ATENCIÓN CELENDIN</t>
  </si>
  <si>
    <t>PEREYRA MALCA LEOVIGILGO FERNANDO</t>
  </si>
  <si>
    <t>E.P. N° 189</t>
  </si>
  <si>
    <t>AGENCIA HUAMACHUCO (SANCHEZ CARRIÓN)</t>
  </si>
  <si>
    <t>P14156205</t>
  </si>
  <si>
    <t>LOCAL CAJABAMBA</t>
  </si>
  <si>
    <t>QUIROZ INFANTE DORIS IMELDA</t>
  </si>
  <si>
    <t>P32014127</t>
  </si>
  <si>
    <t>PUNTO DE ATENCION ASCOPE</t>
  </si>
  <si>
    <t>HILDA VICTORIA SANCHEZ VDA. DE RIOS</t>
  </si>
  <si>
    <t>P14087916</t>
  </si>
  <si>
    <t>AGENCIA EL DORADO</t>
  </si>
  <si>
    <t>ITALO ISRAEL GARCIA JARA</t>
  </si>
  <si>
    <t>P45005241</t>
  </si>
  <si>
    <t>AGENCIA MOYOBAMBA</t>
  </si>
  <si>
    <t>ROSALIA CUBA DE PUERTA</t>
  </si>
  <si>
    <t>P44004746</t>
  </si>
  <si>
    <t>AGENCIA TARAPOTO (SAN MARTIN)</t>
  </si>
  <si>
    <t>ARANDA BERMEO CLORINDA AMALIA</t>
  </si>
  <si>
    <t>AGENCIA RIOJA</t>
  </si>
  <si>
    <t xml:space="preserve">ARBILDO LOPEZ JOGE </t>
  </si>
  <si>
    <t>AGENCIA DE PICOTA</t>
  </si>
  <si>
    <t>P45008216</t>
  </si>
  <si>
    <t>AGENCIA ALTO AMAZONAS (YURIMAGUAS)</t>
  </si>
  <si>
    <t>AGENCIA LAMAS</t>
  </si>
  <si>
    <t>VARGAS LOZANO SAUL - OLGA REATEGUI DE VARGAS</t>
  </si>
  <si>
    <t>P45002025</t>
  </si>
  <si>
    <t>AGENCIA MARISCAL CACERES (JUANJUI)</t>
  </si>
  <si>
    <t>AGENCIA DE HUALLAGA</t>
  </si>
  <si>
    <t>P46008264</t>
  </si>
  <si>
    <t>JR HUANUCO</t>
  </si>
  <si>
    <t>MANZANO ZEVALLOS LUIS ENRIQUE</t>
  </si>
  <si>
    <t>PUNTO DE ATENCION HUAMALIES</t>
  </si>
  <si>
    <t>CAQUI CERAS CLEBER PAULO -  DORIS EVA CHAUPIS DE CAQUI</t>
  </si>
  <si>
    <t>P39003450</t>
  </si>
  <si>
    <t>PUNTO DE ATENCIÓN LEONCIO PRADO</t>
  </si>
  <si>
    <t>AGENCIA LUCANAS</t>
  </si>
  <si>
    <t>EDGAR ROMEO TORIBIO TOLEDO - YNDIRA MEDALID YBAÑEZ A</t>
  </si>
  <si>
    <t>P11079908</t>
  </si>
  <si>
    <t>AGENCIA NAZCA</t>
  </si>
  <si>
    <t>PRIETO BELLIDO ROSALINO</t>
  </si>
  <si>
    <t>DOLARES</t>
  </si>
  <si>
    <t>AGENCIA PISCO</t>
  </si>
  <si>
    <t>JUANA MARIA LICLA GARRIZAO - CESAR AUGUSTO MORALES ESPINOZA</t>
  </si>
  <si>
    <t>AGENCIA CHINCHA</t>
  </si>
  <si>
    <t>SEDE REGIONAL Y AGENCIA ICA</t>
  </si>
  <si>
    <t>CANALES CABEZUDO FLOR OLINDA</t>
  </si>
  <si>
    <t>JEFATURA REGIONAL AMAZONAS Y AGENCIA CHACHAPOYAS</t>
  </si>
  <si>
    <t>BERNAL DIAZ TORREJON JOSE FRANCISCO</t>
  </si>
  <si>
    <t>AGENCIA BONGARÁ (DISTRITO DE JAZAN)</t>
  </si>
  <si>
    <t>LAVADO RUIZ SANTOS ISABEL</t>
  </si>
  <si>
    <t xml:space="preserve"> REGISTRO N° 5509</t>
  </si>
  <si>
    <t xml:space="preserve">AGENCIA RODRIGUEZ DE MENDOZA </t>
  </si>
  <si>
    <t>MERCEDES BARDALES PORTOCARRERO</t>
  </si>
  <si>
    <t>P35006176</t>
  </si>
  <si>
    <t>AGENCIA JAEN</t>
  </si>
  <si>
    <t xml:space="preserve">SALDAÑA IDROGO TERESA - DIAZ MEJIA CESAR EDWIN - </t>
  </si>
  <si>
    <t>PUNTO DE ATENCIÓN BAGUA</t>
  </si>
  <si>
    <t>ROQUE RIVERA JUANA</t>
  </si>
  <si>
    <t>PUNTO DE ATENCION UTCUBAMBA</t>
  </si>
  <si>
    <t xml:space="preserve">AUBER RAMOS CERDAN </t>
  </si>
  <si>
    <t>P34003181</t>
  </si>
  <si>
    <t>AGENCIA PUNTO DE ATENCION SAN IGNACIO</t>
  </si>
  <si>
    <t>RIOFRIO SERNA HIGINIO EDILBERTO</t>
  </si>
  <si>
    <t>AGENCIA HUAYLAS</t>
  </si>
  <si>
    <t>P37011792</t>
  </si>
  <si>
    <t>AGENCIA HUARI</t>
  </si>
  <si>
    <t>MERMA DE COAQUIRA NATALIA</t>
  </si>
  <si>
    <t>P37017672</t>
  </si>
  <si>
    <t>AGENCIA SIHUAS</t>
  </si>
  <si>
    <t>PRINCIPE RIOS AGUSTINA</t>
  </si>
  <si>
    <t xml:space="preserve"> C.Z. Nº 2326</t>
  </si>
  <si>
    <t>AGENCIA POMABAMBA</t>
  </si>
  <si>
    <t xml:space="preserve">GREGORIO EUTIMIO ALCANTARA TARAZONA </t>
  </si>
  <si>
    <t>P37025656</t>
  </si>
  <si>
    <t>SEDE REGIONAL Y AGENCIA SANTA</t>
  </si>
  <si>
    <t>GONZALES MALPARTIDA RAUL PABLO - LIDIA NEIRA ENRIQUEZ</t>
  </si>
  <si>
    <t>AGENCIA HUARAZ</t>
  </si>
  <si>
    <t>PTO DE ATENCION YUNGAY</t>
  </si>
  <si>
    <t>QUIJANO HUALLPA ANGEL MOISES</t>
  </si>
  <si>
    <t>P37001611</t>
  </si>
  <si>
    <t>AGENCIA CARHUAZ</t>
  </si>
  <si>
    <t>CRISOLO FIGUEROA FULGENCIO JESUS - VICTORIA BEATRIZ TARAZONA SANCHEZ</t>
  </si>
  <si>
    <t>P37000846</t>
  </si>
  <si>
    <t>AGENCIA NUEVO CHIMBOTE</t>
  </si>
  <si>
    <t>LILIANA AMALIA ALEGRE ALVARADO</t>
  </si>
  <si>
    <t>P09094420</t>
  </si>
  <si>
    <t>AGENCIA YUNGUYO</t>
  </si>
  <si>
    <t>MELINA SARAVIA MENGOA</t>
  </si>
  <si>
    <t>C.M. DE PARAMETROS N° 000451</t>
  </si>
  <si>
    <t>PUNTO DE ATENCIÓN MELGAR</t>
  </si>
  <si>
    <t>LEONARDA TACCA VELARDE</t>
  </si>
  <si>
    <t>P48017900</t>
  </si>
  <si>
    <t>AGENCIA PUNO</t>
  </si>
  <si>
    <t>MARCELINO CATUNTA LAURA</t>
  </si>
  <si>
    <t>AGENCIA SAN ROMAN</t>
  </si>
  <si>
    <t>Constantino Navarro Tisnado- ilda Teresa Palomino Cruz</t>
  </si>
  <si>
    <t>PUNTO DE ATENCION LAMPA</t>
  </si>
  <si>
    <t xml:space="preserve">MAMANI AÑAZCO AMERICO/CLARA VERONICA TUMI QUISPE </t>
  </si>
  <si>
    <t>P48000773</t>
  </si>
  <si>
    <t>AGENICA ABANCAY</t>
  </si>
  <si>
    <t>ANCCO PRADA SAUL</t>
  </si>
  <si>
    <t>PUNTO DE ATENCIÓN QUISPICANCHI</t>
  </si>
  <si>
    <t>MARIA ELENA LINARES YABAR</t>
  </si>
  <si>
    <t>P31004856</t>
  </si>
  <si>
    <t>AGENCIA TAMBOPATA</t>
  </si>
  <si>
    <t>PALOMINO SANTOS LINA</t>
  </si>
  <si>
    <t>AGENCIA LA CONVENCIÓN (SANTA ANA)</t>
  </si>
  <si>
    <t>Teofilo Ccahua Reyes y Rosa Quispe Mantilla</t>
  </si>
  <si>
    <t>AGENCIA CANCHIS</t>
  </si>
  <si>
    <t>PEDRO GUILLERMO MONTAÑO CCALCA</t>
  </si>
  <si>
    <t>AGENCIA HUANTA</t>
  </si>
  <si>
    <t>VILMA QUINTERO GAVILAN</t>
  </si>
  <si>
    <t>P11025485</t>
  </si>
  <si>
    <t>AGENCIA ANDAHUAYLAS</t>
  </si>
  <si>
    <t>SERGIO ALLCCAHUAMAN VARGAS</t>
  </si>
  <si>
    <t xml:space="preserve">PUNTO DE ATENCIÓN VILCASHUAMAN  </t>
  </si>
  <si>
    <t>Soca Lopez Juan Melcerio y Flores de Soca Epifanía</t>
  </si>
  <si>
    <t>C.P.Nº14-219-MPVH-SGDUR</t>
  </si>
  <si>
    <t>PUNTO DE ATENCIÓN CANGALLO</t>
  </si>
  <si>
    <t>P11033588</t>
  </si>
  <si>
    <t>LOCAL  HUAMANGA</t>
  </si>
  <si>
    <t>VIDAL DEL PINO ALTAMIRANO JOSE</t>
  </si>
  <si>
    <t>AGENCIA CAMANA</t>
  </si>
  <si>
    <t>NICOLAS GODOFREDO CAMARGO RIEGA</t>
  </si>
  <si>
    <t>AGENCIA MOQUEGUA (MARISCAL NIETO)</t>
  </si>
  <si>
    <t xml:space="preserve"> EUSEBIA AMPARO BRAVO NIÑA</t>
  </si>
  <si>
    <t>LOCAL ILO</t>
  </si>
  <si>
    <t>DELGADO VELEZ ROBERTO FREDY</t>
  </si>
  <si>
    <t>PUNTO DE ATENCION PADRE ABAD</t>
  </si>
  <si>
    <t>VICTORIA CARTAGENA  VIUDA DE DAVILA</t>
  </si>
  <si>
    <t>P19011170</t>
  </si>
  <si>
    <t>AGENCIA TARMA</t>
  </si>
  <si>
    <t>LUIS PEREZ PORRAS</t>
  </si>
  <si>
    <t>AGENCIA CHANCHAMAYO</t>
  </si>
  <si>
    <t>BRUDERER VEGA ANDRES CARLOS</t>
  </si>
  <si>
    <t>SEDE REGIONAL Y AGENCIA HUANCAYO</t>
  </si>
  <si>
    <t>NUÑEZ MANRIQUE HUMBERTO CESAR</t>
  </si>
  <si>
    <t>OFICINA REGISTRAL CHURCAMPA</t>
  </si>
  <si>
    <t>VARGAS GALVEZ NIVARDO</t>
  </si>
  <si>
    <t>OFICINA REGISTRAL DE ACOBAMBA</t>
  </si>
  <si>
    <t>SAUL ENRIQUE LOAYZA CONDORI</t>
  </si>
  <si>
    <t>P11084037</t>
  </si>
  <si>
    <t>ALQUILER DE INMUEBLE  - SEDE ADMINISTRATIVA</t>
  </si>
  <si>
    <t>FONDO CONSOLIDADO DE RESERVAS PREVISIONALES - ONP</t>
  </si>
  <si>
    <t>ALQUILER  SEDE ANCASH</t>
  </si>
  <si>
    <t>OFICINA DE NORMALIZACION PREVISIONAL-ONP</t>
  </si>
  <si>
    <t>ALQUILER SEDE OPERATIVA</t>
  </si>
  <si>
    <t>JURADO NACIONAL DE ELECC IONES</t>
  </si>
  <si>
    <t>ALQUILER SEDE SAN BORJA</t>
  </si>
  <si>
    <t>CORPORACION MINERA DEL PERU</t>
  </si>
  <si>
    <t>01287060</t>
  </si>
  <si>
    <t>ALQUILER SGDI - GRI - MIROQUESADA N° 398</t>
  </si>
  <si>
    <t>INMOBILIARIA CAUCATO S.A.</t>
  </si>
  <si>
    <t xml:space="preserve">ALQUILER LOCAL EREP </t>
  </si>
  <si>
    <t>OSCAR PHILCO HUAMAN</t>
  </si>
  <si>
    <t>ALQUILER LOCAL MONTERO ROSAS</t>
  </si>
  <si>
    <t>J&amp; J CONSTRUCTORA SAC</t>
  </si>
  <si>
    <t>ALQUILER LOCAL SEDE UCAYALI</t>
  </si>
  <si>
    <t>INMOBILIARIA SAN TADEO S.A.</t>
  </si>
  <si>
    <t>ALQUILER LOCAL - GRE</t>
  </si>
  <si>
    <t>AURELIA VEGA CERDA</t>
  </si>
  <si>
    <t>07010657</t>
  </si>
  <si>
    <t>ALQUILER LOCAL - SGAR (LURIN)</t>
  </si>
  <si>
    <t>INMOBIDEAS SAC</t>
  </si>
  <si>
    <t>ALQUILER LOCAL BARRANCA</t>
  </si>
  <si>
    <t>AMPARO ANGELES DE NONAKA</t>
  </si>
  <si>
    <t xml:space="preserve">ALQUILER LOCAL CALLAO </t>
  </si>
  <si>
    <t>FERNANDEZ CACERES OSCAR FAUSTO- LABARTHE FLORES ERNESTO</t>
  </si>
  <si>
    <t>10106097068 -10256801375</t>
  </si>
  <si>
    <t>ALQUILER LOCAL SAN BORJA -SAN LUIS</t>
  </si>
  <si>
    <t>SANDOVAL AQUINO EDWARD AUGUSTO</t>
  </si>
  <si>
    <t>ALQUILER LOCAL SANTA ANITA (AV.EUCALIPTOS)</t>
  </si>
  <si>
    <t>RENGIFO CHAVEZ AURORA EUFEMIA</t>
  </si>
  <si>
    <t>ALQUILER LOCAL CAÑETE</t>
  </si>
  <si>
    <t>CALAGUA GUTIERREZ ROSA JULIA</t>
  </si>
  <si>
    <t>C.V. Nº 228-2002</t>
  </si>
  <si>
    <t>ALQUILER LOCAL COMAS 1</t>
  </si>
  <si>
    <t>ESPINOSA JENSSEN FABIOLA REBECA</t>
  </si>
  <si>
    <t>ALQUILER LOCAL COMAS 3</t>
  </si>
  <si>
    <t>ROJAS ROBLADILLO DANIEL ALEJANDRO</t>
  </si>
  <si>
    <t>ALQUILER LOCAL SAN JUAN DE LURIGANCHO</t>
  </si>
  <si>
    <t>GRUPO 3 ZIGNOS SAC ALBERTO ZAMBRANO ESPINOZA</t>
  </si>
  <si>
    <t>ALQUILER LOCAL VILLA EL SALVADOR</t>
  </si>
  <si>
    <t>RODRIGUEZ SARAZU VILMA VIOLETA</t>
  </si>
  <si>
    <t>P03021228</t>
  </si>
  <si>
    <t>ALQUILER LOCAL SURCO HIGUERETA</t>
  </si>
  <si>
    <t>DIMITRI SYTCHEV</t>
  </si>
  <si>
    <t>ALQUILER LOCAL INDEPENDENCIA</t>
  </si>
  <si>
    <t>PORRAS ARTEAGA CARLOS ALFREDO</t>
  </si>
  <si>
    <t>ALQUILER LOCAL CIENEGUILLA</t>
  </si>
  <si>
    <t>POMAHUACRE MARTINEZ CARMEN ROSA</t>
  </si>
  <si>
    <t>P02184125</t>
  </si>
  <si>
    <t xml:space="preserve">ALQUILER LOCAL SAN JUAN DE MIRAFLORES </t>
  </si>
  <si>
    <t>P03172584</t>
  </si>
  <si>
    <t>ALQUILER LOCAL ATE</t>
  </si>
  <si>
    <t>OCHOA TACO JUAN CARLOS</t>
  </si>
  <si>
    <t xml:space="preserve">ALQUILER LOCAL SAN MARTIN DE PORRES </t>
  </si>
  <si>
    <t>CACERES RECAVARREN BLANCA AURORA</t>
  </si>
  <si>
    <t>ALQUILER LOCAL JESUS MARIA</t>
  </si>
  <si>
    <t>DE LA FUENTE RAMIREZ SONIA MONICA</t>
  </si>
  <si>
    <t>ALQUILER LOCAL CHOSICA</t>
  </si>
  <si>
    <t>BENITES MALPICA TEODORO RODRIGO</t>
  </si>
  <si>
    <t>ALQUILER LOCAL QUILCA</t>
  </si>
  <si>
    <t>CACERES PAREDES DE WONG MARIA ELIZABETH</t>
  </si>
  <si>
    <t>ALQUILER PUENTE PIEDRA</t>
  </si>
  <si>
    <t>HUERTA ZORRILLA FELICITA</t>
  </si>
  <si>
    <t>C.P. Nº 1958-2015/SGCSPU-GDU-MDPP</t>
  </si>
  <si>
    <t>ALQUILER LOCAL MIRAFLORES</t>
  </si>
  <si>
    <t>FACTOTUM SAC</t>
  </si>
  <si>
    <t>00168424</t>
  </si>
  <si>
    <t>GRIAS - LOCAL  HUANUCO</t>
  </si>
  <si>
    <t>YANETH YASLIN SOLER SCHULER</t>
  </si>
  <si>
    <t>180,48</t>
  </si>
  <si>
    <t>GRIAS - LOCAL CUSCO</t>
  </si>
  <si>
    <t>PEÑA CONCHA CIPRIANO</t>
  </si>
  <si>
    <t>GRIAS - LOCAL IQUITOS</t>
  </si>
  <si>
    <t>CREAZIONI S.A</t>
  </si>
  <si>
    <t>GRIAS - PUNO</t>
  </si>
  <si>
    <t>VILLALTA QUISPE MARIANO PRESENTACION</t>
  </si>
  <si>
    <t>GRIAS LOCAL - HUANCAVELICA</t>
  </si>
  <si>
    <t>JACINTO HUINCHO TAIPE Y ELIZABETH GOMEZ CCORA</t>
  </si>
  <si>
    <t>P11102633</t>
  </si>
  <si>
    <t>COCHERAS DE CENTRO CIVICO (25)</t>
  </si>
  <si>
    <t>PARQUEOS UNIDOS S.A.C</t>
  </si>
  <si>
    <t>ALQUILER DE ESPACIO C.C. JOCKEY PLAZA</t>
  </si>
  <si>
    <t>ADMINISTRADORA JOCKEY PLAZA</t>
  </si>
  <si>
    <t>01617630</t>
  </si>
  <si>
    <t>ALQUILER DE ESPACIO C.C. REAL PLAZA</t>
  </si>
  <si>
    <t>INTERSEGURO COMPAÑÍA DE SEGUROS S.A./ PATRIMONIO EN FIDECOMISO D.S N° 093-2002-EF INTERPROPERTIES</t>
  </si>
  <si>
    <t>ALQUILER DE ESPACIO C.C. PLAZA LIMA SUR</t>
  </si>
  <si>
    <t>CENCOSUD RETAIL PERU S.A - HIPERMERCADOS METRO S.A.</t>
  </si>
  <si>
    <t>02015935</t>
  </si>
  <si>
    <t>ALQUILER DE ESPACIO OPEN PLAZA ANGAMOS</t>
  </si>
  <si>
    <t>OPEN PLAZA S.A.</t>
  </si>
  <si>
    <t>00154113</t>
  </si>
  <si>
    <t>(*) = Al 30 de junio de 2020</t>
  </si>
  <si>
    <t>Tipo de cambio - año 2019: S/. 3.4</t>
  </si>
  <si>
    <t>Tipo de cambio - año 2019: S/. 3.6</t>
  </si>
  <si>
    <t>FORMATO 06: PROGRAMAS SOCIALES PRIORIZADOS SEGÚN EL CICLO DE VIDA POR FUENTE DE FINANCIAMIENTO 2019, 2020 Y PROYECTO 2021</t>
  </si>
  <si>
    <t>SECTOR O GOB. REGIONAL:</t>
  </si>
  <si>
    <t>PROGRAMAS SOCIALES</t>
  </si>
  <si>
    <t>PRESUPUESTO PIA</t>
  </si>
  <si>
    <t>PRESUPUESTO PIM</t>
  </si>
  <si>
    <t>BENEFICIARIOS</t>
  </si>
  <si>
    <t>DIferencia 
(2019-2020</t>
  </si>
  <si>
    <t>Proyecto 2021</t>
  </si>
  <si>
    <t>Estimado 2020 (**)</t>
  </si>
  <si>
    <t>DIferencia 
(2020-2021)</t>
  </si>
  <si>
    <t>I.  DE GESTANTES A NIÑOS DE HASTA 14 AÑOS</t>
  </si>
  <si>
    <t>JUNTOS</t>
  </si>
  <si>
    <t>II.  GESTACIÓN</t>
  </si>
  <si>
    <t>SAMU</t>
  </si>
  <si>
    <t>SMN</t>
  </si>
  <si>
    <t>Mortalidad Materna</t>
  </si>
  <si>
    <t>Mortalidad Neonatal</t>
  </si>
  <si>
    <t>III.  De 0 a 2 AÑOS</t>
  </si>
  <si>
    <t>PAN</t>
  </si>
  <si>
    <t>CUNA MAS</t>
  </si>
  <si>
    <t>Desnutrición Cronica</t>
  </si>
  <si>
    <t>Mortalidad Infantil</t>
  </si>
  <si>
    <t>Desarrollo cognitivo, lenguaje, socioemocional y motor</t>
  </si>
  <si>
    <t>IV. DE 3 A 5 AÑOS</t>
  </si>
  <si>
    <t>PELA</t>
  </si>
  <si>
    <t>Logros de aprendizaje</t>
  </si>
  <si>
    <t>Cobertura escolar</t>
  </si>
  <si>
    <t>V. DE 6 A 12 AÑOS</t>
  </si>
  <si>
    <t>PELA Primaria</t>
  </si>
  <si>
    <t>VI. DE 13 A 17 AÑOS</t>
  </si>
  <si>
    <t>PELA Secundaria</t>
  </si>
  <si>
    <t>Logros de aprindizaje</t>
  </si>
  <si>
    <t>Deserción escolar</t>
  </si>
  <si>
    <t>VII. DE 17 A 24 AÑOS</t>
  </si>
  <si>
    <t>Jovenes a la obra</t>
  </si>
  <si>
    <t>Beca 18</t>
  </si>
  <si>
    <t>Acceso a la educación superior de calidad</t>
  </si>
  <si>
    <t>Educacion pertienente para el mercado laboral</t>
  </si>
  <si>
    <t>VIII. DE 65 A MAS</t>
  </si>
  <si>
    <t>Pensión 65</t>
  </si>
  <si>
    <t>Asegurar las condiciones básicas para la subsistencia</t>
  </si>
  <si>
    <t>Est. %</t>
  </si>
  <si>
    <t>(*) Al 30 de junio de 2020</t>
  </si>
  <si>
    <t>(**) Estimado al 31 de diciembre de 2020</t>
  </si>
  <si>
    <r>
      <t xml:space="preserve">PLIEGO: </t>
    </r>
    <r>
      <rPr>
        <sz val="10"/>
        <rFont val="Arial"/>
        <family val="2"/>
      </rPr>
      <t>Todos los pliegos del sector y cada pliego del sector</t>
    </r>
  </si>
  <si>
    <t>CATEGORIA</t>
  </si>
  <si>
    <t>2020 (JUNIO)</t>
  </si>
  <si>
    <t>PROYECCIÓN 2021 (JUNIO)</t>
  </si>
  <si>
    <t xml:space="preserve"> REMUNERATIVA</t>
  </si>
  <si>
    <t>Decreto Legislativo 276 (Regimen Público)</t>
  </si>
  <si>
    <t>Decreto Legislativo 728 (Regimen Privado)</t>
  </si>
  <si>
    <t>Ley 30057 
(Ley del Servicio Civil)</t>
  </si>
  <si>
    <t>Decreto Legislativo 1024 (Gerentes Públicos) (**)</t>
  </si>
  <si>
    <t>Ley 25650 (Fondo de Apoyo Generencial) (**)</t>
  </si>
  <si>
    <t>Ley 29806 (Personal Altamente Calificado) (**)</t>
  </si>
  <si>
    <t>Practicantes (***)</t>
  </si>
  <si>
    <t xml:space="preserve">Total </t>
  </si>
  <si>
    <t>S/ Anual (****)</t>
  </si>
  <si>
    <t>S/ (****)</t>
  </si>
  <si>
    <t>DIRECTIVOS/FUNCIONARIOS</t>
  </si>
  <si>
    <t>PROFESIONALES</t>
  </si>
  <si>
    <t>TECNICOS</t>
  </si>
  <si>
    <t>AUXILIARES</t>
  </si>
  <si>
    <t>TOTAL (A)</t>
  </si>
  <si>
    <t>(*) Incluye GRATIFICACIONES, CAFAE, PNUD, BONOS, PRODUCTIVIDAD, HORAS EXTRAS, GUARDIAS, AETAS, etc.</t>
  </si>
  <si>
    <t>(**) Incluye el monto pagado por otras entidades al personal que presta servidos en el Sector o Gobierno Regional</t>
  </si>
  <si>
    <t xml:space="preserve">(***) Detallar el marco legal </t>
  </si>
  <si>
    <t>(****) Proyectado</t>
  </si>
  <si>
    <t>2019 (PIA)</t>
  </si>
  <si>
    <t>2020 (PIA)</t>
  </si>
  <si>
    <t>2021  (PROYECTO)</t>
  </si>
  <si>
    <t>VARIACION 2019-2020</t>
  </si>
  <si>
    <t>PEA / Beneficiarios</t>
  </si>
  <si>
    <t>COSTO ANUAL</t>
  </si>
  <si>
    <t>COSTO TOTAL EN PLANILLAS (*)</t>
  </si>
  <si>
    <t>BONIFICACIÓN EXTRAORDINARIA (INACEPTACIÓN DE GRATIFICACIONES)</t>
  </si>
  <si>
    <t>BONOS POR FUNCION JURIDICCIONAL Y FISCAL</t>
  </si>
  <si>
    <t>DIETA DE DIRECTORIO</t>
  </si>
  <si>
    <t>DIETAS</t>
  </si>
  <si>
    <t>ESCOLARIDAD, AGUINALDO Y GRATIFICACIONES</t>
  </si>
  <si>
    <t>GASTOS POR ESTACIONAMIENTO DE VEHICULOS</t>
  </si>
  <si>
    <t>GASTOS VARIABLES Y OCASIONALES</t>
  </si>
  <si>
    <t>MOVILIDAD PARA TRASLADO DE TRABAJADORES</t>
  </si>
  <si>
    <t>OBLIGACIONES DEL EMPLEADOR (CARGAS SOCIALES)</t>
  </si>
  <si>
    <t>PRODUCTIVIDAD</t>
  </si>
  <si>
    <t>RETRIBUCIONES EN BIENES</t>
  </si>
  <si>
    <t>TRANSFERENCIAS CAFAE</t>
  </si>
  <si>
    <t>VESTUARIO</t>
  </si>
  <si>
    <t>OTROS (ESPECIFICAR) (**)</t>
  </si>
  <si>
    <t>(*) DEBE COINCIDIR CON LOS MONTOS ASIGNADOS EN LA GENERICA 1. PERSONAL Y OBLIGACIONES SOCIALES CONSIDERADAS EN EL PRESUPUESTO</t>
  </si>
  <si>
    <t>(**) PNUD, BONOS, etc.</t>
  </si>
  <si>
    <t>FORMATO 11: INGRESOS MENSUALES POR PERIODO DEL PERSONAL ACTIVO -  COMPARATIVO PRESUPUESTO 2019, 2020 Y PROYECTO 2021</t>
  </si>
  <si>
    <r>
      <t xml:space="preserve">PLIEGO: </t>
    </r>
    <r>
      <rPr>
        <sz val="9"/>
        <rFont val="Arial"/>
        <family val="2"/>
      </rPr>
      <t>Todos los pliego del sector y cada pliego del sector</t>
    </r>
  </si>
  <si>
    <t>NIVELES REMUNERATIVOS</t>
  </si>
  <si>
    <t>INGRESOS PERSONAL PRESUPUESTO 2019</t>
  </si>
  <si>
    <t>INGRESOS PERSONAL PRESUPUESTO 2020</t>
  </si>
  <si>
    <t>DIFERENCIA 
(2019 -2020)</t>
  </si>
  <si>
    <t>PROYECTO 2021</t>
  </si>
  <si>
    <t>PEA</t>
  </si>
  <si>
    <t>REMUNERACION MENSUAL (cada persona)</t>
  </si>
  <si>
    <t>CAFAE MENSUAL (cada persona)</t>
  </si>
  <si>
    <t>AETA MENSUAL (cada persona)</t>
  </si>
  <si>
    <t>INCENTIVOS O PRODUCTIVIDAD (cada persona)</t>
  </si>
  <si>
    <t>MOVILIDAD</t>
  </si>
  <si>
    <t>RACIONAMIENTO</t>
  </si>
  <si>
    <t>BONOS</t>
  </si>
  <si>
    <t>OTROS INGRESOS MENSUAL (cada persona)</t>
  </si>
  <si>
    <t>SUB TOTAL INGRESOS MENSUALES (cada persona)</t>
  </si>
  <si>
    <t>AGUINALDOS, GRAFICACIONES Y ESCOLARIDAD (anual cada persona)</t>
  </si>
  <si>
    <t>OTROS INGRESOS NO MENSUALES 
(anual cada personal)</t>
  </si>
  <si>
    <t>SUB TOTAL OTROS BENEFICIOS ... (no, mensuales, monto anual)</t>
  </si>
  <si>
    <t>TOTAL INGRESOS ANUAL POR PERSONA</t>
  </si>
  <si>
    <t>TOTAL INGRESO ANUAL PEA</t>
  </si>
  <si>
    <t>CAFAE MENSUL (cada persona)</t>
  </si>
  <si>
    <t>TOTAL INGRESO ANUAL PEA (Proyección al 31 de diciembre de  2019)</t>
  </si>
  <si>
    <t xml:space="preserve">DIFERENCIA INGRESO ANUAL POR PERSONAL </t>
  </si>
  <si>
    <t>DIFERENCIA INGRESO ANUAL PEA</t>
  </si>
  <si>
    <t>TOTAL INGRESO ANUAL PEA (Proyección al 31 de diciembre de 2020)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</si>
  <si>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</si>
  <si>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</si>
  <si>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</si>
  <si>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</si>
  <si>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</si>
  <si>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</si>
  <si>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</si>
  <si>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</si>
  <si>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</si>
  <si>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</si>
  <si>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</si>
  <si>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</si>
  <si>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</si>
  <si>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</si>
  <si>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</si>
  <si>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NOTAS</t>
  </si>
  <si>
    <t xml:space="preserve">(1) PEA: </t>
  </si>
  <si>
    <t>SE CONSIGNARA EL NUMERO TOTAL DE PERSONAL ACTIVO ( NOMBRADO Y CONTRATADO) SEGÚN EL PRESUPUESTO ANILITOCO DE PERSONAL (PAP) APROBADO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</si>
  <si>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</si>
  <si>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</si>
  <si>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</si>
  <si>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</si>
  <si>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</si>
  <si>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</si>
  <si>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</si>
  <si>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</si>
  <si>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</si>
  <si>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</si>
  <si>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</si>
  <si>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(10) SUB TOTAL</t>
  </si>
  <si>
    <t>SUMATORIA DE LAS COLUMNAS (2), (3), (4), (5), (6), (7), (8), (9)</t>
  </si>
  <si>
    <t>(11) AGUINALDOS, GRAFICACIONES Y ESCOLARIDAD</t>
  </si>
  <si>
    <t>MONTO ANUAL</t>
  </si>
  <si>
    <t>(12) OTROS BENEFICIOS - ASIGNACION ANUAL</t>
  </si>
  <si>
    <t>TRIMESTRAL , CUATRIMENSUAL  O SIN PERIODICIDAD)</t>
  </si>
  <si>
    <t>(13) SUB TOTAL OTROS BENEFICIOS</t>
  </si>
  <si>
    <t>SUMATORIA DE LAS COLUMNAS (11) Y (12)</t>
  </si>
  <si>
    <t>(14) TOTAL INGRESOS ANUAL POR PERSONA</t>
  </si>
  <si>
    <t xml:space="preserve">MULTIMPLACIÓN DE LA COLUMNA (10) POR 12 (MESES) Y AL RESULTADO SE SUMA LA COLUMNA (13) </t>
  </si>
  <si>
    <t>(15) TOTAL ANUAL PEA</t>
  </si>
  <si>
    <t>MULTIPLICACIÓN DEL A COMUNTA (1) POR LA COLUMNA (14)</t>
  </si>
  <si>
    <t>FORMATO 13: CONTRATOS DE OBRAS SUSCRITOS EN LOS AÑOS 2019 Y 2020</t>
  </si>
  <si>
    <t>PROYECTO</t>
  </si>
  <si>
    <t>CODIGO SNIP</t>
  </si>
  <si>
    <t>MONTO PRESUPUESTADO (*)</t>
  </si>
  <si>
    <t>PLAZO DE EJEUCION DE OBRAS</t>
  </si>
  <si>
    <t>FECHA DE VENCIMIENTO DEL PLAZO</t>
  </si>
  <si>
    <t>AMPLIACION DE PLAZO</t>
  </si>
  <si>
    <t>FECHA DE VENCIMIENTO DE PLAZO</t>
  </si>
  <si>
    <t>FECHA DE CONFORMIDAD DE OBRA</t>
  </si>
  <si>
    <t>…</t>
  </si>
  <si>
    <t>(*) Una línea por cada año fiscal, consignado en monto presupuestado por cada año presupuestal</t>
  </si>
  <si>
    <t>FORMATO 15: DETALLE DE CONSULTORIAS PERSONAS JURÍDICAS Y NATURALES - PRESUPUESTO 2019 Y 2020</t>
  </si>
  <si>
    <t>CONSULTORIAS</t>
  </si>
  <si>
    <t>PERSONA JURIDICA (RUC)</t>
  </si>
  <si>
    <t>PERSONA NATURAL (DNI)</t>
  </si>
  <si>
    <t>PPTO 2018 (AL 31/12)</t>
  </si>
  <si>
    <t>PPTO 2019 (AL 30/06)</t>
  </si>
  <si>
    <t>PPTO 2019 (PROYECCI{ON 31/12)</t>
  </si>
  <si>
    <t>TIPO DE ESTUDIO Y/O INFORME (*)</t>
  </si>
  <si>
    <t>ESPECIALIDAD (**)</t>
  </si>
  <si>
    <t>EJECUCIÓN S/</t>
  </si>
  <si>
    <t xml:space="preserve">TOTAL </t>
  </si>
  <si>
    <t>(*) EL PRODUCTO QUE SE ADQUIERE</t>
  </si>
  <si>
    <t>(**) LA ESPECIALIDAD TOMANDO ENCUENTA HACIENDO REFERENCIA UNA O MAS DE LAS 25 FUNCIONES DEL CLASIFICADOR FUNCIONAL PROGRAMATICO</t>
  </si>
  <si>
    <t>FORMATO 17: NOMBRES E INGRESOS MENSUALES DEL PERSONAL CONTRATADO FUERA DEL PAP EN LOS AÑOS FISCALES 2019 Y 2020</t>
  </si>
  <si>
    <t>CONTRATANTE</t>
  </si>
  <si>
    <t>CONTRATADO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</si>
  <si>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</si>
  <si>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</si>
  <si>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</si>
  <si>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</si>
  <si>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</si>
  <si>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</si>
  <si>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</si>
  <si>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Titulo Profesióonal, Técncio o Capacitación Ocupacional</t>
  </si>
  <si>
    <t>Numero de contratos o renovaciones</t>
  </si>
  <si>
    <t>Meses Ejecutados</t>
  </si>
  <si>
    <t>Monto Ejecutado</t>
  </si>
  <si>
    <t>CAS</t>
  </si>
  <si>
    <t>FORMATO 01: INDICADORES DE GESTIÓN SEGÚN LOS OBJETIVOS ESTRATÉGICOS INSTITUCIONAL AL 2021</t>
  </si>
  <si>
    <t>Descripcion del Alquiler</t>
  </si>
  <si>
    <r>
      <rPr>
        <b/>
        <sz val="9"/>
        <color theme="1"/>
        <rFont val="Calibri"/>
        <family val="2"/>
        <scheme val="minor"/>
      </rPr>
      <t>VEGA DIAZ FAUSTINIANO</t>
    </r>
    <r>
      <rPr>
        <sz val="9"/>
        <rFont val="Arial"/>
        <family val="2"/>
      </rPr>
      <t xml:space="preserve"> -CLAVO DE VEGA ELVIA ROSA</t>
    </r>
  </si>
  <si>
    <r>
      <rPr>
        <b/>
        <sz val="9"/>
        <color theme="1"/>
        <rFont val="Calibri"/>
        <family val="2"/>
        <scheme val="minor"/>
      </rPr>
      <t>MEJIA VASQUEZ MARIA DEL PILAR -</t>
    </r>
    <r>
      <rPr>
        <sz val="9"/>
        <rFont val="Arial"/>
        <family val="2"/>
      </rPr>
      <t xml:space="preserve"> ALVITES RUBIO SEGUNDO JOSE</t>
    </r>
  </si>
  <si>
    <r>
      <t xml:space="preserve">ARIAS SCHREIBER LAZO SERGIO ARTURO- </t>
    </r>
    <r>
      <rPr>
        <b/>
        <sz val="9"/>
        <color theme="1"/>
        <rFont val="Calibri"/>
        <family val="2"/>
        <scheme val="minor"/>
      </rPr>
      <t>LAZO CINDY ARIAS SCHREIBER</t>
    </r>
  </si>
  <si>
    <r>
      <rPr>
        <b/>
        <sz val="9"/>
        <color theme="1"/>
        <rFont val="Calibri"/>
        <family val="2"/>
        <scheme val="minor"/>
      </rPr>
      <t>POLO LEIVA CARLOS RAUL</t>
    </r>
    <r>
      <rPr>
        <sz val="9"/>
        <rFont val="Arial"/>
        <family val="2"/>
      </rPr>
      <t xml:space="preserve"> - DELY JACKELINE GALLARDO DE POLO</t>
    </r>
  </si>
  <si>
    <r>
      <rPr>
        <b/>
        <sz val="9"/>
        <color theme="1"/>
        <rFont val="Calibri"/>
        <family val="2"/>
        <scheme val="minor"/>
      </rPr>
      <t>RENAN MANUEL RODRIGUEZ ROJAS</t>
    </r>
    <r>
      <rPr>
        <sz val="9"/>
        <rFont val="Arial"/>
        <family val="2"/>
      </rPr>
      <t>/DORIS ELIZABETH OLORTEGUI MACHUCA</t>
    </r>
  </si>
  <si>
    <r>
      <rPr>
        <b/>
        <sz val="9"/>
        <color theme="1"/>
        <rFont val="Calibri"/>
        <family val="2"/>
        <scheme val="minor"/>
      </rPr>
      <t>CUEVAS RUIZ RICARDO</t>
    </r>
    <r>
      <rPr>
        <sz val="9"/>
        <rFont val="Arial"/>
        <family val="2"/>
      </rPr>
      <t xml:space="preserve"> - ISAURA CONTRERAS VEGA</t>
    </r>
  </si>
  <si>
    <r>
      <t xml:space="preserve">CARDENAS SALDAÑA PEDRO
</t>
    </r>
    <r>
      <rPr>
        <b/>
        <sz val="9"/>
        <color theme="1"/>
        <rFont val="Calibri"/>
        <family val="2"/>
        <scheme val="minor"/>
      </rPr>
      <t>ELISA DEL CARMEN CARDENAS ALVA</t>
    </r>
  </si>
  <si>
    <r>
      <t xml:space="preserve">NUÑEZ OLIVEROS ANTONIO ARNULFO- </t>
    </r>
    <r>
      <rPr>
        <b/>
        <sz val="9"/>
        <color theme="1"/>
        <rFont val="Calibri"/>
        <family val="2"/>
        <scheme val="minor"/>
      </rPr>
      <t>NUÑEZ CARRION LOYDA DEL PILAR</t>
    </r>
  </si>
  <si>
    <r>
      <rPr>
        <b/>
        <sz val="9"/>
        <color theme="1"/>
        <rFont val="Calibri"/>
        <family val="2"/>
        <scheme val="minor"/>
      </rPr>
      <t xml:space="preserve">MARTHA ENITH DEL CASTILLO PEREZ </t>
    </r>
    <r>
      <rPr>
        <sz val="9"/>
        <rFont val="Arial"/>
        <family val="2"/>
      </rPr>
      <t xml:space="preserve">- FLORES VILLACORTA SANTIAGO RESURRECCION </t>
    </r>
  </si>
  <si>
    <r>
      <t xml:space="preserve">HELADIO TERCERO PANDURO VASQUEZ - </t>
    </r>
    <r>
      <rPr>
        <b/>
        <sz val="9"/>
        <color theme="1"/>
        <rFont val="Calibri"/>
        <family val="2"/>
        <scheme val="minor"/>
      </rPr>
      <t>VIOLETA RUIZ REATEGUI</t>
    </r>
  </si>
  <si>
    <r>
      <rPr>
        <b/>
        <sz val="9"/>
        <color theme="1"/>
        <rFont val="Calibri"/>
        <family val="2"/>
        <scheme val="minor"/>
      </rPr>
      <t>EDGAR MANUEL GRANDA CARNERO</t>
    </r>
    <r>
      <rPr>
        <sz val="9"/>
        <rFont val="Arial"/>
        <family val="2"/>
      </rPr>
      <t xml:space="preserve"> y Yolanda Gabriela Huaman del Valle </t>
    </r>
  </si>
  <si>
    <r>
      <t xml:space="preserve">BERNARDO ALVARADO DE LA CRUZ
</t>
    </r>
    <r>
      <rPr>
        <b/>
        <sz val="9"/>
        <color theme="1"/>
        <rFont val="Calibri"/>
        <family val="2"/>
        <scheme val="minor"/>
      </rPr>
      <t>AGRIPINA ZENAS CHINCHA MIRANDA</t>
    </r>
  </si>
  <si>
    <r>
      <rPr>
        <b/>
        <sz val="9"/>
        <color theme="1"/>
        <rFont val="Calibri"/>
        <family val="2"/>
        <scheme val="minor"/>
      </rPr>
      <t>NATIVIDAD ALVARADO EVA ELIZABETH -</t>
    </r>
    <r>
      <rPr>
        <sz val="9"/>
        <rFont val="Arial"/>
        <family val="2"/>
      </rPr>
      <t xml:space="preserve"> MARIO RONAL  OLAZA MAGUIÑA</t>
    </r>
  </si>
  <si>
    <r>
      <t>Simon Alejandro Palomino Vargas y</t>
    </r>
    <r>
      <rPr>
        <b/>
        <sz val="9"/>
        <color theme="1"/>
        <rFont val="Calibri"/>
        <family val="2"/>
        <scheme val="minor"/>
      </rPr>
      <t xml:space="preserve"> Gloria Taco Castro</t>
    </r>
  </si>
  <si>
    <t>FORMATO 09: COMPARATIVO DEL NÚMERO DE PLAZAS EN EL PRESUPUESTO 2020 Y PROYECTO 2021</t>
  </si>
  <si>
    <t>SECTOR o GOB. REGIONAL: 033 REGISTRO NACIONAL DE IDENTIFICACION Y ESTADO CIVIL</t>
  </si>
  <si>
    <t>2019 (JUNIO)</t>
  </si>
  <si>
    <t>Decreto Legislativo 1057 (Contrato Administrativo de Servicios)</t>
  </si>
  <si>
    <t>Decreto Legislativo 728 (Regimen Privado) - CPF</t>
  </si>
  <si>
    <t xml:space="preserve">         Jefe Nacional</t>
  </si>
  <si>
    <t xml:space="preserve">         Gerente General</t>
  </si>
  <si>
    <t xml:space="preserve">         Gerente A</t>
  </si>
  <si>
    <t xml:space="preserve">         Gerente B</t>
  </si>
  <si>
    <t xml:space="preserve">         Sub Gerentes</t>
  </si>
  <si>
    <t xml:space="preserve">         Jefe Regional A</t>
  </si>
  <si>
    <t xml:space="preserve">         Jefe Regional B</t>
  </si>
  <si>
    <t xml:space="preserve">          Profesional  1</t>
  </si>
  <si>
    <t xml:space="preserve">          Profesional  2</t>
  </si>
  <si>
    <t xml:space="preserve">          Profesional  3</t>
  </si>
  <si>
    <t xml:space="preserve">          Tecnico  1</t>
  </si>
  <si>
    <t xml:space="preserve">          Tecnico  2</t>
  </si>
  <si>
    <t xml:space="preserve">          Tecnico  3</t>
  </si>
  <si>
    <t xml:space="preserve">          Auxiliar 1</t>
  </si>
  <si>
    <t xml:space="preserve">          Auxiliar 2</t>
  </si>
  <si>
    <t xml:space="preserve">          Auxiliar 3</t>
  </si>
  <si>
    <t>OTROS CONCEPTOS</t>
  </si>
  <si>
    <t>ESCOLARIDAD</t>
  </si>
  <si>
    <t>GRATIFICACION</t>
  </si>
  <si>
    <t>BONIF. GRATIFICACION</t>
  </si>
  <si>
    <t>CTS</t>
  </si>
  <si>
    <t>CONTRIBUCIONES A ESSALUD</t>
  </si>
  <si>
    <t>OTRAS RETRIBUCIONES Y COMPLEMENTOS</t>
  </si>
  <si>
    <t>SEGUROS (VIDA LEY D.L 688)</t>
  </si>
  <si>
    <t>OTRAS GASTOS</t>
  </si>
  <si>
    <t>Funcionarios</t>
  </si>
  <si>
    <t>Profesionales</t>
  </si>
  <si>
    <t>Tecnicos</t>
  </si>
  <si>
    <t>Auxiliares</t>
  </si>
  <si>
    <t>CAS Essalud</t>
  </si>
  <si>
    <t>PRACTICANTES</t>
  </si>
  <si>
    <t>Practicantes</t>
  </si>
  <si>
    <t xml:space="preserve">          Técnico  1</t>
  </si>
  <si>
    <t xml:space="preserve">          Técnico  2</t>
  </si>
  <si>
    <t xml:space="preserve">          Técnico  3</t>
  </si>
  <si>
    <t xml:space="preserve">          Essalud</t>
  </si>
  <si>
    <t xml:space="preserve">          CTS</t>
  </si>
  <si>
    <t>Otros Gastos</t>
  </si>
  <si>
    <t>AÑO FISCAL 2019</t>
  </si>
  <si>
    <t>AÑO FISCAL 2020 (*)</t>
  </si>
  <si>
    <t>480</t>
  </si>
  <si>
    <t>RDR</t>
  </si>
  <si>
    <t>CPF</t>
  </si>
  <si>
    <t>TECNICO ADMINISTRATIVO 2</t>
  </si>
  <si>
    <t>40347647</t>
  </si>
  <si>
    <t>ABARCA GONZALES ROSA KARINA</t>
  </si>
  <si>
    <t>CONTABILIDAD OBS: CIENCIAS CONTABLES Y FINANCIERAS</t>
  </si>
  <si>
    <t>BACHILLER</t>
  </si>
  <si>
    <t>UNIVERSITARIO</t>
  </si>
  <si>
    <t>JEFE DE OFICINA REGISTRAL 2</t>
  </si>
  <si>
    <t>28224852</t>
  </si>
  <si>
    <t>ABREGU ROBLES CIRILO</t>
  </si>
  <si>
    <t>ADMINISTRACION DE EMPRESAS OBS: LICENCIADO EN ADMINISTRACIÓN</t>
  </si>
  <si>
    <t>TITULADO</t>
  </si>
  <si>
    <t>REGISTRADOR 3</t>
  </si>
  <si>
    <t>40051851</t>
  </si>
  <si>
    <t>ABURTO JARA DENNIS LISBETH</t>
  </si>
  <si>
    <t>TECNICO, COMPUTADORAS OBS: COMPUTACION E INFORMATICA</t>
  </si>
  <si>
    <t>EGRESADO (COMPLETO)</t>
  </si>
  <si>
    <t>TECNICO</t>
  </si>
  <si>
    <t>SUPERVISOR</t>
  </si>
  <si>
    <t>08864242</t>
  </si>
  <si>
    <t>ACOSTA BOADA ZOILO ALEJANDRO</t>
  </si>
  <si>
    <t>ECONOMISTA OBS: TITULO PROFESIONA DE ECONOMÍA</t>
  </si>
  <si>
    <t>TECNICO ADMINISTRATIVO 1</t>
  </si>
  <si>
    <t>09786702</t>
  </si>
  <si>
    <t>AGÜERO MURILLO YESSICA</t>
  </si>
  <si>
    <t>SECRETARIA EJECUTIVA OBS: SECRETARIADO EJECUTIVO</t>
  </si>
  <si>
    <t>AUXILIAR OPERATIVO 1</t>
  </si>
  <si>
    <t>26686235</t>
  </si>
  <si>
    <t>AGUILAR QUISPE GRABIEL</t>
  </si>
  <si>
    <t>PROFESOR, EDUCACION SECUNDARIA/OTROS OBS: EDUCACION</t>
  </si>
  <si>
    <t>INCOMPLETO</t>
  </si>
  <si>
    <t>TÉCNICO ADMINISTRATIVO 2</t>
  </si>
  <si>
    <t>40094272</t>
  </si>
  <si>
    <t>AGUIRRE BERROSPI JUAN SAMUEL</t>
  </si>
  <si>
    <t>REGISTRADOR 4</t>
  </si>
  <si>
    <t>23083067</t>
  </si>
  <si>
    <t>AGUIRRE DOMINGUEZ FELICITA NANCY</t>
  </si>
  <si>
    <t/>
  </si>
  <si>
    <t>ANALISTA 3</t>
  </si>
  <si>
    <t>25744732</t>
  </si>
  <si>
    <t>AGURTO ROSSI IRIS CARLA</t>
  </si>
  <si>
    <t>ADMINISTRADOR DE EMPRESAS OBS: ADMINISTRACIÓN VI CICLO</t>
  </si>
  <si>
    <t>ESTUDIANTE</t>
  </si>
  <si>
    <t>10474849</t>
  </si>
  <si>
    <t>ALARCON GUTIERREZ SARA</t>
  </si>
  <si>
    <t>ESPECIALISTA, CIENCIAS DE LA COMUNICACION OBS: CIENCIAS DE LA COMUNICACION</t>
  </si>
  <si>
    <t>25587677</t>
  </si>
  <si>
    <t>ALCEDO RODRIGUEZ HUGO ORLANDO</t>
  </si>
  <si>
    <t>CONTADOR, COSTOS OBS: CIENCIAS CONTABLES II CICLO</t>
  </si>
  <si>
    <t>40606429</t>
  </si>
  <si>
    <t>ALDAS VASQUEZ CRISTIAN</t>
  </si>
  <si>
    <t>72210023</t>
  </si>
  <si>
    <t>ALEGRIA DIAZ YAJAHIRA PATRICIA</t>
  </si>
  <si>
    <t>ESPECIALISTA 1</t>
  </si>
  <si>
    <t>06252548</t>
  </si>
  <si>
    <t>ALVA CASTILLO VICTOR ALFONSO</t>
  </si>
  <si>
    <t>ECONOMISTA OBS: CIENCIAS ECONOMICAS Y COMERCIALES</t>
  </si>
  <si>
    <t>09716818</t>
  </si>
  <si>
    <t>ALVARADO MARTEL LIZ GILBERTA</t>
  </si>
  <si>
    <t>SECRETARIA COMERCIAL OBS: SECRETARIADO COMERCIAL</t>
  </si>
  <si>
    <t>ANALISTA 4</t>
  </si>
  <si>
    <t>45804028</t>
  </si>
  <si>
    <t>ALVARADO RIVERA JENYFFER ELAYNE</t>
  </si>
  <si>
    <t>TECNICO, COMPUTADORAS OBS: COMPUTACION E INFORMATICA I CICLO</t>
  </si>
  <si>
    <t>AUXILIAR ADMINISTRATIVO 2</t>
  </si>
  <si>
    <t>40991748</t>
  </si>
  <si>
    <t>ALVAREZ TARICUARIMA ZAIDA</t>
  </si>
  <si>
    <t>10613052</t>
  </si>
  <si>
    <t>AMPUERO VELAZCO ANGGELA CELESTE</t>
  </si>
  <si>
    <t>TECNICO, COMPUTADORAS OBS: MS-WINDOWS, MS-WORD Y MS-EXCEL</t>
  </si>
  <si>
    <t>CURSOS COMPLEMENTARIOS</t>
  </si>
  <si>
    <t>02822421</t>
  </si>
  <si>
    <t>ANCAJIMA OROZCO CARLOS ALBERTO</t>
  </si>
  <si>
    <t>TECNICO, COMPUTADORAS</t>
  </si>
  <si>
    <t>NINGUNO</t>
  </si>
  <si>
    <t>SECUNDARIA</t>
  </si>
  <si>
    <t>02822951</t>
  </si>
  <si>
    <t>ANCAJIMA OROZCO IVONNE MARGARET</t>
  </si>
  <si>
    <t>40793257</t>
  </si>
  <si>
    <t>ANGULO DEL BUSTO JESSICA ZENAIDA</t>
  </si>
  <si>
    <t>10808885</t>
  </si>
  <si>
    <t>ANGULO GRANDEZ FELIX GERARDO</t>
  </si>
  <si>
    <t>ADMINISTRADOR DE EMPRESAS OBS: ADMINISTRACION DE EMPRESAS - IV CICLO</t>
  </si>
  <si>
    <t>PERITO 1</t>
  </si>
  <si>
    <t>40489853</t>
  </si>
  <si>
    <t>ANGULO NAVARRO MARIA GRINES</t>
  </si>
  <si>
    <t>40945306</t>
  </si>
  <si>
    <t>ANGULO TEJADA EVELYN YANINA</t>
  </si>
  <si>
    <t>41694813</t>
  </si>
  <si>
    <t>APONTE MORENO CARLOS ANTONIO</t>
  </si>
  <si>
    <t>TECNICO, COMPUTADORAS OBS: COMPUTACIÓN E INFORMATICA</t>
  </si>
  <si>
    <t>SECRETARIA 3</t>
  </si>
  <si>
    <t>21574742</t>
  </si>
  <si>
    <t>ARAGON URIBE PAOLA ANTONELLA</t>
  </si>
  <si>
    <t>TECNICO EN ARCHIVO</t>
  </si>
  <si>
    <t>10731822</t>
  </si>
  <si>
    <t>ARANA ESTRADA TITO</t>
  </si>
  <si>
    <t>TECNICO, COMPUTADORAS OBS: COMPUTACION E INFORMATICA - IV CICLO</t>
  </si>
  <si>
    <t>07969413</t>
  </si>
  <si>
    <t>ARANDA MOSCOSO FANNY MANUELA</t>
  </si>
  <si>
    <t>OBS: CONTABILIDAD</t>
  </si>
  <si>
    <t>ESPECIALISTA 2</t>
  </si>
  <si>
    <t>08174530</t>
  </si>
  <si>
    <t>ARANDA NUÑEZ HECTOR GABRIEL</t>
  </si>
  <si>
    <t>DERECHO Y CIENCIAS POLITICAS</t>
  </si>
  <si>
    <t>43407424</t>
  </si>
  <si>
    <t>ARENAS ZAVALA RAQUEL JANETH</t>
  </si>
  <si>
    <t>SECRETARIA EJECUTIVA OBS: SECRETARIADO EJECUTIVO COMPUTARIZADO</t>
  </si>
  <si>
    <t>40539361</t>
  </si>
  <si>
    <t>AREVALO ANCO IRIS ISABEL</t>
  </si>
  <si>
    <t>00111278</t>
  </si>
  <si>
    <t>ARMAS OLIVEIRA JAVIER BORIS</t>
  </si>
  <si>
    <t>ANALISTA 2</t>
  </si>
  <si>
    <t>10184902</t>
  </si>
  <si>
    <t>ARMIS LIMA ABEL JIMMY</t>
  </si>
  <si>
    <t>TECNICO, COMPUTADORAS OBS: COMPUTACION E INFORMÁTICA</t>
  </si>
  <si>
    <t>09989529</t>
  </si>
  <si>
    <t>ASENJO TARRILLO JANET</t>
  </si>
  <si>
    <t>ENFERMERA(O) OBS: ENFERMERIA TECNICA</t>
  </si>
  <si>
    <t>21876843</t>
  </si>
  <si>
    <t>ATUNCAR ESTEBAN MIGUEL ANGEL</t>
  </si>
  <si>
    <t>COMPUTACION E INFORMATICA OBS: TECNICO PROFESIONAL</t>
  </si>
  <si>
    <t>ASISTENTE 2</t>
  </si>
  <si>
    <t>25781520</t>
  </si>
  <si>
    <t>ATUNCAR GARCIA WILLIAM ROLANDO</t>
  </si>
  <si>
    <t>CONTADOR, EMPRESA OBS: CONTABILIDAD</t>
  </si>
  <si>
    <t>40676145</t>
  </si>
  <si>
    <t>BAHAMONDE MELENDREZ GISELA JEANETTE</t>
  </si>
  <si>
    <t>ABOGADO</t>
  </si>
  <si>
    <t>43637965</t>
  </si>
  <si>
    <t>BALTODANO DIAZ MERCI ZARELA</t>
  </si>
  <si>
    <t>COMPUTACION E INFORMATICA OBS: PERIODO 2005 AL 2007</t>
  </si>
  <si>
    <t>40847408</t>
  </si>
  <si>
    <t>BARDALES DIAZ NORMA</t>
  </si>
  <si>
    <t>22514266</t>
  </si>
  <si>
    <t>BARDALES MALDONADO FLOR MARLLORY</t>
  </si>
  <si>
    <t>DERECHO</t>
  </si>
  <si>
    <t>08344122</t>
  </si>
  <si>
    <t>BARRETO DAVILA CELSO NICANOR</t>
  </si>
  <si>
    <t>INGENIERO INDUSTRAL, HIGIENE Y SEGURIDAD INDUSTRIAL OBS: TITULO PROFESIONAL DE INGENIERO DE HIGIENE Y SEGURIDAD INDUSTRIAL</t>
  </si>
  <si>
    <t>40375876</t>
  </si>
  <si>
    <t>BARRIENTOS ÑUFLO ANGELICA MARIA</t>
  </si>
  <si>
    <t>ADMINISTRACION</t>
  </si>
  <si>
    <t>07625811</t>
  </si>
  <si>
    <t>BAZAN NEYRA MIRIAN CLOTILDE</t>
  </si>
  <si>
    <t>ADMINISTRADOR DE EMPRESAS OBS: CIENCIAS ADMINISTRATIVAS, ECONOMICAS, CONTABLES Y FINANCIERAS</t>
  </si>
  <si>
    <t>09438421</t>
  </si>
  <si>
    <t>BENALCAZAR LUNA RAFAEL</t>
  </si>
  <si>
    <t>OBS: CURSO "SEGURIDAD INDUSTRIAL Y PERSONAL"</t>
  </si>
  <si>
    <t>08321545</t>
  </si>
  <si>
    <t>BENAVIDES CARUAJULCA SEGUNDO ALFREDO</t>
  </si>
  <si>
    <t>TRAZADOR, EBANISTERIA</t>
  </si>
  <si>
    <t>40561227</t>
  </si>
  <si>
    <t>BENITES RUGEL DE SILVA MELIZA</t>
  </si>
  <si>
    <t>CONTABILIDAD OBS: TECNICO EN CONTABILIDAD</t>
  </si>
  <si>
    <t>09535351</t>
  </si>
  <si>
    <t>BERETTA PAZOS MARCIA SANDRA</t>
  </si>
  <si>
    <t>ARQUITECTO, EDIFICIOS OBS: ARQUITECTURA</t>
  </si>
  <si>
    <t>06637442</t>
  </si>
  <si>
    <t>BERMEO TURCHI HERNAN ANTONIO</t>
  </si>
  <si>
    <t>ECONOMISTA OBS: ECONOMISTA</t>
  </si>
  <si>
    <t>00490550</t>
  </si>
  <si>
    <t>BERNAL GONZALES DAVID SAUL</t>
  </si>
  <si>
    <t>TECNICO, ADMINISTRADOR/OTROS OBS: ADMINISTRACION DE NEGOCIOS INTERNACIONALES</t>
  </si>
  <si>
    <t>ANALISTA 1</t>
  </si>
  <si>
    <t>07375245</t>
  </si>
  <si>
    <t>BERROCAL CHAVEZ OSCAR</t>
  </si>
  <si>
    <t>INGENIERO, SISTEMAS INFORMATICOS OBS: ING. DE SISTEMAS</t>
  </si>
  <si>
    <t>25799953</t>
  </si>
  <si>
    <t>BOLAÑOS CACERES JORGE MANUEL</t>
  </si>
  <si>
    <t>TECNICO, ADMINISTRADOR/OTROS OBS: ADMINISTRACION</t>
  </si>
  <si>
    <t>AUXILIAR 1</t>
  </si>
  <si>
    <t>06642168</t>
  </si>
  <si>
    <t>BRACAMONTE ALVAREZ JUAN ALFREDO</t>
  </si>
  <si>
    <t>OBS: "CONDUCCION DE VEHICULOS EN LA SEGURIDAD Y PROTECCION DE PERSONALIDADES"</t>
  </si>
  <si>
    <t>32970682</t>
  </si>
  <si>
    <t>BUSTAMANTE CALDERON JORGE ANTONIO</t>
  </si>
  <si>
    <t>07943798</t>
  </si>
  <si>
    <t>CABALLERO ALVA MARTA IRENE</t>
  </si>
  <si>
    <t>09542684</t>
  </si>
  <si>
    <t>CABRERA TOULLIER MYRIAM ESTELA</t>
  </si>
  <si>
    <t>SECRETARIA EJECUTIVA OBS: SECRETARIADO EJECUTIVO CASTELLANO</t>
  </si>
  <si>
    <t>07791242</t>
  </si>
  <si>
    <t>CACERES LAMA FELIX DANIEL</t>
  </si>
  <si>
    <t>INGENIERO, ORGANIZACION Y PLANIFICACION DE EMPRESAS OBS: ORGANIZACIÓN Y ADMNISTRACION</t>
  </si>
  <si>
    <t>TECNICO ADMINISTRATIVO</t>
  </si>
  <si>
    <t>06792833</t>
  </si>
  <si>
    <t>CAHUA CHANG KEE PATRICIA</t>
  </si>
  <si>
    <t>SECRETARIA COMERCIAL OBS: SECRETARIADO COMERCIAL EJECUTIVO - CEOGNE RICARDO PALMA 19 ABRIL 1995</t>
  </si>
  <si>
    <t>06098530</t>
  </si>
  <si>
    <t>CAHUAS GONZALES JESUS FELIX</t>
  </si>
  <si>
    <t>INGENIERO ESTADISTICO OBS: INGENIERIA ESTADISTICA E INFORMATICA</t>
  </si>
  <si>
    <t>09720389</t>
  </si>
  <si>
    <t>CALDERON CACHIQUE HERNAN ORESTES</t>
  </si>
  <si>
    <t>TECNICO, CONTABLE EN COSTOS OBS: CONTABILIDAD</t>
  </si>
  <si>
    <t>ASISTENTE 1</t>
  </si>
  <si>
    <t>06058840</t>
  </si>
  <si>
    <t>CALDERON GUTIERREZ LUIS ALBERTO</t>
  </si>
  <si>
    <t>45139096</t>
  </si>
  <si>
    <t>CALDERON MANRIQUE JUAN JOSE</t>
  </si>
  <si>
    <t>OBS: SECUNDARIA COMPLETA</t>
  </si>
  <si>
    <t>DOCENTE 1</t>
  </si>
  <si>
    <t>29528889</t>
  </si>
  <si>
    <t>CANO TORREBLANCA JUDITH YSABEL</t>
  </si>
  <si>
    <t>MEDICO, OBSTETRA OBS: OBSTETRIZ</t>
  </si>
  <si>
    <t>10301248</t>
  </si>
  <si>
    <t>CAPRA OBERTO-BESSO CARLO RENSO</t>
  </si>
  <si>
    <t>OBS: IDENTIFICACION POLICIAL</t>
  </si>
  <si>
    <t>SECRETARIA 1</t>
  </si>
  <si>
    <t>09735796</t>
  </si>
  <si>
    <t>CARDENAS AGUILAR GLADYS VIRGINIA</t>
  </si>
  <si>
    <t>08683373</t>
  </si>
  <si>
    <t>CARDENAS BOHORQUEZ WILFREDO HUBERT</t>
  </si>
  <si>
    <t>ADMINISTRACION OBS: IV CICLO - ADMINISTRACION</t>
  </si>
  <si>
    <t>08686710</t>
  </si>
  <si>
    <t>CARDENAS HUARI LEONCIO</t>
  </si>
  <si>
    <t>INGENIERO CIVIL OBS: ING. CIVIL</t>
  </si>
  <si>
    <t>02445330</t>
  </si>
  <si>
    <t>CARPIO PEREZ MAGNOLIA VICTORIA</t>
  </si>
  <si>
    <t>ADMINISTRADOR DE EMPRESAS OBS: ADMINISTRACION DE EMPRESAS</t>
  </si>
  <si>
    <t>42100232</t>
  </si>
  <si>
    <t>CARRASCO VILCA PATRICIA MILAGROS</t>
  </si>
  <si>
    <t>ADMINISTRADOR DE EMPRESAS OBS: CIENCIAS ADMINISTRATIVAS</t>
  </si>
  <si>
    <t>06795898</t>
  </si>
  <si>
    <t>CARRION VELASCO JESSICA JACQUELIN</t>
  </si>
  <si>
    <t>10866826</t>
  </si>
  <si>
    <t>CASANOVA HIDALGO JORGE WALTER</t>
  </si>
  <si>
    <t>TECNICO, INGENERIA ELECTRONICA OBS: ELECTRONICA</t>
  </si>
  <si>
    <t>06279434</t>
  </si>
  <si>
    <t>CASAS PACHECO YOLANDA NOEMI</t>
  </si>
  <si>
    <t>SECRETARIA OBS: SECRETARIADO</t>
  </si>
  <si>
    <t>TÉCNICO ADMINSITRATIVO 1</t>
  </si>
  <si>
    <t>09990392</t>
  </si>
  <si>
    <t>CASIMIRO JULCA CARMEN BERTHA</t>
  </si>
  <si>
    <t>ABOGADO OBS: DERECHO</t>
  </si>
  <si>
    <t>09943473</t>
  </si>
  <si>
    <t>CASTAÑEDA BALCAZAR JUAN CARLOS</t>
  </si>
  <si>
    <t>COMPUTACION E INFORMATICA OBS: PROGRAMA INTEGRAL DE COMPUTACION E INFORMATICA (288 HORAS)</t>
  </si>
  <si>
    <t>09714757</t>
  </si>
  <si>
    <t>CASTAÑEDA ZUMAETA FLAVIO ARMANDO</t>
  </si>
  <si>
    <t>COMPUTACION E INFORMATICA OBS: 2001/ 2003 SEIS CICLOS ( SEMESTRES)</t>
  </si>
  <si>
    <t>10105200</t>
  </si>
  <si>
    <t>CASTILLO DEL AGUILA JOSE HUMBERTO</t>
  </si>
  <si>
    <t>COMPUTACION E INFORMATICA OBS: COMPUTACION E INFORMATICA</t>
  </si>
  <si>
    <t>19104122</t>
  </si>
  <si>
    <t>CASTILLO DIAZ ONESIMO HENOCH</t>
  </si>
  <si>
    <t>TECNICO, MANTENIMIENTO DE MAQUINARIA PESADA OBS: OPERACION Y MANTENIMIENTO DE MAQUINARIA PESADA</t>
  </si>
  <si>
    <t>41087312</t>
  </si>
  <si>
    <t>CASTILLO FLORES JESUS SARA</t>
  </si>
  <si>
    <t>CONTADOR PUBLICO OBS: CONTABILIDAD</t>
  </si>
  <si>
    <t>21286128</t>
  </si>
  <si>
    <t>CASTRO ARROYO INES BETTY</t>
  </si>
  <si>
    <t>TECNOLOGO DE ANALISIS QUIMICO OBS: PROFESIONAL TECNICO EN TECNOLOGIA DE ANALISIS QUIMICO</t>
  </si>
  <si>
    <t>10589139</t>
  </si>
  <si>
    <t>CASTRO BADA CARMEN CECILIA</t>
  </si>
  <si>
    <t>43693477</t>
  </si>
  <si>
    <t>CASTRO CURAY EVELYN DARLYNG</t>
  </si>
  <si>
    <t>DERECHO OBS: ESTUDIANTE DEL X CICLO</t>
  </si>
  <si>
    <t>40723041</t>
  </si>
  <si>
    <t>CASTRO OLANO CLAUDIA ELVIRA</t>
  </si>
  <si>
    <t>41188570</t>
  </si>
  <si>
    <t>CASTRO RIOS HENRY</t>
  </si>
  <si>
    <t>ADMINISTRACION DE EMPRESAS OBS: LICENCIADO EN ADMINISTRACION DE EMPRESAS</t>
  </si>
  <si>
    <t>CALIFICADOR DE PROCESOS 1</t>
  </si>
  <si>
    <t>09009198</t>
  </si>
  <si>
    <t>CASTRO ROJAS JORGE ENRIQUE</t>
  </si>
  <si>
    <t>INGENIERO QUIMICO, FABRICACION OBS: ING. QUIMICA - IX CIC</t>
  </si>
  <si>
    <t>07197850</t>
  </si>
  <si>
    <t>CAVA RAMIREZ SILVIA ANGELA</t>
  </si>
  <si>
    <t>TRADUCTOR DE IDIOMAS OBS: X CICLO - INGLES</t>
  </si>
  <si>
    <t>IDIOMAS</t>
  </si>
  <si>
    <t>09628842</t>
  </si>
  <si>
    <t>CAYETANO PERALTA CLAUDIA JESUS</t>
  </si>
  <si>
    <t>06027976</t>
  </si>
  <si>
    <t>CEDRON SILVA VICTOR OCTAVIO</t>
  </si>
  <si>
    <t>41567196</t>
  </si>
  <si>
    <t>CERCADO LUMBRERAS ROSA LUZ</t>
  </si>
  <si>
    <t>COMPUTACION E INFORMATICA</t>
  </si>
  <si>
    <t>40020135</t>
  </si>
  <si>
    <t>CERDAN MENA CESAR WILFREDO</t>
  </si>
  <si>
    <t>32297252</t>
  </si>
  <si>
    <t>CHAVEZ BAZAN WILFREDO RODOLFO</t>
  </si>
  <si>
    <t>PROFESOR, EDUCACION SECUNDARIA/LENGUA Y LITERATURA OBS: PROFESOR DE EDUCACION SECUNDARIA: LENGUA Y LITERATURA</t>
  </si>
  <si>
    <t>09880685</t>
  </si>
  <si>
    <t>CHAVEZ BREÑA EDGARD OMAR</t>
  </si>
  <si>
    <t>INGENIERO ELECTRONICO OBS: ING. ELECTRONICA II CICLO</t>
  </si>
  <si>
    <t>22508604</t>
  </si>
  <si>
    <t>CHAVEZ DIAZ PERCY ALEKSANDER</t>
  </si>
  <si>
    <t>ABOGADO OBS: DERECHO - III CICLO</t>
  </si>
  <si>
    <t>07859495</t>
  </si>
  <si>
    <t>CHAVEZ LOAYZA JOSE ANTONIO</t>
  </si>
  <si>
    <t>INGENIERO INDUSTRIAL OBS: ING. INDUSTRIAL</t>
  </si>
  <si>
    <t>07977489</t>
  </si>
  <si>
    <t>CHAVEZ RAMIREZ JANET EVELIN</t>
  </si>
  <si>
    <t>LICENCIADOS EN COMPUTACION OBS: TECNICO EN COMPUTACION E INFORMATICA</t>
  </si>
  <si>
    <t>ASESOR 2</t>
  </si>
  <si>
    <t>32738772</t>
  </si>
  <si>
    <t>CHAVEZ RUIZ MARIELA JULISSA</t>
  </si>
  <si>
    <t>ABOGADO OBS: ABOGADO</t>
  </si>
  <si>
    <t>16799769</t>
  </si>
  <si>
    <t>CHAVEZ TANTALEAN ENNER NOE</t>
  </si>
  <si>
    <t>TECNICO, COMPUTADORAS OBS: ENSAMBLAJE Y REPARACION DE MICROCOMPUTADORAS</t>
  </si>
  <si>
    <t>07244505</t>
  </si>
  <si>
    <t>CHIAN RUELAS JUAN JOSE</t>
  </si>
  <si>
    <t>TECNICO, COMPUTADORAS OBS: ANALISIS Y OPERACION DE SISTEMAS</t>
  </si>
  <si>
    <t>TECNICO ADMINISTRATIVO II</t>
  </si>
  <si>
    <t>40207175</t>
  </si>
  <si>
    <t>CHIRINOS FIGUEROA CARLOS ANTONIO</t>
  </si>
  <si>
    <t>TECNICO, COMPUTADORAS OBS: SISTEMAS E INFORMATICA IV CICLO</t>
  </si>
  <si>
    <t>06745824</t>
  </si>
  <si>
    <t>CHIRINOS MEDRANO JOHNNY MARTIN</t>
  </si>
  <si>
    <t>ASESOR LEGAL</t>
  </si>
  <si>
    <t>07835779</t>
  </si>
  <si>
    <t>CHUECAS CALLE IRENE GUADALUPE</t>
  </si>
  <si>
    <t>09900750</t>
  </si>
  <si>
    <t>CLEMENTE MIRANDA FERNANDO ANTONIO</t>
  </si>
  <si>
    <t>19259426</t>
  </si>
  <si>
    <t>COBA DIAZ LADY SENIA</t>
  </si>
  <si>
    <t>LICENCIADOS EN COMPUTACION OBS: COMPUTACION E INFORMATICA III CICLO</t>
  </si>
  <si>
    <t>40596296</t>
  </si>
  <si>
    <t>CONDEZO ALPACA ROBERTO BRUNO</t>
  </si>
  <si>
    <t>ECONOMISTA OBS: ECONOMIA V CICLO</t>
  </si>
  <si>
    <t>SUPERVISOR DE PROCESOS 1</t>
  </si>
  <si>
    <t>09798732</t>
  </si>
  <si>
    <t>CONDO GARCIA FREDDY EUSEBIO</t>
  </si>
  <si>
    <t>FISCALIZADOR</t>
  </si>
  <si>
    <t>28281757</t>
  </si>
  <si>
    <t>CORDOVA LA TORRE SAMIRA</t>
  </si>
  <si>
    <t>AUXILIAR DE ARCHIVO</t>
  </si>
  <si>
    <t>09646913</t>
  </si>
  <si>
    <t>CORONADO TOMAYLLA SOFIA ELENA</t>
  </si>
  <si>
    <t>TECNICO, COMPUTADORAS OBS: INFORMATICA</t>
  </si>
  <si>
    <t>ESPECIALISTA EN OPTIMIZACION DE PROCESOS</t>
  </si>
  <si>
    <t>09537198</t>
  </si>
  <si>
    <t>CORRALES URQUIZO MANUEL AUGUSTO</t>
  </si>
  <si>
    <t>25745522</t>
  </si>
  <si>
    <t>CORTEZ VASQUEZ ABEL ALEXANDER</t>
  </si>
  <si>
    <t>ADMINISTRADOR DE EMPRESAS OBS: ADMINISTRACION DE NEGOCIOS</t>
  </si>
  <si>
    <t>08269380</t>
  </si>
  <si>
    <t>CRUZ SCOTT ALFREDO DANIEL MARTIN</t>
  </si>
  <si>
    <t>TECNICO, COMPUTADORAS OBS: COMPUTACION</t>
  </si>
  <si>
    <t>09751341</t>
  </si>
  <si>
    <t>CUELLAR MONTEVERDE CHRISTIAN GUILLERMO</t>
  </si>
  <si>
    <t>CONTADOR PUBLICO OBS: CONTADOR PUBLICO</t>
  </si>
  <si>
    <t>43316434</t>
  </si>
  <si>
    <t>CUMPA GUTIERREZ MELISSA SUSAN</t>
  </si>
  <si>
    <t>ABOGADO OBS: TITULO PROFESIONAL</t>
  </si>
  <si>
    <t>TECNICO 2</t>
  </si>
  <si>
    <t>10598492</t>
  </si>
  <si>
    <t>DAVILA BRUNO PATRICIA MILAGRITOS</t>
  </si>
  <si>
    <t>INGENIERIA DE SISTEMAS OBS: INGENIERO DE SISTEMAS</t>
  </si>
  <si>
    <t>10761949</t>
  </si>
  <si>
    <t>DE LA CRUZ ALVARADO LAURA ISABEL</t>
  </si>
  <si>
    <t>TECNICO, COMPUTADORAS OBS: TECNICO EN COMPUTACION E INFORMATICA</t>
  </si>
  <si>
    <t>PROFESIONAL 2</t>
  </si>
  <si>
    <t>25769890</t>
  </si>
  <si>
    <t>DE LA CRUZ CASTILLO ROCIO MILAGROS</t>
  </si>
  <si>
    <t>ABOGADO OBS: DERECHO Y CIENCIAS POLITICAS</t>
  </si>
  <si>
    <t>32886836</t>
  </si>
  <si>
    <t>DE LA ROSA GONZALES MANUELA</t>
  </si>
  <si>
    <t>20671123</t>
  </si>
  <si>
    <t>DE LA VEGA VICTORIO ANTONIA ROSA</t>
  </si>
  <si>
    <t>COMPUTACION E INFORMATICA OBS: TECNICO EN COMPUTACION E INFORMATICA</t>
  </si>
  <si>
    <t>40799867</t>
  </si>
  <si>
    <t>DEL CARPIO BELLODAS LINDA</t>
  </si>
  <si>
    <t>09877119</t>
  </si>
  <si>
    <t>DEL POZO ARANA MONICA CECILIA</t>
  </si>
  <si>
    <t>10147262</t>
  </si>
  <si>
    <t>DEL RIO VIDAL JORGE ENRIQUE</t>
  </si>
  <si>
    <t>ADMINISTRADOR DE EMPRESAS OBS: CS. ADMINISTRATIVAS</t>
  </si>
  <si>
    <t>09777820</t>
  </si>
  <si>
    <t>DEL VALLE MARTICORENA ROSABEL JESUS</t>
  </si>
  <si>
    <t>AUDITOR 2</t>
  </si>
  <si>
    <t>18189996</t>
  </si>
  <si>
    <t>DELGADO CABANILLAS NANCY VIOLETA</t>
  </si>
  <si>
    <t>CONTADOR PUBLICO OBS: CONTADORA PUBLICA</t>
  </si>
  <si>
    <t>08344597</t>
  </si>
  <si>
    <t>DELGADO PRADA ROOSEVELT GIONELO</t>
  </si>
  <si>
    <t>CONTADOR, EMPRESA OBS: CIENCIAS CONTABLES X CICLO</t>
  </si>
  <si>
    <t>42227744</t>
  </si>
  <si>
    <t>DIAZ CARRERA OFELIA GEORGINA</t>
  </si>
  <si>
    <t>POLICIA NACIONAL OBS: PNP</t>
  </si>
  <si>
    <t>07443924</t>
  </si>
  <si>
    <t>DIAZ GALVEZ WALTER ALBERTO</t>
  </si>
  <si>
    <t>TECNICO, COMPUTADORAS OBS: DESARROLLO DE APLICACIONES C/S CON POWER BUILDER 7.0 Y SQL 7.0</t>
  </si>
  <si>
    <t>40964468</t>
  </si>
  <si>
    <t>DIAZ MERA SANDRA DAMARIS</t>
  </si>
  <si>
    <t>PROFESOR DE EDUCACION INICIAL (PRE-ESCOLAR) OBS: EDUC. INICIAL</t>
  </si>
  <si>
    <t>29594699</t>
  </si>
  <si>
    <t>DIAZ MOLINARI JAVIER FERNANDO</t>
  </si>
  <si>
    <t>ECONOMISTA OBS: ECONOMIA</t>
  </si>
  <si>
    <t>40526603</t>
  </si>
  <si>
    <t>DIAZ SERVIGON PERCY MAURO</t>
  </si>
  <si>
    <t>PROFESOR, EDUCACION SECUNDARIA/LENGUA Y LITERATURA OBS: EDUCACION SECUNDARIA</t>
  </si>
  <si>
    <t>ESPECIALISTA</t>
  </si>
  <si>
    <t>29292929</t>
  </si>
  <si>
    <t>DOCARMO BUSTAMANTE MILTON WASHINGTON NOLBERTO GERVACIO</t>
  </si>
  <si>
    <t>ANTROPOLOGO OBS: LIC. ANTROPOLOGIA</t>
  </si>
  <si>
    <t>41543165</t>
  </si>
  <si>
    <t>DOZA CORDOVA KATHERINE ZENOBIA</t>
  </si>
  <si>
    <t>41686520</t>
  </si>
  <si>
    <t>ECHEGARAY MENDOZA CLAUDIA CECILIA</t>
  </si>
  <si>
    <t>TECNICO, COMPUTADORAS OBS: WINDOWS 98</t>
  </si>
  <si>
    <t>CALIFICADOR DE PROCESOS 2</t>
  </si>
  <si>
    <t>10658548</t>
  </si>
  <si>
    <t>ESCOBAR DEL RIO MIRIAN JUGVANKA</t>
  </si>
  <si>
    <t>TECNICO, COMPUTADORAS OBS: COMPUTACIÓN E INFORMÁTICA</t>
  </si>
  <si>
    <t>10253969</t>
  </si>
  <si>
    <t>ESPINOZA CORTIJO CORINA MARGOT</t>
  </si>
  <si>
    <t>41279563</t>
  </si>
  <si>
    <t>ESTACIO PACHECO NANCY ELENA</t>
  </si>
  <si>
    <t>09902118</t>
  </si>
  <si>
    <t>ESTRADA MEZA MARIA DEL ROSARIO</t>
  </si>
  <si>
    <t>CIENCIAS DE LA COMUNICACION OBS: I Y II CICLO</t>
  </si>
  <si>
    <t>07870624</t>
  </si>
  <si>
    <t>ESTRADA SEGURA ROMULO ALBERTO</t>
  </si>
  <si>
    <t>INGENIERO PESQUERO OBS: INGENIERO PESQUERO</t>
  </si>
  <si>
    <t>41869916</t>
  </si>
  <si>
    <t>FAJARDO CHAVEZ MARCO ANTONIO</t>
  </si>
  <si>
    <t>TECNICO, COMPUTADORAS OBS: COMPUTACION II CICLO</t>
  </si>
  <si>
    <t>08138452</t>
  </si>
  <si>
    <t>FAJARDO URCIA HERMELINDA</t>
  </si>
  <si>
    <t>08277028</t>
  </si>
  <si>
    <t>FALCON MENDOZA JESUS ANGEL</t>
  </si>
  <si>
    <t>09557017</t>
  </si>
  <si>
    <t>FARFAN OLIVA FANNY JULIA</t>
  </si>
  <si>
    <t>REGISTRADOR 1</t>
  </si>
  <si>
    <t>33261946</t>
  </si>
  <si>
    <t>FARRO MONJA NIRMA GULLIANA</t>
  </si>
  <si>
    <t>ESPECIALISTA, CIENCIAS DE LA COMUNICACION OBS: CS. COMUNICACION VIII CICLO</t>
  </si>
  <si>
    <t>40044273</t>
  </si>
  <si>
    <t>FERNANDEZ BRAVO FREDDIE JUNIOR</t>
  </si>
  <si>
    <t>AUXILIAR ADMINISTRATIVO 1</t>
  </si>
  <si>
    <t>40379125</t>
  </si>
  <si>
    <t>FERNANDEZ BULNES JUAN RAFAEL</t>
  </si>
  <si>
    <t>TECNICO, COMPUTADORAS OBS: COMPUTACION BASICA</t>
  </si>
  <si>
    <t>42613142</t>
  </si>
  <si>
    <t>FERNANDEZ CUBAS GIULIANA JOSEFA</t>
  </si>
  <si>
    <t>07244912</t>
  </si>
  <si>
    <t>FERNANDEZ MATTA JULIA CAROLINA</t>
  </si>
  <si>
    <t>PROFESOR DE ENSEÑANZA PRIMARIA OBS: EDUC. PRIMARIA</t>
  </si>
  <si>
    <t>29542545</t>
  </si>
  <si>
    <t>FERNANDEZ SALGUERO ROY CUPER</t>
  </si>
  <si>
    <t>09431729</t>
  </si>
  <si>
    <t>FERNANDEZ VASQUEZ BLANCA SOCORRO</t>
  </si>
  <si>
    <t>41286212</t>
  </si>
  <si>
    <t>FLORES ARTEAGA WILLIAMS ALEXANDER</t>
  </si>
  <si>
    <t>ABOGADO OBS: DERECHO I CICLO</t>
  </si>
  <si>
    <t>09303312</t>
  </si>
  <si>
    <t>FLORES DIAZ RUBEN RACHEL</t>
  </si>
  <si>
    <t>OBS: TECNICO EN COMPUTACION</t>
  </si>
  <si>
    <t>08804209</t>
  </si>
  <si>
    <t>FLORES FERREYRA JUAN CARLOS</t>
  </si>
  <si>
    <t>TECNICO OPERATIVO</t>
  </si>
  <si>
    <t>09464760</t>
  </si>
  <si>
    <t>FLORES HUANCA ANDERSON</t>
  </si>
  <si>
    <t>28272089</t>
  </si>
  <si>
    <t>FLORES PILLACA MARLENE ELIZABETH</t>
  </si>
  <si>
    <t>SECRETARIA EJECUTIVA OBS: SECRETARIADO</t>
  </si>
  <si>
    <t>07965291</t>
  </si>
  <si>
    <t>FLORIAN DRAGO MARTIN NILO</t>
  </si>
  <si>
    <t>TECNICO, COMPUTADORAS OBS: COMPUTACION E INFORMATICA VI SEMESTRE</t>
  </si>
  <si>
    <t>40244810</t>
  </si>
  <si>
    <t>FRANCO VILLEGAS VICTOR MANUEL</t>
  </si>
  <si>
    <t>OBS: FUERZAS ESPECIALES 4TO CICLO DE INSTRUCCION TECNICA</t>
  </si>
  <si>
    <t>10736134</t>
  </si>
  <si>
    <t>FUENTES URQUIZA JOSE FRANK</t>
  </si>
  <si>
    <t>TECNICO, COMPUTADORAS OBS: PROGRAMA TECNICO EN COMPUTACION</t>
  </si>
  <si>
    <t>ASISTENTE OPERATIVO</t>
  </si>
  <si>
    <t>09424235</t>
  </si>
  <si>
    <t>GALLARDO GUTIERREZ MARUJA</t>
  </si>
  <si>
    <t>PROFESOR, EDUCACION SUPERIOR/CIENCIAS TECNICAS (TECNOLOGIA) OBS: TECNOLOGIA DEL VESTIDO</t>
  </si>
  <si>
    <t>02865372</t>
  </si>
  <si>
    <t>GALLO DEL RISCO CYNTHIA MAYLING</t>
  </si>
  <si>
    <t>TECNICO, COMPUTADORAS OBS: TECNICO EN COMPUTACION</t>
  </si>
  <si>
    <t>42187583</t>
  </si>
  <si>
    <t>GALVEZ BECERRA DIANA MARIBEL</t>
  </si>
  <si>
    <t>CIENCIAS DE LA COMUNICACION</t>
  </si>
  <si>
    <t>REGISTRADOR</t>
  </si>
  <si>
    <t>08521589</t>
  </si>
  <si>
    <t>GARAY CARRANZA DE HUTCHINS MARIA NEFERTI</t>
  </si>
  <si>
    <t>ASISTENTE ADMINISTRATIVO</t>
  </si>
  <si>
    <t>06094387</t>
  </si>
  <si>
    <t>GARCIA ATOCHE SOCORRO DEL PILAR</t>
  </si>
  <si>
    <t>25409211</t>
  </si>
  <si>
    <t>GARCIA BAUTISTA JULIO PASTOR</t>
  </si>
  <si>
    <t>TECNICO, RELACIONES PUBLICAS OBS: RELACIONES HUMANAS</t>
  </si>
  <si>
    <t>REGISTRADOR DNI</t>
  </si>
  <si>
    <t>06255661</t>
  </si>
  <si>
    <t>GARCIA LOYOLA CARMEN CECILIA</t>
  </si>
  <si>
    <t>41038593</t>
  </si>
  <si>
    <t>GAYOSO RASMUSSEN MARIA LOURDES</t>
  </si>
  <si>
    <t>PSICOLOGO OBS: BACHILLER EN PSICOLOGIA</t>
  </si>
  <si>
    <t>AUDITOR 1</t>
  </si>
  <si>
    <t>10350241</t>
  </si>
  <si>
    <t>GONZALES GOMEZ BLANCA ROCIO</t>
  </si>
  <si>
    <t>08094110</t>
  </si>
  <si>
    <t>GONZALES LOVON ROSARIO LEONOR</t>
  </si>
  <si>
    <t>09560004</t>
  </si>
  <si>
    <t>GONZALES PAJARES FREDDY MARTIN</t>
  </si>
  <si>
    <t>ECONOMISTA OBS: ECONOMIA IV CICLO</t>
  </si>
  <si>
    <t>40468863</t>
  </si>
  <si>
    <t>GORDILLO BERMEJO SOLANGIE HERNESTINA</t>
  </si>
  <si>
    <t>LICENCIADOS EN COMPUTACION OBS: COMPUTACION BASICA</t>
  </si>
  <si>
    <t>09956373</t>
  </si>
  <si>
    <t>GRANIZO POMA OLGA</t>
  </si>
  <si>
    <t>07322491</t>
  </si>
  <si>
    <t>GUANILO FAJARDO MARIA LOURDES</t>
  </si>
  <si>
    <t>07501230</t>
  </si>
  <si>
    <t>GUERRA MARINA GIANCARLO</t>
  </si>
  <si>
    <t>06995000</t>
  </si>
  <si>
    <t>GUERRERO LA ROSA JAVIER FRANCISCO</t>
  </si>
  <si>
    <t>07630466</t>
  </si>
  <si>
    <t>GUERRERO LLERENA GIOVANA ANGELICA</t>
  </si>
  <si>
    <t>ECONOMISTA OBS: ECONOMIA II CICLO</t>
  </si>
  <si>
    <t>09960703</t>
  </si>
  <si>
    <t>GUERRERO NUÑEZ SANDRA GIANINA</t>
  </si>
  <si>
    <t>INGENIERO, SISTEMAS INFORMATICOS OBS: INGENIERIA DE SISTEMAS Y COMPUTO</t>
  </si>
  <si>
    <t>29676892</t>
  </si>
  <si>
    <t>GUILLEN LEON PATRICIA</t>
  </si>
  <si>
    <t>10681125</t>
  </si>
  <si>
    <t>GUILLEN TRUJILLO ADELA JOSEFINA</t>
  </si>
  <si>
    <t>INGENIERO AGROINDUSTRIAL OBS: INGENIERIA AGROINDUSTRIAL</t>
  </si>
  <si>
    <t>ASESOR</t>
  </si>
  <si>
    <t>09537732</t>
  </si>
  <si>
    <t>GUTARRA CERRATO JULIO CESAR</t>
  </si>
  <si>
    <t>09155830</t>
  </si>
  <si>
    <t>GUTIERREZ MOSCOSO RITA AMANDA</t>
  </si>
  <si>
    <t>40371067</t>
  </si>
  <si>
    <t>GUTIERREZ RAMOS PAOLA MERCEDES</t>
  </si>
  <si>
    <t>LICENCIADOS EN COMPUTACION OBS: COMPUTACION E INFORMATICA</t>
  </si>
  <si>
    <t>10696698</t>
  </si>
  <si>
    <t>GUZMAN ALCALA TEOFILO HUMBERTO</t>
  </si>
  <si>
    <t>TECNICO, PROGRAMACION INFORMATICA/COMUNICACIONES OBS: PROGRAMACION</t>
  </si>
  <si>
    <t>10289848</t>
  </si>
  <si>
    <t>HERNANDEZ MONTERO EDWIN MARTIN</t>
  </si>
  <si>
    <t>09448581</t>
  </si>
  <si>
    <t>HERNANDEZ OLIVO SILVIA MARISOL</t>
  </si>
  <si>
    <t>08173792</t>
  </si>
  <si>
    <t>HINOJOSA RICRA JORGE ISMAEL</t>
  </si>
  <si>
    <t>07213980</t>
  </si>
  <si>
    <t>HORNA SANCHEZ JUANA CLARA</t>
  </si>
  <si>
    <t>10171096</t>
  </si>
  <si>
    <t>HUAMAN HERRERA JORGE ENRIQUE</t>
  </si>
  <si>
    <t>OPERADOR INFORMATICO</t>
  </si>
  <si>
    <t>41031008</t>
  </si>
  <si>
    <t>HUAMAN PINEDO JADE MARIANELA</t>
  </si>
  <si>
    <t>COMPUTACION E INFORMATICA OBS: TECNICO EN OFIMATICA</t>
  </si>
  <si>
    <t>08167619</t>
  </si>
  <si>
    <t>HUAMAN ROMANI MARIA LIZSABEL</t>
  </si>
  <si>
    <t>ARTISTA CREATIVO OBS: ARTE</t>
  </si>
  <si>
    <t>09698611</t>
  </si>
  <si>
    <t>HUAMANI HUIVIN JORGE MARTIN</t>
  </si>
  <si>
    <t>40082880</t>
  </si>
  <si>
    <t>HUANACO PUMA ROXANA</t>
  </si>
  <si>
    <t>FISICO, MECANICA OBS: FISICO MATEMATICO X C</t>
  </si>
  <si>
    <t>20087244</t>
  </si>
  <si>
    <t>HUARI SULLUCHUCO GLORIA MIRIAM</t>
  </si>
  <si>
    <t>PROFESOR, EDUCACION SECUNDARIA/PEDAGOGIA OBS: LICENCIADA EN PEDAGOGIA Y HUMANIDADES</t>
  </si>
  <si>
    <t>SUPERIOR</t>
  </si>
  <si>
    <t>09798073</t>
  </si>
  <si>
    <t>HUAYRE PROAÑO PATRICIA MALENA</t>
  </si>
  <si>
    <t>CONTADOR PUBLICO OBS: CONTADOR</t>
  </si>
  <si>
    <t>SUPERVISOR DE VIGILANCIA</t>
  </si>
  <si>
    <t>40832148</t>
  </si>
  <si>
    <t>HUERTAS DIAZ GIANCARLO</t>
  </si>
  <si>
    <t>PROFESOR, ENSEÑANZA SECUNDARIA/MATEMATICAS OBS: EDUCACION SECUNDARIA VI CICLO</t>
  </si>
  <si>
    <t>09671841</t>
  </si>
  <si>
    <t>HURTADO BERDEJO MARGARITA VIRGINIA</t>
  </si>
  <si>
    <t>TECNICO EN SOPORTE 2</t>
  </si>
  <si>
    <t>06448938</t>
  </si>
  <si>
    <t>HURTADO TELLO JAIME MARIANO</t>
  </si>
  <si>
    <t>TECNICO, COMPUTADORAS OBS: ENSAMBLAJE Y REPARACION DE COMPUTADORAS - DIPLOMA DE ESPECIALIZACION</t>
  </si>
  <si>
    <t>40202702</t>
  </si>
  <si>
    <t>IGLESIAS MENDEZ HENRY ARISTIDES</t>
  </si>
  <si>
    <t>ABOGADO OBS: TITULO PROFESIONAL DE ABOGADO</t>
  </si>
  <si>
    <t>40421756</t>
  </si>
  <si>
    <t>INFANTE CABRERA ZARELA SUSAN</t>
  </si>
  <si>
    <t>TRABAJADOR(A) SOCIAL OBS: TRABAJO SOCIAL</t>
  </si>
  <si>
    <t>06641842</t>
  </si>
  <si>
    <t>INGA GUEVARA GILBERTO</t>
  </si>
  <si>
    <t>09905333</t>
  </si>
  <si>
    <t>INGA SANCHEZ ISRAEL MANUEL</t>
  </si>
  <si>
    <t>LICENCIADOS EN COMPUTACION OBS: COMPUTACION</t>
  </si>
  <si>
    <t>07261999</t>
  </si>
  <si>
    <t>IZARNOTEGUI PINASCO PATRICIA</t>
  </si>
  <si>
    <t>ESPECIALISTA, RELACIONES PUBLICA OBS: LICENCIADA EN RELACIONES PUBLICAS</t>
  </si>
  <si>
    <t>09811495</t>
  </si>
  <si>
    <t>JARA ZELADA ROSARIO AMANDA</t>
  </si>
  <si>
    <t>CONTABILIDAD OBS: CONTABILIDAD</t>
  </si>
  <si>
    <t>08619468</t>
  </si>
  <si>
    <t>JUIGUINTA CARTY PABLO DANIEL</t>
  </si>
  <si>
    <t>CHOFER, AUTOMOVIL</t>
  </si>
  <si>
    <t>08109665</t>
  </si>
  <si>
    <t>JULCA VILLARROEL RAUL ORLANDO</t>
  </si>
  <si>
    <t>05371657</t>
  </si>
  <si>
    <t>KANAFFO VELA ZULLY VANESSA</t>
  </si>
  <si>
    <t>42029784</t>
  </si>
  <si>
    <t>KIEFFER SOLARI LEONOR SARITA</t>
  </si>
  <si>
    <t>07070982</t>
  </si>
  <si>
    <t>LA JARA PIZARRO FELIPE REYNALDO</t>
  </si>
  <si>
    <t>OBS: ADMINISTRACION DE PERSONAL Y RELACIONES INDUSTRIALES</t>
  </si>
  <si>
    <t>10542393</t>
  </si>
  <si>
    <t>LA TORRE CASTILLO CARLOS ALCIBIADES CELSO</t>
  </si>
  <si>
    <t>10199683</t>
  </si>
  <si>
    <t>LALUPU PAZ CESAR WILMER</t>
  </si>
  <si>
    <t>COMPUTACION E INFORMATICA OBS: ESTUDIANTE DEL III SEMESTRE</t>
  </si>
  <si>
    <t>08486705</t>
  </si>
  <si>
    <t>LARA GONZALEZ BETTY JUANA</t>
  </si>
  <si>
    <t>ADMINISTRADOR DE EMPRESAS OBS: TITULO PROFESIONAL: LICENCIADO EN ADMINISTRACION</t>
  </si>
  <si>
    <t>08712172</t>
  </si>
  <si>
    <t>LAZARO SANTILLAN HERVIN GUSTAVO</t>
  </si>
  <si>
    <t>TECNICO, ADMINISTRADOR/OTROS OBS: BASICO: ADMINISTRACION DE EMPRESAS</t>
  </si>
  <si>
    <t>10282695</t>
  </si>
  <si>
    <t>LAZO AYHUASI PAULINE LILIANA</t>
  </si>
  <si>
    <t>25743859</t>
  </si>
  <si>
    <t>LEONARDO IBAÑEZ JENNY ROXANNA</t>
  </si>
  <si>
    <t>ESPECIALISTA, CIENCIAS DE LA COMUNICACION OBS: PUBLICIDAD</t>
  </si>
  <si>
    <t>43982603</t>
  </si>
  <si>
    <t>LICAS ANDIA MEYLING VERONICA</t>
  </si>
  <si>
    <t>TECNICO DE ARCHIVO</t>
  </si>
  <si>
    <t>08593333</t>
  </si>
  <si>
    <t>LINARES TONDER MARIA DEL CARMEN</t>
  </si>
  <si>
    <t>CONTADOR, EMPRESA OBS: CONTABILIDAD V CICLO</t>
  </si>
  <si>
    <t>27254533</t>
  </si>
  <si>
    <t>LLAMO PEDRAZA ALFONSO</t>
  </si>
  <si>
    <t>41718190</t>
  </si>
  <si>
    <t>LLERENA ZUMAETA MARCO ANTONIO</t>
  </si>
  <si>
    <t>09857274</t>
  </si>
  <si>
    <t>LLONTOP CHIMAICO JOSE</t>
  </si>
  <si>
    <t>06106811</t>
  </si>
  <si>
    <t>LOLI ESPINOZA MIGUEL ANGEL</t>
  </si>
  <si>
    <t>INGENIERO ELECTRONICO OBS: ING. ELECTRONICA</t>
  </si>
  <si>
    <t>08980440</t>
  </si>
  <si>
    <t>LOPEZ PINTO DE PAREDES VILMA</t>
  </si>
  <si>
    <t>SECRETARIA OBS: SECRETARIA</t>
  </si>
  <si>
    <t>40310999</t>
  </si>
  <si>
    <t>LUJAN BALDEON MARIBEL LEONOR</t>
  </si>
  <si>
    <t>08633016</t>
  </si>
  <si>
    <t>LUNA BEDOYA JOSE MANUEL</t>
  </si>
  <si>
    <t>CONTADOR, EMPRESA OBS: CIENCIAS CONTABLES</t>
  </si>
  <si>
    <t>06885346</t>
  </si>
  <si>
    <t>MACHA RIVERA EFRAIN</t>
  </si>
  <si>
    <t>INGENIERO ESTADISTICO OBS: INGENIERIA EN ESTADISTICA E INFORMATICA</t>
  </si>
  <si>
    <t>07631411</t>
  </si>
  <si>
    <t>MACHACUAY PAREDES ALDO BERNARDO</t>
  </si>
  <si>
    <t>DISEÑADOR, GRAFICO OBS: DISEÑO PUBLICITARIO</t>
  </si>
  <si>
    <t>07933000</t>
  </si>
  <si>
    <t>MACO CHIGNE MARIA ELENA</t>
  </si>
  <si>
    <t>SECRETARIA EJECUTIVA BILING³E OBS: SECRETARIADO BILINGUE</t>
  </si>
  <si>
    <t>07493406</t>
  </si>
  <si>
    <t>MADRID HERRERA PEDRO ARMANDO</t>
  </si>
  <si>
    <t>10053416</t>
  </si>
  <si>
    <t>MALDONADO MASIAS GLADYS</t>
  </si>
  <si>
    <t>09354037</t>
  </si>
  <si>
    <t>MANRIQUE ESPINOZA EVELYT SUSANA</t>
  </si>
  <si>
    <t>ASISTENTE SOCIAL</t>
  </si>
  <si>
    <t>41659211</t>
  </si>
  <si>
    <t>MANRIQUE ZEVALLOS KAREN VANESA</t>
  </si>
  <si>
    <t>10741990</t>
  </si>
  <si>
    <t>MARQUINA AGUINAGA LUZ OLINDA</t>
  </si>
  <si>
    <t>42138922</t>
  </si>
  <si>
    <t>MARTINEZ EYZAGUIRRE EVELYN YAHAYRA</t>
  </si>
  <si>
    <t>09860022</t>
  </si>
  <si>
    <t>MARTINEZ QUIQUIA MARIA LUISA</t>
  </si>
  <si>
    <t>SECRETARIA OBS: SECRETARIADO COMPUTARIZADO</t>
  </si>
  <si>
    <t>02873157</t>
  </si>
  <si>
    <t>MARTINEZ REYES JIMMY GIANCARLO</t>
  </si>
  <si>
    <t>08378417</t>
  </si>
  <si>
    <t>MARTINO GONZALES MARITZA EUFEMIA</t>
  </si>
  <si>
    <t>ADMINISTRADOR DE EMPRESAS OBS: ADMINISTRACION</t>
  </si>
  <si>
    <t>43361684</t>
  </si>
  <si>
    <t>MECHAN CORONEL HAYDEE ESTHER</t>
  </si>
  <si>
    <t>ABOGADO OBS: DERECHO III CICLO</t>
  </si>
  <si>
    <t>40696354</t>
  </si>
  <si>
    <t>MEDINA PEREZ LLULY ORFITH</t>
  </si>
  <si>
    <t>32658191</t>
  </si>
  <si>
    <t>MEDRANO HUERTA JUDITH NOEMI</t>
  </si>
  <si>
    <t>06768118</t>
  </si>
  <si>
    <t>MEGO APONTE MARIO ALONSO</t>
  </si>
  <si>
    <t>JEFE DE OFICINA REGISTRAL 1</t>
  </si>
  <si>
    <t>80673544</t>
  </si>
  <si>
    <t>MEGO MARIN LORENZO</t>
  </si>
  <si>
    <t>21870584</t>
  </si>
  <si>
    <t>MEJIA MOREYRA JANET ISABEL</t>
  </si>
  <si>
    <t>LICENCIADO, PROFESIONALIZACION DOCENTE OBS: EDUCACION</t>
  </si>
  <si>
    <t>41046644</t>
  </si>
  <si>
    <t>MEJIA OTAROLA LUIS FELIPE</t>
  </si>
  <si>
    <t>INGENIERO, SISTEMAS INFORMATICOS OBS: INGENIERIA DE SISTEMAS VII CICLO</t>
  </si>
  <si>
    <t>40699542</t>
  </si>
  <si>
    <t>MELGAREJO ROMERO ALEJANDRO FELIPE</t>
  </si>
  <si>
    <t>07466640</t>
  </si>
  <si>
    <t>MENDIZABAL PANDO GONZALO WILBERT</t>
  </si>
  <si>
    <t>06781120</t>
  </si>
  <si>
    <t>MENDOZA ALVARADO MERY JELLINA</t>
  </si>
  <si>
    <t>LICENCIADOS EN COMPUTACION OBS: COMPUTACION INFORMATICA</t>
  </si>
  <si>
    <t>19805207</t>
  </si>
  <si>
    <t>MENDOZA LAZO CARMEN DEL ROCIO</t>
  </si>
  <si>
    <t>25781613</t>
  </si>
  <si>
    <t>MENDOZA PASTOR SANDRA MILUZKA</t>
  </si>
  <si>
    <t>LICENCIADOS EN COMPUTACION OBS: COMPUTACION E INFORMATICA 1 AÑO</t>
  </si>
  <si>
    <t>10816863</t>
  </si>
  <si>
    <t>MENDOZA POMA AGUEDITA MARLENE</t>
  </si>
  <si>
    <t>23942954</t>
  </si>
  <si>
    <t>MENDOZA QUISPE JUAN CARLOS</t>
  </si>
  <si>
    <t>09566025</t>
  </si>
  <si>
    <t>MENDOZA REYES ORLANDO LUIS</t>
  </si>
  <si>
    <t>QUIMICO, INDUSTRIA METALURGICA OBS: INGENIERIA METALURGICA</t>
  </si>
  <si>
    <t>40151133</t>
  </si>
  <si>
    <t>MERINO CASTILLO GISSELLA</t>
  </si>
  <si>
    <t>21881154</t>
  </si>
  <si>
    <t>MESIAS HUAYHUA GLENDA ISABEL</t>
  </si>
  <si>
    <t>09901260</t>
  </si>
  <si>
    <t>MEZA QUISPE NANCY NORMA</t>
  </si>
  <si>
    <t>07758895</t>
  </si>
  <si>
    <t>MEZA ZUBIAURR CECILIA MARITZA DE LOURDES</t>
  </si>
  <si>
    <t>MEDICO, OFTALMOLOGIA</t>
  </si>
  <si>
    <t>17829298</t>
  </si>
  <si>
    <t>MILUTINOVICH CAVERO MARIA EUGENIA</t>
  </si>
  <si>
    <t>OBS: RESGISTRO DE DEFUNCION EN LINEA</t>
  </si>
  <si>
    <t>02819802</t>
  </si>
  <si>
    <t>MIRANDA GARCES ALFONSO MANUEL</t>
  </si>
  <si>
    <t>09933171</t>
  </si>
  <si>
    <t>MOLINA SANCHEZ PEGGY CLAIRE</t>
  </si>
  <si>
    <t>SECRETARIA EJECUTIVA OBS: SECRETARIA EJECUTIVA</t>
  </si>
  <si>
    <t>08846088</t>
  </si>
  <si>
    <t>MONROY VICUÑA JUAN HUMBERTO</t>
  </si>
  <si>
    <t>COMPUTACION E INFORMATICA OBS: COMPUTACION BASICA</t>
  </si>
  <si>
    <t>41212412</t>
  </si>
  <si>
    <t>MONTENEGRO UGAZ KARIN JANETT</t>
  </si>
  <si>
    <t>CONTADOR, EMPRESA OBS: CONTABILIDAD Y FINANZAS</t>
  </si>
  <si>
    <t>AUXLIAR OPERATIVO 2</t>
  </si>
  <si>
    <t>71959786</t>
  </si>
  <si>
    <t>MONTENEGRO VILLOSLADA VICTOR MIGUEL</t>
  </si>
  <si>
    <t>SUPERVISOR DE PROCESOS 2</t>
  </si>
  <si>
    <t>43529627</t>
  </si>
  <si>
    <t>MOQUILLAZA ZEGARRA DE CESPEDES BETTY MILAGROS</t>
  </si>
  <si>
    <t>ABOGADO OBS: DERECHO VIII CICLO</t>
  </si>
  <si>
    <t>21863362</t>
  </si>
  <si>
    <t>MORA MUNARES GISELA DI SANTY</t>
  </si>
  <si>
    <t>17904522</t>
  </si>
  <si>
    <t>MORALES RIVADENEIRA VILMA GLICERIA</t>
  </si>
  <si>
    <t>41649017</t>
  </si>
  <si>
    <t>MORALES VASQUEZ JUAN FRANCO</t>
  </si>
  <si>
    <t>ABOGADO OBS: DERECHO XII CICLO CONCLUIDOS</t>
  </si>
  <si>
    <t>21520050</t>
  </si>
  <si>
    <t>MUNARRIZ PALOMINO DENNIS ROXANA</t>
  </si>
  <si>
    <t>08890368</t>
  </si>
  <si>
    <t>MUNAYCO LLATANCE WALTER</t>
  </si>
  <si>
    <t>INGENIERO, SISTEMAS INFORMATICOS OBS: INGENIERIA DE COMPUTACION Y SISTEMAS</t>
  </si>
  <si>
    <t>40095098</t>
  </si>
  <si>
    <t>MUÑOZ GUARNIZ MELINA</t>
  </si>
  <si>
    <t>10380928</t>
  </si>
  <si>
    <t>MURILLO DIAZ SERGIO EDWIN</t>
  </si>
  <si>
    <t>10647121</t>
  </si>
  <si>
    <t>NAJARRO MENDOZA YOVANA DOLORES</t>
  </si>
  <si>
    <t>INGENIERO, ADMINISTRATIVO OBS: II CICLO</t>
  </si>
  <si>
    <t>06656166</t>
  </si>
  <si>
    <t>NARRO LEZAMA NESTOR ALEJANDRO</t>
  </si>
  <si>
    <t>07739216</t>
  </si>
  <si>
    <t>NAVARRO HUERTAS MARIA DEL CARMEN</t>
  </si>
  <si>
    <t>SECRETARIA COMERCIAL OBS: SECRETARIADO EJECUTIVO CASTELLANO</t>
  </si>
  <si>
    <t>40427833</t>
  </si>
  <si>
    <t>NAVARRO RIVERA GERALDINE MABEL</t>
  </si>
  <si>
    <t>CONTADOR, EMPRESA OBS: CONTABILIDAD COMPUTARIZADA</t>
  </si>
  <si>
    <t>07546926</t>
  </si>
  <si>
    <t>NEGREIROS BARRENECHEA DE BRACAMONTE ELBA CELIA</t>
  </si>
  <si>
    <t>SECRETARIA OBS: SECRETARIADO PROFESIONAL</t>
  </si>
  <si>
    <t>40300449</t>
  </si>
  <si>
    <t>NEIRA LOPEZ MILAGROS JUANA</t>
  </si>
  <si>
    <t>41107453</t>
  </si>
  <si>
    <t>NEYRA ARIZA ELIZABETH</t>
  </si>
  <si>
    <t>DISEÑADOR, GRAFICO OBS: DISEÑO GRAFICO</t>
  </si>
  <si>
    <t>10701261</t>
  </si>
  <si>
    <t>NEYRA DEL CARPIO JHOE</t>
  </si>
  <si>
    <t>41444844</t>
  </si>
  <si>
    <t>NEYRA RAMIREZ ROSA ELENA</t>
  </si>
  <si>
    <t>41049680</t>
  </si>
  <si>
    <t>NICHO IBAÑEZ ADELA TEODORA</t>
  </si>
  <si>
    <t>07761436</t>
  </si>
  <si>
    <t>NIÑO DE GUZMAN MONTEJO PAULINA</t>
  </si>
  <si>
    <t>10177755</t>
  </si>
  <si>
    <t>NUÑEZ AGUILAR KARINA HILDA</t>
  </si>
  <si>
    <t>CONTADOR, EMPRESA OBS: CONTABILIDAD - INCOMPLETA</t>
  </si>
  <si>
    <t>08794186</t>
  </si>
  <si>
    <t>NUÑEZ RAMIS LUIS MIGUEL</t>
  </si>
  <si>
    <t>PSICOLOGO</t>
  </si>
  <si>
    <t>10619808</t>
  </si>
  <si>
    <t>ÑAUPARI TUESTA DORIS PATRICIA</t>
  </si>
  <si>
    <t>INGENIERIA DE SISTEMAS</t>
  </si>
  <si>
    <t>17434399</t>
  </si>
  <si>
    <t>ÑIQUEN TELLO ELSA MARIA</t>
  </si>
  <si>
    <t>INGENIERIA DE COMPUTACION Y SISTEMAS OBS: ING. INFORM. Y SISTEM</t>
  </si>
  <si>
    <t>40541492</t>
  </si>
  <si>
    <t>OBLITAS SANCHEZ ELVIA MARITZA</t>
  </si>
  <si>
    <t>43302914</t>
  </si>
  <si>
    <t>OCHOA ESPINOZA JESUS VLADIMIR</t>
  </si>
  <si>
    <t>10324175</t>
  </si>
  <si>
    <t>OCHOA RIVAS ROSA SARA</t>
  </si>
  <si>
    <t>10294607</t>
  </si>
  <si>
    <t>OLIVARES CASTILLO JUAN CARLOS</t>
  </si>
  <si>
    <t>24004558</t>
  </si>
  <si>
    <t>OLIVERA PEÑARRIETA MAYRA</t>
  </si>
  <si>
    <t>OBS: SECRETARIADO EJECUTIVO</t>
  </si>
  <si>
    <t>09755562</t>
  </si>
  <si>
    <t>OLORTEGUI APOLINARIO JIMMY DANTE</t>
  </si>
  <si>
    <t>27254790</t>
  </si>
  <si>
    <t>ORBEGOSO VASQUEZ JAIME</t>
  </si>
  <si>
    <t>TECNICO, COMPUTADORAS OBS: OPERADOR DE MICROCOMPUTADORAS</t>
  </si>
  <si>
    <t>06215689</t>
  </si>
  <si>
    <t>ORDOÑEZ CRUZADO JUAN SIMON</t>
  </si>
  <si>
    <t>40014214</t>
  </si>
  <si>
    <t>ORE ALEGRIA KAREM JUDITH</t>
  </si>
  <si>
    <t>09949770</t>
  </si>
  <si>
    <t>ORTIZ ARRIETA MONIER PATRICIA VIOLETA</t>
  </si>
  <si>
    <t>FISICO, MATEMATICA OBS: CIENCIAS NATURALES Y MATEMATICAS</t>
  </si>
  <si>
    <t>10540745</t>
  </si>
  <si>
    <t>ORTIZ CAMACHO ANA MELBA</t>
  </si>
  <si>
    <t>09427175</t>
  </si>
  <si>
    <t>ORTIZ ROCANO LUIS ENRIQUE</t>
  </si>
  <si>
    <t>TECNICO, ADMINISTRADOR/OTROS OBS: ADMINISTRACION DE EMPRESAS</t>
  </si>
  <si>
    <t>15729446</t>
  </si>
  <si>
    <t>ORTIZ ROMERO YOICY ANGELICA</t>
  </si>
  <si>
    <t>INGENIERO INDUSTRIAL</t>
  </si>
  <si>
    <t>40095941</t>
  </si>
  <si>
    <t>PACHECO GOICOCHEA LUIS EDUARDO</t>
  </si>
  <si>
    <t>09517105</t>
  </si>
  <si>
    <t>PAJUELO PEREZ IVAN DAVID</t>
  </si>
  <si>
    <t>09674875</t>
  </si>
  <si>
    <t>PALACIOS MARTINEZ VICTOR ANTONIO</t>
  </si>
  <si>
    <t>INGENIERO INDUSTRIAL OBS: INGENIERIA INDUSTRIAL</t>
  </si>
  <si>
    <t>10300026</t>
  </si>
  <si>
    <t>PALACIOS RETIS YOVANNA CORINA</t>
  </si>
  <si>
    <t>10010737</t>
  </si>
  <si>
    <t>PALOMINO FALCONI LIUDMILA SACHENKA</t>
  </si>
  <si>
    <t>40610991</t>
  </si>
  <si>
    <t>PALOMINO MARROQUIN FANNY</t>
  </si>
  <si>
    <t>ESPECIALISTA, CIENCIAS DE LA COMUNICACION OBS: CIENCIAS DE LA COMUNICACION V CICLO</t>
  </si>
  <si>
    <t>09442865</t>
  </si>
  <si>
    <t>PALOMINO MENENDEZ LUIS FELIPE</t>
  </si>
  <si>
    <t>TECNICO, COMPUTADORAS OBS: COMPUTACION - CURSOS LIBRES</t>
  </si>
  <si>
    <t>ESPECIALISTA EN TECNOLOGIAS DE LA INFORMACION</t>
  </si>
  <si>
    <t>10809701</t>
  </si>
  <si>
    <t>PAMO CUYA NOELIA BESHABETH</t>
  </si>
  <si>
    <t>INGENIERO, SISTEMAS INFORMATICOS OBS: INGENIERA INFORMATICA</t>
  </si>
  <si>
    <t>40094128</t>
  </si>
  <si>
    <t>PAREDES ALBINO RENZO LEONCIO</t>
  </si>
  <si>
    <t>32928886</t>
  </si>
  <si>
    <t>PAREDES ALVARADO MARCOS MIRKO</t>
  </si>
  <si>
    <t>ECONOMISTA OBS: CIENCIAS ECONOMICAS</t>
  </si>
  <si>
    <t>06802753</t>
  </si>
  <si>
    <t>PAREDES HERRERA JULISSA SOLEDAD</t>
  </si>
  <si>
    <t>ADMINISTRADOR DE AGENCIA 3</t>
  </si>
  <si>
    <t>10228606</t>
  </si>
  <si>
    <t>PAREDES PEREZ MARITZA</t>
  </si>
  <si>
    <t>PROFESOR DE ENSEÑANZA PRIMARIA OBS: PROF. EDUC. PRIMARIA</t>
  </si>
  <si>
    <t>09550145</t>
  </si>
  <si>
    <t>PAREDES RAMIREZ SIRO RIGOBERTO</t>
  </si>
  <si>
    <t>05403493</t>
  </si>
  <si>
    <t>PAREDES VALERA HOMERO</t>
  </si>
  <si>
    <t>ADMINISTRADOR DE EMPRESAS OBS: BACHILLER EN CIENCIAS ADMINISTRATIVAS</t>
  </si>
  <si>
    <t>09042773</t>
  </si>
  <si>
    <t>PEÑA AQUIJE MARIA GRACIELA</t>
  </si>
  <si>
    <t>07631171</t>
  </si>
  <si>
    <t>PEÑARANDA PORTUGAL OMAR</t>
  </si>
  <si>
    <t>ANALISTA, SISTEMAS INFORMATICOS OBS: ESTUDIANTE V CICLO</t>
  </si>
  <si>
    <t>10808957</t>
  </si>
  <si>
    <t>PERALES MOROTE ELBA CLARA</t>
  </si>
  <si>
    <t>10109803</t>
  </si>
  <si>
    <t>PEREYRA MEDINA JOSEFINA</t>
  </si>
  <si>
    <t>16022106</t>
  </si>
  <si>
    <t>PEREZ AGUEDO JUAN PABLO</t>
  </si>
  <si>
    <t>COMPUTACION E INFORMATICA OBS: TECNICO EGRESADO EN DICIEMBRE DE 1997</t>
  </si>
  <si>
    <t>09275829</t>
  </si>
  <si>
    <t>PEREZ ATAULLUCO GERMANA ROSARIO</t>
  </si>
  <si>
    <t>ANALISTA, SISTEMAS INFORMATICOS OBS: ANALISTA DE SISTEMAS</t>
  </si>
  <si>
    <t>09444900</t>
  </si>
  <si>
    <t>PEREZ BARRETO RUBIO CAROLINA ALICIA</t>
  </si>
  <si>
    <t>SECRETARIA OBS: TAQUIMECANOGRAFA</t>
  </si>
  <si>
    <t>10730721</t>
  </si>
  <si>
    <t>PEREZ BORJA RAUL EDUARDO</t>
  </si>
  <si>
    <t>TECNICO, CONTABLE EN COSTOS OBS: CONTABILIDAD III CICLO</t>
  </si>
  <si>
    <t>22520655</t>
  </si>
  <si>
    <t>PEZO LAU WALTER ANTONIO</t>
  </si>
  <si>
    <t>ADMINISTRADOR DE EMPRESAS OBS: LIC. ADMINISTRACION</t>
  </si>
  <si>
    <t>33407313</t>
  </si>
  <si>
    <t>PIZARRO MORI LUIS HERNAN</t>
  </si>
  <si>
    <t>ASISTENTE SOCIAL 2</t>
  </si>
  <si>
    <t>40056346</t>
  </si>
  <si>
    <t>PONCE CANDIOTTI MILAGROS LEONOR</t>
  </si>
  <si>
    <t>TRABAJADOR(A) SOCIAL OBS: LICENCIADA EN TRABAJO SOCIAL</t>
  </si>
  <si>
    <t>08615864</t>
  </si>
  <si>
    <t>PONCE HURTADO JORGE AUGUSTO</t>
  </si>
  <si>
    <t>TECNICO, INGENERIA ELECTRONICA OBS: TECNICO ELECTRONICO INDUSTRIAL</t>
  </si>
  <si>
    <t>10755276</t>
  </si>
  <si>
    <t>POZO DIONICIO JOSUE DANIEL</t>
  </si>
  <si>
    <t>06914704</t>
  </si>
  <si>
    <t>PUMAYALLI LOAYZA MARIANO PRESENTACION</t>
  </si>
  <si>
    <t>PRIMARIA</t>
  </si>
  <si>
    <t>09771046</t>
  </si>
  <si>
    <t>PUNTACA QUEQUEZANA WALTER BLADIMIR</t>
  </si>
  <si>
    <t>SOCIOLOGO, INDUSTRIA OBS: SOCIOLOGO</t>
  </si>
  <si>
    <t>10722535</t>
  </si>
  <si>
    <t>QUEREVALÚ PÉREZ JESSICA GLADYS</t>
  </si>
  <si>
    <t>ABOGADO OBS: DERECHO Y CIENCIAS POLITICAS XIII CICLO</t>
  </si>
  <si>
    <t>09677655</t>
  </si>
  <si>
    <t>QUIJANDRIA SAMATELO DANIEL DOMINGO</t>
  </si>
  <si>
    <t>ESPECIALISTA, CIENCIAS DE LA COMUNICACION OBS: LICENCIADO EN CIENCIAS DE LA COMUNICACION</t>
  </si>
  <si>
    <t>09588479</t>
  </si>
  <si>
    <t>QUINTANA AVILA INES ANA</t>
  </si>
  <si>
    <t>43284792</t>
  </si>
  <si>
    <t>QUINTANA RISCO MIGUEL MARCOS</t>
  </si>
  <si>
    <t>INSPECTOR TECNICO, MARINA MERCANTE OBS: SUPERVISOR MARINA</t>
  </si>
  <si>
    <t>06669539</t>
  </si>
  <si>
    <t>QUIROGA ARMAS CARLOS IVAN</t>
  </si>
  <si>
    <t>OBS: INICIAL EN REGISTRO DE ESTADO</t>
  </si>
  <si>
    <t>09902997</t>
  </si>
  <si>
    <t>QUIROZ DELGADO DE MAYO YOLANDA JACQUELINE</t>
  </si>
  <si>
    <t>21505859</t>
  </si>
  <si>
    <t>QUISPE MELENDEZ LYSBELL ROSANA</t>
  </si>
  <si>
    <t>40851299</t>
  </si>
  <si>
    <t>QUISPE OSORIO DE LAGUNA ROCIO DEL PILAR</t>
  </si>
  <si>
    <t>ADMINISTRADOR DE EMPRESAS OBS: ADMINISTRACION IX CICLO</t>
  </si>
  <si>
    <t>07643844</t>
  </si>
  <si>
    <t>RAMAL OYOLA ALDO ERNESTO</t>
  </si>
  <si>
    <t>40875862</t>
  </si>
  <si>
    <t>RAMIREZ DE LA CRUZ SARITA EVELINE</t>
  </si>
  <si>
    <t>INGENIERO, SISTEMAS INFORMATICOS OBS: INGENIERIA INFORMATICA Y SISTEMAS</t>
  </si>
  <si>
    <t>40624625</t>
  </si>
  <si>
    <t>RAMIREZ MERCADO LUIS MIGUEL</t>
  </si>
  <si>
    <t>TECNICO, COMPUTADORAS OBS: COMPUTACION E INFORMATICA II CICLO</t>
  </si>
  <si>
    <t>10182216</t>
  </si>
  <si>
    <t>RAMOS SORIANO MAGDALENA MARIA</t>
  </si>
  <si>
    <t>ADMINISTRADOR DE EMPRESAS OBS: ADMINISTRACION IV CICLO</t>
  </si>
  <si>
    <t>08439417</t>
  </si>
  <si>
    <t>REVILLA MAYORGA MARITZA ANGELICA</t>
  </si>
  <si>
    <t>09875251</t>
  </si>
  <si>
    <t>REVILLA SOLIS ROBERTO ALBERTO</t>
  </si>
  <si>
    <t>DERECHO Y CIENCIAS POLITICAS OBS: BACHILLER EN DERECHO Y CIENCIAS POLITICAS</t>
  </si>
  <si>
    <t>09918689</t>
  </si>
  <si>
    <t>REYES LUDEÑA ANGELA DAVIS</t>
  </si>
  <si>
    <t>25682348</t>
  </si>
  <si>
    <t>REYES PUCCE SANDRO VICENTE</t>
  </si>
  <si>
    <t>TECNICO, COMPUTADORAS OBS: COMUTACION E INFORMATICA</t>
  </si>
  <si>
    <t>40612611</t>
  </si>
  <si>
    <t>RICALDE CHIPANA MARGOT ZULEMA</t>
  </si>
  <si>
    <t>80112295</t>
  </si>
  <si>
    <t>RIERA GUTIERREZ OSCAR ALBERTO</t>
  </si>
  <si>
    <t>40930143</t>
  </si>
  <si>
    <t>RIOS GARCIA SILVIA</t>
  </si>
  <si>
    <t>10111789</t>
  </si>
  <si>
    <t>RIOS GUTIERREZ JESSICA LILIANA</t>
  </si>
  <si>
    <t>PROFESIONAL 3</t>
  </si>
  <si>
    <t>09797580</t>
  </si>
  <si>
    <t>RIOS RAMIREZ MARIA MAGDALENA</t>
  </si>
  <si>
    <t>ESTADISTICO, INDUSTRIAL OBS: BACHILLER EN RELACIONES INDUSTRIALES</t>
  </si>
  <si>
    <t>41810697</t>
  </si>
  <si>
    <t>RIVAS GUERRA DAYSE FLOR</t>
  </si>
  <si>
    <t>09437484</t>
  </si>
  <si>
    <t>RIVERA YPARRAGUIRRE MARIO</t>
  </si>
  <si>
    <t>TECNICO, COMPUTADORAS OBS: EXPERTO EN OFIMATICA</t>
  </si>
  <si>
    <t>07908672</t>
  </si>
  <si>
    <t>RODRIGO QUINTANA GLADYS ESTHER</t>
  </si>
  <si>
    <t>07530669</t>
  </si>
  <si>
    <t>RODRIGUEZ FERNANDEZ JULIA TERESA</t>
  </si>
  <si>
    <t>TECNICO, COMPUTADORAS OBS: COMPUTACION INFORMATICA</t>
  </si>
  <si>
    <t>07315361</t>
  </si>
  <si>
    <t>ROJAS REYES YOLANDA</t>
  </si>
  <si>
    <t>CONTADOR MERCANTIL OBS: CONTADOR MERCANTIL</t>
  </si>
  <si>
    <t>07255831</t>
  </si>
  <si>
    <t>ROJAS ROMERO CONSUELO</t>
  </si>
  <si>
    <t>OBS: PROTOCOLO DE ATENCION AL USUARIO DEL RENIEC</t>
  </si>
  <si>
    <t>08174404</t>
  </si>
  <si>
    <t>ROMANI CURI MANUEL VICENTE</t>
  </si>
  <si>
    <t>40463179</t>
  </si>
  <si>
    <t>ROMANI HINOSTROZA CELESTINA GLORIA</t>
  </si>
  <si>
    <t>10195856</t>
  </si>
  <si>
    <t>ROMANI LIMAYLLA KEYSON FRANK</t>
  </si>
  <si>
    <t>16019504</t>
  </si>
  <si>
    <t>ROMERO BONIFAZ ANTONIO JAVIER</t>
  </si>
  <si>
    <t>09684860</t>
  </si>
  <si>
    <t>ROMERO CENTENO VILMA LINA</t>
  </si>
  <si>
    <t>CONTABILIDAD</t>
  </si>
  <si>
    <t>06157866</t>
  </si>
  <si>
    <t>ROMERO GUTIERREZ DE REVELLI MARIA ISABEL</t>
  </si>
  <si>
    <t>09956914</t>
  </si>
  <si>
    <t>ROMERO PESCETTO JUAN CARLOS</t>
  </si>
  <si>
    <t>TECNICO, ADMINISTRADOR/OTROS OBS: TECNICO EN ADMINISTRACION</t>
  </si>
  <si>
    <t>43454279</t>
  </si>
  <si>
    <t>ROSALES SALVADOR JEANNETTE ROSSELLY</t>
  </si>
  <si>
    <t>ADMINISTRACION DE EMPRESAS OBS: BACHILLER EN ADMINISTRACION DE EMPRESAS</t>
  </si>
  <si>
    <t>15428964</t>
  </si>
  <si>
    <t>SAAVEDRA QUEBANS ELIZABETH NOEMI</t>
  </si>
  <si>
    <t>07598533</t>
  </si>
  <si>
    <t>SALAZAR ABARCA CECILIA DEL CARMEN</t>
  </si>
  <si>
    <t>05644472</t>
  </si>
  <si>
    <t>SALAZAR DELGADO MARIA GERALDINE</t>
  </si>
  <si>
    <t>20089072</t>
  </si>
  <si>
    <t>SALAZAR LEYVA JESSICA</t>
  </si>
  <si>
    <t>06811763</t>
  </si>
  <si>
    <t>SALAZAR QUINTANILLA DE PANTOJA JULIA VICTORIA</t>
  </si>
  <si>
    <t>OBS: VI CICLO DE COMPUTACIÓN E INFORMÁTICA</t>
  </si>
  <si>
    <t>17630633</t>
  </si>
  <si>
    <t>SALAZAR SANCHEZ AGUSTIN</t>
  </si>
  <si>
    <t>09635717</t>
  </si>
  <si>
    <t>SALAZAR VALDEOS MARIA DEL CARMEN</t>
  </si>
  <si>
    <t>SECRETARIA OBS: SECRETARIADO - ADMINI</t>
  </si>
  <si>
    <t>07483513</t>
  </si>
  <si>
    <t>SALGADO QUISPE BETH</t>
  </si>
  <si>
    <t>10237325</t>
  </si>
  <si>
    <t>SALINAS HUAROTO CARLOS JOHNNY</t>
  </si>
  <si>
    <t>41716480</t>
  </si>
  <si>
    <t>SALVADOR CHAVEZ JIMMY ANTHONY</t>
  </si>
  <si>
    <t>16733468</t>
  </si>
  <si>
    <t>SAMATA QUISPE LUZ MARINA</t>
  </si>
  <si>
    <t>AUXILIAR 2</t>
  </si>
  <si>
    <t>06800790</t>
  </si>
  <si>
    <t>SAMPEN TORRES LUIS ARTURO</t>
  </si>
  <si>
    <t>ELECTRICISTA OBS: ELECTRICIDAD</t>
  </si>
  <si>
    <t>25568787</t>
  </si>
  <si>
    <t>SANCHEZ CASTILLO HUGO ALFREDO</t>
  </si>
  <si>
    <t>OBS: INTERPRETACION DE LA NORMAS ISO 9001:2008</t>
  </si>
  <si>
    <t>06793283</t>
  </si>
  <si>
    <t>SANCHEZ CASTILLO JULIA VILMA</t>
  </si>
  <si>
    <t>09956737</t>
  </si>
  <si>
    <t>SANCHEZ GOMEZ JACQUELINE CELIA</t>
  </si>
  <si>
    <t>40300610</t>
  </si>
  <si>
    <t>SANCHEZ ROJAS PAUL STEVE</t>
  </si>
  <si>
    <t>25579283</t>
  </si>
  <si>
    <t>SANCHEZ SARMIENTO EDITH TEOFILA</t>
  </si>
  <si>
    <t>05339625</t>
  </si>
  <si>
    <t>SANJURJO VILCHEZ ROBIN MARTIN</t>
  </si>
  <si>
    <t>09653861</t>
  </si>
  <si>
    <t>SANTIBAÑEZ HERRERA JAVIER AURELIO</t>
  </si>
  <si>
    <t>CONTADOR PUBLICO</t>
  </si>
  <si>
    <t>10110556</t>
  </si>
  <si>
    <t>SANTILLAN HERRERA CARLOS HUMBERTO</t>
  </si>
  <si>
    <t>TECNICO 1</t>
  </si>
  <si>
    <t>10120205</t>
  </si>
  <si>
    <t>SARMIENTO PRINCIPE CESAR AUGUSTO</t>
  </si>
  <si>
    <t>TECNICO, ADMINISTRADOR/OTROS</t>
  </si>
  <si>
    <t>ALMACENERO</t>
  </si>
  <si>
    <t>25756556</t>
  </si>
  <si>
    <t>SIANCAS SEMINARIO SANTOS BERNARDO</t>
  </si>
  <si>
    <t>DISEÑADOR GRAFICO OBS: DISEÑO GRAFICO PUBLICITARIO</t>
  </si>
  <si>
    <t>23392550</t>
  </si>
  <si>
    <t>SOLANO ASTO ESTEBAN</t>
  </si>
  <si>
    <t>PROFESOR, EDUCACION SECUNDARIA OBS: PROFESOR DE ESDUCACION SECUNDARIA</t>
  </si>
  <si>
    <t>41586102</t>
  </si>
  <si>
    <t>SOLIS MALDONADO LIZBETH AELIN</t>
  </si>
  <si>
    <t>10307118</t>
  </si>
  <si>
    <t>SOLIS QUIROZ SOFIA ESTELA</t>
  </si>
  <si>
    <t>CONTADOR PUBLICO OBS: CONTADORA</t>
  </si>
  <si>
    <t>09769922</t>
  </si>
  <si>
    <t>SOLORZANO GONZALES MERCEDES CANDELARIA</t>
  </si>
  <si>
    <t>CONTADOR, EMPRESA</t>
  </si>
  <si>
    <t>10721967</t>
  </si>
  <si>
    <t>SOSA CHUMBIRAICO JOSE ENRIQUE</t>
  </si>
  <si>
    <t>09907996</t>
  </si>
  <si>
    <t>SOTO LEON KARINA LISSETE</t>
  </si>
  <si>
    <t>40854332</t>
  </si>
  <si>
    <t>SUCRE SANCHEZ JUAN CARLOS</t>
  </si>
  <si>
    <t>10779441</t>
  </si>
  <si>
    <t>TAFUR JARA FREDDY BRAULIO</t>
  </si>
  <si>
    <t>07877933</t>
  </si>
  <si>
    <t>TANG MARTINEZ ROBERTO MARCOS</t>
  </si>
  <si>
    <t>09379328</t>
  </si>
  <si>
    <t>TAUSK MONTANO JASSINET</t>
  </si>
  <si>
    <t>AVIACION OBS: AVIACION COMERCIAL: FLIGHT HOSTESS</t>
  </si>
  <si>
    <t>40441109</t>
  </si>
  <si>
    <t>TELLO ROJAS DANIEL EDUARDO</t>
  </si>
  <si>
    <t>TECNICO, ADMINISTRADOR/OTROS OBS: ADMINISTRACION DE NEGOCIOS V SEMESTRE</t>
  </si>
  <si>
    <t>09789209</t>
  </si>
  <si>
    <t>TEMOCHE TEQUE EDITH ZELMIRA</t>
  </si>
  <si>
    <t>ADMINISTRADOR DE EMPRESAS OBS: ADMINISTRACION II CICLO</t>
  </si>
  <si>
    <t>40596436</t>
  </si>
  <si>
    <t>TENORIO HEREDIA OLGA</t>
  </si>
  <si>
    <t>CALIFICADOR DE PROCESOS I</t>
  </si>
  <si>
    <t>25617431</t>
  </si>
  <si>
    <t>TINEDO AGUIRRE ROGER FREDY</t>
  </si>
  <si>
    <t>09483537</t>
  </si>
  <si>
    <t>TINEO ARENAS LIDIA NOEMÍ IVETTE</t>
  </si>
  <si>
    <t>08112761</t>
  </si>
  <si>
    <t>TINEO FERNANDEZ ROSA ESTHER</t>
  </si>
  <si>
    <t>ADMINISTRADOR DE PROYECTOS</t>
  </si>
  <si>
    <t>07407355</t>
  </si>
  <si>
    <t>TOLEDO URIBE ROSA EULALIA</t>
  </si>
  <si>
    <t>INGENIERIA DE COMPUTACION Y SISTEMAS OBS: INGENIERO DE SISTEMAS Y COMPUTACION</t>
  </si>
  <si>
    <t>10710840</t>
  </si>
  <si>
    <t>TONG ROSSO CLAUDIA LISBETH</t>
  </si>
  <si>
    <t>09876358</t>
  </si>
  <si>
    <t>TORRES LEON GASTON JUAN</t>
  </si>
  <si>
    <t>ADMINISTRADOR DE EMPRESAS OBS: LICENCIADO EN ADMINISTRACION</t>
  </si>
  <si>
    <t>40697259</t>
  </si>
  <si>
    <t>TORRES PEREZ RUFO</t>
  </si>
  <si>
    <t>40256876</t>
  </si>
  <si>
    <t>TORRES ROJAS JULIO BLANCO</t>
  </si>
  <si>
    <t>41472083</t>
  </si>
  <si>
    <t>TORRES ROJAS PAVEL MAXIMO</t>
  </si>
  <si>
    <t>TECNICO, COMPUTADORAS OBS: COMPUTACION E INFORMATCIA</t>
  </si>
  <si>
    <t>23274277</t>
  </si>
  <si>
    <t>TRAVEZAÑO RUIZ ELOY</t>
  </si>
  <si>
    <t>09391440</t>
  </si>
  <si>
    <t>TUPAYACHI BEISAGA MARILU GLADYS</t>
  </si>
  <si>
    <t>ABOGADO FISCALIZADOR</t>
  </si>
  <si>
    <t>23978862</t>
  </si>
  <si>
    <t>TUPAYACHI ROMERO ENZO</t>
  </si>
  <si>
    <t>09889177</t>
  </si>
  <si>
    <t>UBALDO SALAS MARIA DEL ANGEL</t>
  </si>
  <si>
    <t>TRADUCTOR DE IDIOMAS OBS: INGLES AVANZADO</t>
  </si>
  <si>
    <t>25704571</t>
  </si>
  <si>
    <t>UBILLUS ROSSEL BRENDA MADELEINE</t>
  </si>
  <si>
    <t>10383613</t>
  </si>
  <si>
    <t>ULLOA SANCHEZ IVAN YURI</t>
  </si>
  <si>
    <t>23989452</t>
  </si>
  <si>
    <t>URRUTIA CHAPARRO ADOLFO</t>
  </si>
  <si>
    <t>AGRONOMO OBS: BACHILLER EN CIENCIAS AGRARIAS</t>
  </si>
  <si>
    <t>40619682</t>
  </si>
  <si>
    <t>VALDEZ FLORES MARTA HERICA</t>
  </si>
  <si>
    <t>07869169</t>
  </si>
  <si>
    <t>VALDIVIA VOTO BERNALES MILAGROS</t>
  </si>
  <si>
    <t>10311162</t>
  </si>
  <si>
    <t>VALENCIA SAENZ LIZ SASSY</t>
  </si>
  <si>
    <t>10760050</t>
  </si>
  <si>
    <t>VALENTIN DE LA CRUZ KATIA VIRGINIA</t>
  </si>
  <si>
    <t>COMPUTACION E INFORMATICA OBS: DIPLOMA DE CAPACITACION DE TECNICO EN COMPUTACION</t>
  </si>
  <si>
    <t>26715791</t>
  </si>
  <si>
    <t>VALERA AGUILAR ANTENOR CARLOS</t>
  </si>
  <si>
    <t>TRADUCTOR DE IDIOMAS OBS: INGLUS</t>
  </si>
  <si>
    <t>18173243</t>
  </si>
  <si>
    <t>VALERA VILLENA ROSA CECILIA</t>
  </si>
  <si>
    <t>24715451</t>
  </si>
  <si>
    <t>VALLADARES GARATE JUNEOR ROBERTO</t>
  </si>
  <si>
    <t>ADMINISTRADOR DE EMPRESAS OBS: ADMINISTRADOR DE EMPR</t>
  </si>
  <si>
    <t>08165247</t>
  </si>
  <si>
    <t>VALVERDE MARIN ENRIQUE GUSTAVO</t>
  </si>
  <si>
    <t>INSTALADOR, LINEAS ELECTRICAS OBS: INSTALADOR ELECTRICISTA</t>
  </si>
  <si>
    <t>10376319</t>
  </si>
  <si>
    <t>VALVERDE YANCAN LOURDES JESUS</t>
  </si>
  <si>
    <t>ASISTENTE SOCIAL OBS: TITULO PROFESIONAL: LICENCIADA EN TRABAJO SOCIAL</t>
  </si>
  <si>
    <t>40415395</t>
  </si>
  <si>
    <t>VARGAS GOMEZ VERONIKA LUZ</t>
  </si>
  <si>
    <t>INGENIERO, SISTEMAS INFORMATICOS OBS: ING. COMPUTACION Y SISTEMAS</t>
  </si>
  <si>
    <t>10615391</t>
  </si>
  <si>
    <t>VARGAS MONTALVA JORGE LUIS</t>
  </si>
  <si>
    <t>21527934</t>
  </si>
  <si>
    <t>VARGAS POMEZ CARLOS ENRIQUE</t>
  </si>
  <si>
    <t>32841062</t>
  </si>
  <si>
    <t>VASQUEZ DEL CARPIO GLADYS MARLENI</t>
  </si>
  <si>
    <t>ADMINISTRACION OBS: LIC. ADMINISTRACION</t>
  </si>
  <si>
    <t>09531551</t>
  </si>
  <si>
    <t>VASQUEZ GORRITI SONIA MIRYAM</t>
  </si>
  <si>
    <t>PROFESOR DE EDUCACION INICIAL (PRE-ESCOLAR) OBS: EDUCACION INICAL</t>
  </si>
  <si>
    <t>47715831</t>
  </si>
  <si>
    <t>VASQUEZ HUAMAN ROBER</t>
  </si>
  <si>
    <t>40977301</t>
  </si>
  <si>
    <t>VASQUEZ MEDRANO MARIA DEL PILAR</t>
  </si>
  <si>
    <t>41838620</t>
  </si>
  <si>
    <t>VASQUEZ NIÑO DE GUZMAN JUAN CARLOS</t>
  </si>
  <si>
    <t>08160486</t>
  </si>
  <si>
    <t>VASQUEZ OCAÑA CESAR RONALD</t>
  </si>
  <si>
    <t>COMPUTACION E INFORMATICA OBS: 01 AÑO ACADEMICO -TECNICO</t>
  </si>
  <si>
    <t>ADMINISTRADOR DE AGENCIA 2</t>
  </si>
  <si>
    <t>17886066</t>
  </si>
  <si>
    <t>VASQUEZ PALOMINO SONIA AYDEE</t>
  </si>
  <si>
    <t>TECNICO, OPERACIONES BANCARIAS Y FINANCIERAS OBS: ADMINISTRACION BANCAR</t>
  </si>
  <si>
    <t>07029018</t>
  </si>
  <si>
    <t>VASQUEZ VICARIO RAFAEL CARMELO</t>
  </si>
  <si>
    <t>08615902</t>
  </si>
  <si>
    <t>VEGA AMES ALFONSO</t>
  </si>
  <si>
    <t>ARCHIVERO OBS: ARCHIVO</t>
  </si>
  <si>
    <t>30762657</t>
  </si>
  <si>
    <t>VELARDE DE LA TORRE JESUS ANSELMO</t>
  </si>
  <si>
    <t>08884045</t>
  </si>
  <si>
    <t>VELASQUEZ CRUZ NESTOR AMILCAR</t>
  </si>
  <si>
    <t>TECNICO, INGENIERIA CIVIL OBS: CONSTRUCCION CIVIL</t>
  </si>
  <si>
    <t>42662856</t>
  </si>
  <si>
    <t>VELASQUEZ ORTEGA KATERINE ESTEFANY</t>
  </si>
  <si>
    <t>28202731</t>
  </si>
  <si>
    <t>VENEGAS AGUADO LUZ ANGELICA</t>
  </si>
  <si>
    <t>ANTROPOLOGO OBS: ANTROPOLOGIA SOCIAL</t>
  </si>
  <si>
    <t>23856998</t>
  </si>
  <si>
    <t>VENERO BEJAR HELBERT</t>
  </si>
  <si>
    <t>10741801</t>
  </si>
  <si>
    <t>VENTURA SERNA TANIA GIOVANNA</t>
  </si>
  <si>
    <t>SECRETARIA OBS: TECNICO EN SECRETARIADO ADMINISTRATIVO</t>
  </si>
  <si>
    <t>10783940</t>
  </si>
  <si>
    <t>VENTURO GONZÁLEZ BELARMINO IVÁN RICARDO</t>
  </si>
  <si>
    <t>42731249</t>
  </si>
  <si>
    <t>VERGARAY DE LA CRUZ SILVIA ANGELICA</t>
  </si>
  <si>
    <t>LICENCIADO EN TURISMO OBS: TURISMO Y HOTELERIA VII CICLO</t>
  </si>
  <si>
    <t>15452020</t>
  </si>
  <si>
    <t>VICENTE GRADOS JEANETT ELIZABETH</t>
  </si>
  <si>
    <t>10158035</t>
  </si>
  <si>
    <t>VIDAL CABEZAS JANET MADALENE</t>
  </si>
  <si>
    <t>AUXILIAR DE EDUCACION (ENCARGADO DE CURSO) OBS: ASISTENTE EDUCACION I</t>
  </si>
  <si>
    <t>32982851</t>
  </si>
  <si>
    <t>VILCHEZ FLORES JIMENA ISELA</t>
  </si>
  <si>
    <t>DERECHO Y CIENCIAS POLITICAS OBS: BACHILLER EN DERECHO Y CIENCIA POLITICA</t>
  </si>
  <si>
    <t>32982986</t>
  </si>
  <si>
    <t>VILLALOBOS FRANCO BLANCA URSULA</t>
  </si>
  <si>
    <t>32944674</t>
  </si>
  <si>
    <t>VILLALOBOS RIVASPLATA YESSICA</t>
  </si>
  <si>
    <t>41227492</t>
  </si>
  <si>
    <t>VILLEGAS VARGAS MIRIAN</t>
  </si>
  <si>
    <t>42362732</t>
  </si>
  <si>
    <t>VILLENA HUAMAN ESTEBAN</t>
  </si>
  <si>
    <t>40746069</t>
  </si>
  <si>
    <t>VIÑAS INAN LUIS ENRIQUE</t>
  </si>
  <si>
    <t>ARCHIVERO OBS: ARCHIVISTICA</t>
  </si>
  <si>
    <t>28317066</t>
  </si>
  <si>
    <t>YUPANQUI BAUTISTA GLADYS</t>
  </si>
  <si>
    <t>TECNICO, CONTABLE EN COSTOS OBS: CONTABILIDAD II SEMESTRE</t>
  </si>
  <si>
    <t>REGISTRADOR 2</t>
  </si>
  <si>
    <t>32976041</t>
  </si>
  <si>
    <t>ZAPATA ARROYO WILMER ALFREDO</t>
  </si>
  <si>
    <t>ESPECIALISTA, CIENCIAS DE LA COMUNICACION OBS: CIENCIAS DE LA COMUNICACIÓN</t>
  </si>
  <si>
    <t>10086459</t>
  </si>
  <si>
    <t>ZAPATA YNGA DENNIS YGNACIO</t>
  </si>
  <si>
    <t>TECNICO, ADMINISTRADOR/OTROS OBS: ADMINISTRACIÓN</t>
  </si>
  <si>
    <t>06253289</t>
  </si>
  <si>
    <t>ZARE CUEVA ALAN RONALD</t>
  </si>
  <si>
    <t>08700919</t>
  </si>
  <si>
    <t>ZEA DELGADO JUAN JOSE</t>
  </si>
  <si>
    <t>INGENIERO MECANICO, DE FLUIDOS OBS: INGENIERIA MECANICA DE FLUIDOS</t>
  </si>
  <si>
    <t>40557613</t>
  </si>
  <si>
    <t>ZEGARRA AVIA CECILIA IVONNE</t>
  </si>
  <si>
    <t>CONTADOR, COSTOS OBS: CONTABILIDAD I CICLO</t>
  </si>
  <si>
    <t>10050519</t>
  </si>
  <si>
    <t>ZEVALLOS ARELLANO CARMEN ELENA</t>
  </si>
  <si>
    <t>09777044</t>
  </si>
  <si>
    <t>ZEVALLOS DE LA CRUZ GISSELLE ALVINA</t>
  </si>
  <si>
    <t>25776396</t>
  </si>
  <si>
    <t>ZEVALLOS GUZMAN VICTORIA GISELLA</t>
  </si>
  <si>
    <t>AVIACION OBS: COUNTER PROFESIONAL</t>
  </si>
  <si>
    <t>10620414</t>
  </si>
  <si>
    <t>ZEVALLOS HUAMAN SUSAN ERIKA</t>
  </si>
  <si>
    <t>DISEÑADOR, GRAFICO OBS: TECNICO EN DISEÑO GRAFICO</t>
  </si>
  <si>
    <t>25761532</t>
  </si>
  <si>
    <t>ZUÑIGA BURGOS LUISA MAGALY</t>
  </si>
  <si>
    <t>SECRETARIA EJECUTIVA OBS: DIPLOMA DE SECRETARIADO EJECUTIVO COMPUTARIZADO</t>
  </si>
  <si>
    <t xml:space="preserve">REGISTRADOR 2   </t>
  </si>
  <si>
    <t>27749732</t>
  </si>
  <si>
    <t xml:space="preserve">ALARCON CARRION LILIANA </t>
  </si>
  <si>
    <t xml:space="preserve">ABOGADO   </t>
  </si>
  <si>
    <t xml:space="preserve">TITULADO   </t>
  </si>
  <si>
    <t xml:space="preserve">UNIVERSITARIO   </t>
  </si>
  <si>
    <t xml:space="preserve">ASISTENTE 2   </t>
  </si>
  <si>
    <t>06039363</t>
  </si>
  <si>
    <t xml:space="preserve">MUÑOZ ROLANDO SUSANA LUCILA </t>
  </si>
  <si>
    <t xml:space="preserve">ADMINISTRADOR DE EMPRESAS OBS: ADMINISTRACION   </t>
  </si>
  <si>
    <t xml:space="preserve">AUXILIAR ADMINISTRATIVO 2   </t>
  </si>
  <si>
    <t>25651931</t>
  </si>
  <si>
    <t xml:space="preserve">ZEVALLOS ULLOA FERNANDO </t>
  </si>
  <si>
    <t xml:space="preserve">   </t>
  </si>
  <si>
    <t xml:space="preserve">NINGUNO   </t>
  </si>
  <si>
    <t xml:space="preserve">SECUNDARIA   </t>
  </si>
  <si>
    <t xml:space="preserve">TECNICO ADMINISTRATIVO 1   </t>
  </si>
  <si>
    <t>09435982</t>
  </si>
  <si>
    <t>MIRANDA VALENCIA DE PARDO TERESA ISABEL</t>
  </si>
  <si>
    <t xml:space="preserve">SECRETARIA EJECUTIVA OBS: SECRETARIADO EJECUTIVO   </t>
  </si>
  <si>
    <t xml:space="preserve">TECNICO   </t>
  </si>
  <si>
    <t xml:space="preserve">REGISTRADOR 1   </t>
  </si>
  <si>
    <t>08172628</t>
  </si>
  <si>
    <t>DESPOSORIO DESPOSORIO JOSE ALBERTO</t>
  </si>
  <si>
    <t xml:space="preserve">TECNICO, PROGRAMACION INFORMATICA/INGENIERIA OBS: PROGRAMACION DE SISTEMAS   </t>
  </si>
  <si>
    <t xml:space="preserve">REGISTRADOR 3   </t>
  </si>
  <si>
    <t>41137949</t>
  </si>
  <si>
    <t>MONTES DIAZ FERNANDO ANDRES</t>
  </si>
  <si>
    <t xml:space="preserve">ESTUDIANTE   </t>
  </si>
  <si>
    <t>29212940</t>
  </si>
  <si>
    <t>ROSAS MINAYA GRACIELA JAQUELINE</t>
  </si>
  <si>
    <t xml:space="preserve"> OBS: SECRETARIA COMERCIAL   </t>
  </si>
  <si>
    <t xml:space="preserve">EGRESADO (COMPLETO)   </t>
  </si>
  <si>
    <t xml:space="preserve">ESPECIALISTA 2   </t>
  </si>
  <si>
    <t>10608274</t>
  </si>
  <si>
    <t>FELIX PORTOCARRERO BERTHA DELIA</t>
  </si>
  <si>
    <t xml:space="preserve">INGENIERO INDUSTRIAL OBS: ING. INDUSTRIAL   </t>
  </si>
  <si>
    <t xml:space="preserve">TÉCNICO ADMINISTRATIVO 2   </t>
  </si>
  <si>
    <t>40735575</t>
  </si>
  <si>
    <t>FRANCO GRANDA GUILLERMO DANIEL</t>
  </si>
  <si>
    <t xml:space="preserve">TECNICO, COMPUTADORAS OBS: WINDOWS   </t>
  </si>
  <si>
    <t xml:space="preserve">CURSOS COMPLEMENTARIOS   </t>
  </si>
  <si>
    <t xml:space="preserve">ANALISTA 1   </t>
  </si>
  <si>
    <t>06921728</t>
  </si>
  <si>
    <t>MENDOZA MOLINA ROSARIO</t>
  </si>
  <si>
    <t xml:space="preserve">ABOGADO OBS: DERECHO   </t>
  </si>
  <si>
    <t xml:space="preserve">BACHILLER   </t>
  </si>
  <si>
    <t>40758867</t>
  </si>
  <si>
    <t>CANO BARRAGAN BERTHA YRAIDA</t>
  </si>
  <si>
    <t xml:space="preserve">ABOGADO OBS: ABOGADO   </t>
  </si>
  <si>
    <t xml:space="preserve">TECNICO DE ARCHIVO   </t>
  </si>
  <si>
    <t>40224517</t>
  </si>
  <si>
    <t>RAMIREZ MENDOZA JOEL ARMANDO</t>
  </si>
  <si>
    <t xml:space="preserve">CONTABILIDAD OBS: FACULTAD DE CIENCIAS CONTABLES Y FINANCIERAS   </t>
  </si>
  <si>
    <t>40374622</t>
  </si>
  <si>
    <t>MANYARI PEÑA PATRICIA JACQUELINE</t>
  </si>
  <si>
    <t xml:space="preserve">TECNICO, ADMINISTRADOR/OTROS OBS: ADMINISTRACION DE EMPRESAS   </t>
  </si>
  <si>
    <t>28288222</t>
  </si>
  <si>
    <t>SALAZAR POMA VICTORIA</t>
  </si>
  <si>
    <t xml:space="preserve">CONTADOR, EMPRESA OBS: CONTABILIDAD   </t>
  </si>
  <si>
    <t>01094004</t>
  </si>
  <si>
    <t>SAAVEDRA SAAVEDRA RAFAEL</t>
  </si>
  <si>
    <t xml:space="preserve">REGISTRADOR 4   </t>
  </si>
  <si>
    <t>32989137</t>
  </si>
  <si>
    <t>ACOSTA SALVADOR TEODORA BEATRIZ</t>
  </si>
  <si>
    <t xml:space="preserve">INGENIERO, SISTEMAS INFORMATICOS OBS: INGENIERIA DE SISTEMAS   </t>
  </si>
  <si>
    <t xml:space="preserve">TECNICO OPERATIVO   </t>
  </si>
  <si>
    <t>42087193</t>
  </si>
  <si>
    <t>SANCHEZ MORAN EDITH ROCIO</t>
  </si>
  <si>
    <t xml:space="preserve">ABOGADO OBS: ABOGADO IV CICLO   </t>
  </si>
  <si>
    <t>06794499</t>
  </si>
  <si>
    <t>OLANO LO ERICKA ISABEL</t>
  </si>
  <si>
    <t xml:space="preserve">CIENCIAS DE LA COMUNICACION   </t>
  </si>
  <si>
    <t>10005001</t>
  </si>
  <si>
    <t>SERPA FRIAS ROSA GEORGINA</t>
  </si>
  <si>
    <t>40239122</t>
  </si>
  <si>
    <t>CAMPOS MACAVILCA ALBERTO GABRIEL</t>
  </si>
  <si>
    <t xml:space="preserve">TECNICO, COMPUTADORAS OBS: COMPUTACION E INFORMATICA   </t>
  </si>
  <si>
    <t xml:space="preserve">ANALISTA 4   </t>
  </si>
  <si>
    <t>07744331</t>
  </si>
  <si>
    <t>REYES BALTODANO JOHNNY LEONARDO</t>
  </si>
  <si>
    <t xml:space="preserve">COMPUTACION E INFORMATICA   </t>
  </si>
  <si>
    <t xml:space="preserve">TECNICO EN ARCHIVO   </t>
  </si>
  <si>
    <t>09945891</t>
  </si>
  <si>
    <t>CORREA CONDORI JOSE LUIS</t>
  </si>
  <si>
    <t xml:space="preserve">PROFESOR DE ENSEÑANZA PRIMARIA OBS: PROFESOR DE EDUCACION DE PRIMARIA V CICLO   </t>
  </si>
  <si>
    <t xml:space="preserve">INCOMPLETO   </t>
  </si>
  <si>
    <t xml:space="preserve">AUXILIAR OPERATIVO 1   </t>
  </si>
  <si>
    <t>22497208</t>
  </si>
  <si>
    <t>DAZA ROBLES VICTOR ISAIAS</t>
  </si>
  <si>
    <t>16632767</t>
  </si>
  <si>
    <t>GONZALES COBEÑAS ROXANA</t>
  </si>
  <si>
    <t>RDR- RO</t>
  </si>
  <si>
    <t xml:space="preserve">CHOFER BOTE DESLIZADOR   </t>
  </si>
  <si>
    <t>00036902</t>
  </si>
  <si>
    <t>SANGAMA TANANTA CLAUDIO</t>
  </si>
  <si>
    <t xml:space="preserve"> OBS: PROCEDIMIENTO REGISTRAL DE REPOSICION LEY 29312   </t>
  </si>
  <si>
    <t xml:space="preserve">CAPACITACION   </t>
  </si>
  <si>
    <t xml:space="preserve">REGISTRADOR   </t>
  </si>
  <si>
    <t>00098433</t>
  </si>
  <si>
    <t>RENGIFO LINO RODOLFO</t>
  </si>
  <si>
    <t xml:space="preserve">OPERADOR, EQUIPOS INFORMATICOS/COMPUTADORAS OBS: OPERADOR DE MICROCOMPUTADORAS   </t>
  </si>
  <si>
    <t xml:space="preserve">CHOFER   </t>
  </si>
  <si>
    <t>00112539</t>
  </si>
  <si>
    <t>SEIJAS DEL AGUILA NOBEL HOMERO</t>
  </si>
  <si>
    <t xml:space="preserve">REGISTRADOR/A DNI   </t>
  </si>
  <si>
    <t>00152994</t>
  </si>
  <si>
    <t>GARCIA TUESTA ROSALIA</t>
  </si>
  <si>
    <t xml:space="preserve">REGISTRADOR DNI   </t>
  </si>
  <si>
    <t>00166307</t>
  </si>
  <si>
    <t>CAÑARI ESPINOSA AXEL IVAN</t>
  </si>
  <si>
    <t xml:space="preserve">CONTABILIDAD   </t>
  </si>
  <si>
    <t>00237118</t>
  </si>
  <si>
    <t>FARIAS ROQUE MELBA IRIS</t>
  </si>
  <si>
    <t xml:space="preserve">SECRETARIA EJECUTIVA   </t>
  </si>
  <si>
    <t xml:space="preserve">CALIFICADOR DE TRAMITES   </t>
  </si>
  <si>
    <t>00248149</t>
  </si>
  <si>
    <t>CABEZAS FLORES JESSICA YESENIA</t>
  </si>
  <si>
    <t xml:space="preserve">CONTADOR PUBLICO   </t>
  </si>
  <si>
    <t xml:space="preserve">SUPERIOR   </t>
  </si>
  <si>
    <t>00248476</t>
  </si>
  <si>
    <t>POZADA DAVIS DELIA RAQUEL</t>
  </si>
  <si>
    <t xml:space="preserve">LICENCIADOS EN COMPUTACION OBS: COMPUTACION E INFORMATICA   </t>
  </si>
  <si>
    <t>00447506</t>
  </si>
  <si>
    <t>LAQUI ALE ERICA ELIZABETH</t>
  </si>
  <si>
    <t>00455496</t>
  </si>
  <si>
    <t>MEDINA CORNEJO LUIS RENE</t>
  </si>
  <si>
    <t xml:space="preserve"> OBS: "ATENCION DE CALIDAD AL USUARIO"   </t>
  </si>
  <si>
    <t>00486576</t>
  </si>
  <si>
    <t>FLORES MANRRIQUE SANDRA RENSA</t>
  </si>
  <si>
    <t xml:space="preserve">ENFERMERA(O), OBSTETRICIA OBS: LICENCIADA EN OBSTETRICIA   </t>
  </si>
  <si>
    <t xml:space="preserve">REALIZADOR AUDIOVISUAL   </t>
  </si>
  <si>
    <t>00488286</t>
  </si>
  <si>
    <t>UNIVAZO MARQUINA EDUARDO ROGER</t>
  </si>
  <si>
    <t xml:space="preserve">DERECHO Y CIENCIAS  POLITICAS   </t>
  </si>
  <si>
    <t xml:space="preserve">ASISTENTE ADMINISTRATIVO   </t>
  </si>
  <si>
    <t>00507971</t>
  </si>
  <si>
    <t>CAMPOS RAFFO JUAN CARLOS</t>
  </si>
  <si>
    <t xml:space="preserve">ESPECIALISTA, RELACIONES PUBLICA OBS: LIC. EN RELACIONES INDUSTRIA   </t>
  </si>
  <si>
    <t>00510009</t>
  </si>
  <si>
    <t>NAVARRO MEJIA ELVA MARIA</t>
  </si>
  <si>
    <t xml:space="preserve">REGISTRADOR DE TRAMITE DNI   </t>
  </si>
  <si>
    <t>00510417</t>
  </si>
  <si>
    <t>LINARES PINTO MARY CARMEN</t>
  </si>
  <si>
    <t xml:space="preserve">CALIFICADOR DE PROCESOS I   </t>
  </si>
  <si>
    <t>00799116</t>
  </si>
  <si>
    <t>ANGULO MEDINA HECTOR ANDRES</t>
  </si>
  <si>
    <t>00832332</t>
  </si>
  <si>
    <t>ZORRILLA NOVOA KARLA AUGUSTA</t>
  </si>
  <si>
    <t xml:space="preserve"> OBS: SECRETARIADO EJECUTIVO COMPUTARIZADO   </t>
  </si>
  <si>
    <t>00837479</t>
  </si>
  <si>
    <t>FACHIN RIOS FABRICIO GONZALO</t>
  </si>
  <si>
    <t xml:space="preserve">TECNICO, COMPUTADORAS OBS: COMPUTACION   </t>
  </si>
  <si>
    <t>00954568</t>
  </si>
  <si>
    <t>MOZOMBITE BARDALES DIANA</t>
  </si>
  <si>
    <t xml:space="preserve">PROFESOR, EDUCACION SECUNDARIA/EDUCACION FISICA   </t>
  </si>
  <si>
    <t xml:space="preserve">ADMINISTRADOR DE AGENCIA   </t>
  </si>
  <si>
    <t xml:space="preserve">ANALISTA CALIFICADOR DE TRAMITE SENIOR   </t>
  </si>
  <si>
    <t>01116053</t>
  </si>
  <si>
    <t>AREVALO ARCE MARY LANE</t>
  </si>
  <si>
    <t xml:space="preserve">CONTABILIDAD OBS: PROFESIONAL TECNICO EN CONTABILIDAD   </t>
  </si>
  <si>
    <t>01116891</t>
  </si>
  <si>
    <t>MACEDO PANDURO KATHERINE DEL PILAR</t>
  </si>
  <si>
    <t xml:space="preserve">LICENCIADO, HOTELERIA OBS: ADMINISTRACION HOTELE   </t>
  </si>
  <si>
    <t xml:space="preserve">ANALISTA DE CALIDAD Y PROCESOS SENIOR   </t>
  </si>
  <si>
    <t>01119897</t>
  </si>
  <si>
    <t>AREVALO NAVARRO WELINGTON</t>
  </si>
  <si>
    <t xml:space="preserve">INGENIERO, SISTEMAS INFORMATICOS OBS: INGENIERO DE SISTEMAS E INFORMATICA   </t>
  </si>
  <si>
    <t xml:space="preserve">CALIFICADOR   </t>
  </si>
  <si>
    <t>01120673</t>
  </si>
  <si>
    <t>DEL AGUILA VARGAS CAROLINA ERNESTINA</t>
  </si>
  <si>
    <t xml:space="preserve">CONTABILIDAD OBS: PROFESIONAL TECNICO   </t>
  </si>
  <si>
    <t xml:space="preserve">APOYO ADMINISTRATIVO   </t>
  </si>
  <si>
    <t>01126993</t>
  </si>
  <si>
    <t>ROJAS CHONG JOSSIANA ELIZABETH</t>
  </si>
  <si>
    <t xml:space="preserve">AZAFATA, INFORMACION/AEROPUERTO OBS: AVIACION COMERCIAL   </t>
  </si>
  <si>
    <t xml:space="preserve">AUXILIAR DE OBSERVADOS   </t>
  </si>
  <si>
    <t>01140007</t>
  </si>
  <si>
    <t>RAMIREZ AREVALO JORGE LUIS</t>
  </si>
  <si>
    <t xml:space="preserve">INGENIERO EN TELECOMUNICACIONES OBS: INGENIERIA DE TELEMATICA   </t>
  </si>
  <si>
    <t>01148866</t>
  </si>
  <si>
    <t>SAAVEDRA MORI FIORELLA</t>
  </si>
  <si>
    <t xml:space="preserve">ADMINISTRACION DE EMPRESAS   </t>
  </si>
  <si>
    <t xml:space="preserve">CURSOS DIPLOMADOS   </t>
  </si>
  <si>
    <t xml:space="preserve">AUXILIAR DE ENTREGAS   </t>
  </si>
  <si>
    <t>01161961</t>
  </si>
  <si>
    <t>FASANANDO ISUIZA ENITH</t>
  </si>
  <si>
    <t>01221247</t>
  </si>
  <si>
    <t>TICONA MAMANI JOSE EDUARDO</t>
  </si>
  <si>
    <t xml:space="preserve">LICENCIADO, PROFESIONALIZACION DOCENTE OBS: EDUCACION EN CONSTRUC   </t>
  </si>
  <si>
    <t xml:space="preserve">ANALISTA   </t>
  </si>
  <si>
    <t>01225108</t>
  </si>
  <si>
    <t>YAPUCHURA SAICO JUAN FRANCISCO</t>
  </si>
  <si>
    <t xml:space="preserve">INGENIERO ESTADISTICO OBS: ING. ESTADISTICO   </t>
  </si>
  <si>
    <t xml:space="preserve">REGISTRADOR CIVIL   </t>
  </si>
  <si>
    <t>01248651</t>
  </si>
  <si>
    <t>QUISPE YANARICO ROBERTO</t>
  </si>
  <si>
    <t xml:space="preserve">FISICO, MATEMATICA OBS: LICENCIADO EN EDUCACION: FISICO - MATEMATICAS   </t>
  </si>
  <si>
    <t>01302104</t>
  </si>
  <si>
    <t>ROQUE ROQUE JOSE ANTONIO</t>
  </si>
  <si>
    <t xml:space="preserve">MAESTRO DE ENSEÑANZA PRIMARIA   </t>
  </si>
  <si>
    <t>01305949</t>
  </si>
  <si>
    <t>VELASQUEZ MURGA JUSTINA</t>
  </si>
  <si>
    <t xml:space="preserve">MAESTRO DE ENSEÑANZA PRIMARIA OBS: LICENCIADA EN EDUCACION PRIMARIA   </t>
  </si>
  <si>
    <t>01307593</t>
  </si>
  <si>
    <t>GARAMBEL SOTO ELENA</t>
  </si>
  <si>
    <t xml:space="preserve">TECNICO, CONTABLE EN COSTOS OBS: TECNICO EN CONTABILIDAD   </t>
  </si>
  <si>
    <t>01314252</t>
  </si>
  <si>
    <t>QUISPE QUISPE PERCY DAVID</t>
  </si>
  <si>
    <t xml:space="preserve"> OBS: TRAMITES DE DNI Y REGISTRO CIVIL ITINERANTE   </t>
  </si>
  <si>
    <t xml:space="preserve">AUDITOR JEFE DE COMISION   </t>
  </si>
  <si>
    <t>01315138</t>
  </si>
  <si>
    <t>SALAS COLQUE ZARELA MARTHA</t>
  </si>
  <si>
    <t xml:space="preserve">MENSAJERO   </t>
  </si>
  <si>
    <t>01323212</t>
  </si>
  <si>
    <t>HERMOZA AGUIRRE MANUEL DARIO</t>
  </si>
  <si>
    <t xml:space="preserve"> OBS: PROCEDIMIENTOS REGISTRALES ITINERANTES   </t>
  </si>
  <si>
    <t xml:space="preserve">COORDINADOR REGIONAL JUNIOR   </t>
  </si>
  <si>
    <t>01324613</t>
  </si>
  <si>
    <t>NORIEGA ESQUIEROS CARLOS ALBERTO</t>
  </si>
  <si>
    <t>01326249</t>
  </si>
  <si>
    <t>CUENTAS BARRAZA RONALD OMAR</t>
  </si>
  <si>
    <t xml:space="preserve">INGENIERO ESTADISTICO OBS: ESTADISTICA E INFORMATICA   </t>
  </si>
  <si>
    <t xml:space="preserve">ADMINISTRADOR DE HARDWARE Y SOFTWARE PKI   </t>
  </si>
  <si>
    <t>01327169</t>
  </si>
  <si>
    <t>INCACARI SANCHO GERBER FEDERICO</t>
  </si>
  <si>
    <t xml:space="preserve">COMPUTACION E INFORMATICA OBS: MAGISTER EN INFORMATICA   </t>
  </si>
  <si>
    <t xml:space="preserve">MAESTRIA   </t>
  </si>
  <si>
    <t>01327330</t>
  </si>
  <si>
    <t>MAMANI APAZA JUAN GUMERCINDO</t>
  </si>
  <si>
    <t>01339644</t>
  </si>
  <si>
    <t>CHAVEZ RODRIGUEZ RICHARD</t>
  </si>
  <si>
    <t>01340291</t>
  </si>
  <si>
    <t>RAMOS YUCRA JULIO CESAR</t>
  </si>
  <si>
    <t>01341567</t>
  </si>
  <si>
    <t>ORTEGA BEDREGAL RENZO</t>
  </si>
  <si>
    <t xml:space="preserve"> OBS: SECUNDARIA COMPLETA   </t>
  </si>
  <si>
    <t>01342367</t>
  </si>
  <si>
    <t>CUNO FLORES NICOLAS</t>
  </si>
  <si>
    <t xml:space="preserve">INGENIERO MECANICO, AGRICULTURA (ING. AGRICOLA) OBS: INGENIERIA AGRICOLA IV CICLO   </t>
  </si>
  <si>
    <t xml:space="preserve">AUXILIAR ADMINISTRATIVO   </t>
  </si>
  <si>
    <t>01342827</t>
  </si>
  <si>
    <t>GARCIA TITO OMAR ORLANDO</t>
  </si>
  <si>
    <t xml:space="preserve">PROFESOR, EDUCACION SUPERIOR/PLANIFICACION FAMILIAR OBS: PROFESOR EN EDUCACION PRIMARIA   </t>
  </si>
  <si>
    <t>01344231</t>
  </si>
  <si>
    <t>CUTIPA APAZA AMERICO HERBERT</t>
  </si>
  <si>
    <t>01345040</t>
  </si>
  <si>
    <t>PINEDA TAPIA DORIS</t>
  </si>
  <si>
    <t xml:space="preserve">OBSTETRIZ OBS: OBSTETRICIA   </t>
  </si>
  <si>
    <t>01556336</t>
  </si>
  <si>
    <t>ASTORGA ICHO CARMEN MELINDA</t>
  </si>
  <si>
    <t xml:space="preserve">PROFESOR, EDUCACION SUPERIOR/PROGRAMACION DE COMPUTADORAS OBS: PROFESOR DE EDUCACION TECNICA: COMPUTACION E INFORMATICA   </t>
  </si>
  <si>
    <t>01560087</t>
  </si>
  <si>
    <t>JUAREZ PILCO MAGDA</t>
  </si>
  <si>
    <t xml:space="preserve">TECNICO, CONTABLE EN COSTOS OBS: CONTABILIDAD   </t>
  </si>
  <si>
    <t>01850706</t>
  </si>
  <si>
    <t>PACHECO QUIÑONES RENSO ULME</t>
  </si>
  <si>
    <t xml:space="preserve">INGENIERO ESTADISTICO OBS: INGENIERO ESTADISTCO E INFORMATICO   </t>
  </si>
  <si>
    <t xml:space="preserve">CALIFICADOR DE TRAMITES SENIOR   </t>
  </si>
  <si>
    <t>01854071</t>
  </si>
  <si>
    <t>VILCA MAYDANA DANTE FELIX</t>
  </si>
  <si>
    <t xml:space="preserve">ENFERMERA(O), NIVEL SUPERIOR OBS: PERIODISMO   </t>
  </si>
  <si>
    <t>01866967</t>
  </si>
  <si>
    <t>CHURACAPIA LLAVE MARILYN</t>
  </si>
  <si>
    <t xml:space="preserve">PROFESOR, EDUCACION SECUNDARIA/LENGUA Y LITERATURA OBS: PROFESORA DE EDUCACION SECUNDARIA: LENGUA Y LITERATURA   </t>
  </si>
  <si>
    <t xml:space="preserve">ESPECIALISTA EN GESTION DE PROYECTOS DE IDENTIDAD DIGITAL   </t>
  </si>
  <si>
    <t>01889246</t>
  </si>
  <si>
    <t>ROSALES MAQUERA CESAR ROBERTO</t>
  </si>
  <si>
    <t>02039248</t>
  </si>
  <si>
    <t>CUPI SUCA WILFREDO ROBER</t>
  </si>
  <si>
    <t>02145209</t>
  </si>
  <si>
    <t>FRISANCHO PORTUGAL MIGUEL ANGEL</t>
  </si>
  <si>
    <t>02145298</t>
  </si>
  <si>
    <t>SALAS PORTUGAL VDA DE BELON GLORIA MELINA</t>
  </si>
  <si>
    <t xml:space="preserve">SOCIOLOGO, INDUSTRIA OBS: LIC. SOCIOLOGIA   </t>
  </si>
  <si>
    <t xml:space="preserve">COORDINADOR REGIONAL SENIOR   </t>
  </si>
  <si>
    <t>02167693</t>
  </si>
  <si>
    <t>CALDERON VIZCARRA GAZUL HARRY</t>
  </si>
  <si>
    <t xml:space="preserve">CONTADOR PUBLICO OBS: CONTABILIDAD   </t>
  </si>
  <si>
    <t>02167788</t>
  </si>
  <si>
    <t>VILCA VILCA MARIA</t>
  </si>
  <si>
    <t>02169029</t>
  </si>
  <si>
    <t>MAMANI CABANA BENEDICTA</t>
  </si>
  <si>
    <t xml:space="preserve">ANALISTA DE CONTROL PREVIO   </t>
  </si>
  <si>
    <t>02417178</t>
  </si>
  <si>
    <t>TOROCAHUA CASTILLO ADRIANA</t>
  </si>
  <si>
    <t xml:space="preserve">CONTADOR PUBLICO OBS: CONTADOR PUBLICO   </t>
  </si>
  <si>
    <t>02433915</t>
  </si>
  <si>
    <t>LAURA QUILLA COSME DELFIN</t>
  </si>
  <si>
    <t xml:space="preserve">INGENIERO, SISTEMAS INFORMATICOS OBS: ING. SISTEMAS   </t>
  </si>
  <si>
    <t xml:space="preserve">ABOGADO UFI   </t>
  </si>
  <si>
    <t>02434360</t>
  </si>
  <si>
    <t>HANCCO NAVARRO PERCY LEON</t>
  </si>
  <si>
    <t xml:space="preserve">DERECHO OBS: ABOGADO   </t>
  </si>
  <si>
    <t>02434468</t>
  </si>
  <si>
    <t>PARICAHUA TAYPE FREDY</t>
  </si>
  <si>
    <t xml:space="preserve">MECANICO, TALLER DE REPARACIONES/AUTOMOVILES OBS: TECNICO PROFESIONAL   </t>
  </si>
  <si>
    <t xml:space="preserve">INTEGRADOR DE SOLUCIONES INFORMATICAS   </t>
  </si>
  <si>
    <t>02434739</t>
  </si>
  <si>
    <t>PAREDES QUISPE IVAN SANTO</t>
  </si>
  <si>
    <t xml:space="preserve">INGENIERIA DE SISTEMAS   </t>
  </si>
  <si>
    <t xml:space="preserve">COORDINADOR/A EN ADMINISTRACION DE PERSONAL   </t>
  </si>
  <si>
    <t xml:space="preserve">ADMINISTRADOR DE EMPRESAS OBS: ADMINISTRACION DE EMPRESAS   </t>
  </si>
  <si>
    <t xml:space="preserve">AUXILIAR   </t>
  </si>
  <si>
    <t>02626495</t>
  </si>
  <si>
    <t>CHINCHAYAN ALVA ANA CECILIA</t>
  </si>
  <si>
    <t xml:space="preserve">CONTADOR PUBLICO OBS: CONTADORA PUBLICA   </t>
  </si>
  <si>
    <t>02636825</t>
  </si>
  <si>
    <t>GUERRERO ESPINOZA DANIEL ISAIAS</t>
  </si>
  <si>
    <t xml:space="preserve">TECNICO, COMPUTADORAS OBS: TECNICO EN COMPUTACION E INFORMATICA   </t>
  </si>
  <si>
    <t>02647144</t>
  </si>
  <si>
    <t>GUZMAN SUAREZ ORESTES GERARDO</t>
  </si>
  <si>
    <t>02675239</t>
  </si>
  <si>
    <t>NAVARRO MIRANDA FRANCISCO</t>
  </si>
  <si>
    <t>02708142</t>
  </si>
  <si>
    <t>CHERRE ALBAN RONIE OSCAR</t>
  </si>
  <si>
    <t xml:space="preserve">AUXILIAR, CONTABLE OBS: AUXILIAR DE CONTABILIDAD   </t>
  </si>
  <si>
    <t xml:space="preserve">ASISTENTE DE PLANILLAS Y CONTRATOS   </t>
  </si>
  <si>
    <t>02773159</t>
  </si>
  <si>
    <t>PINEDO RETO AMALIA DEL SOCORRO</t>
  </si>
  <si>
    <t xml:space="preserve">INGENIERO, ADMINISTRATIVO OBS: LICENCIADA EN CIENCIAS ADMINISTRATIVAS   </t>
  </si>
  <si>
    <t xml:space="preserve">COORDINADOR/A REGIONAL SENIOR   </t>
  </si>
  <si>
    <t>02782945</t>
  </si>
  <si>
    <t>FARFAN ALBAN LIDIA SOLEDAD</t>
  </si>
  <si>
    <t xml:space="preserve">ECONOMISTA   </t>
  </si>
  <si>
    <t>02787814</t>
  </si>
  <si>
    <t>SANDOVAL CASTRO ELMER</t>
  </si>
  <si>
    <t xml:space="preserve">PROGRAMADOR, INFORMATICA/POR COMPUTADORA OBS: ESTUDIO EN EL CENTRO DE ENSEÑANZA CONTINUA DE LA UNIVERSIDAD   </t>
  </si>
  <si>
    <t xml:space="preserve">ANALISTA ADMINISTRATIVO   </t>
  </si>
  <si>
    <t>02794042</t>
  </si>
  <si>
    <t>APONTE MOGOLLON MARIA LUISA</t>
  </si>
  <si>
    <t>02799528</t>
  </si>
  <si>
    <t>LUPUCHE SILVA MARIA DEL SOCORRO</t>
  </si>
  <si>
    <t>02817490</t>
  </si>
  <si>
    <t>ADANAQUE ROSAS RICARDO WILMER</t>
  </si>
  <si>
    <t xml:space="preserve">SUPERVISIÓN   </t>
  </si>
  <si>
    <t>02825525</t>
  </si>
  <si>
    <t>RONDON GALLARDO JANET SUSANA</t>
  </si>
  <si>
    <t>02830498</t>
  </si>
  <si>
    <t>HERRERA TRONCOS LILI ANA</t>
  </si>
  <si>
    <t xml:space="preserve">SECRETARIA OBS: SECRETARIADO   </t>
  </si>
  <si>
    <t>02833743</t>
  </si>
  <si>
    <t>HUERTAS LEON MILAGROS ROSARIO</t>
  </si>
  <si>
    <t>02841300</t>
  </si>
  <si>
    <t>FARFAN YARLEQUE ALBERTO ANTONIO</t>
  </si>
  <si>
    <t xml:space="preserve">CONTABILIDAD OBS: EGRESADO EN CONTABILIDAD   </t>
  </si>
  <si>
    <t>02842699</t>
  </si>
  <si>
    <t>SANCHEZ MOSCOL CARLOS MARK</t>
  </si>
  <si>
    <t xml:space="preserve">NOTIFICADOR   </t>
  </si>
  <si>
    <t>02850518</t>
  </si>
  <si>
    <t>PINZON MALDONADO MIGUEL ANGEL</t>
  </si>
  <si>
    <t xml:space="preserve">COMPUTACION E INFORMATICA OBS: TITULO EN TRAMITE   </t>
  </si>
  <si>
    <t>02872558</t>
  </si>
  <si>
    <t>CARDICH CISNEROS SONIA CLEMENTINA</t>
  </si>
  <si>
    <t xml:space="preserve">PROFESORES, OTROS OBS: EDUCACION PRIMARIA   </t>
  </si>
  <si>
    <t xml:space="preserve">ANALISTA EN PUBLICACIONES   </t>
  </si>
  <si>
    <t>02873693</t>
  </si>
  <si>
    <t>BURNEO GONZALEZ GERARDO ENRIQUE</t>
  </si>
  <si>
    <t xml:space="preserve">ESPECIALISTA, CIENCIAS DE LA COMUNICACION OBS: LIC. COMUNICACION   </t>
  </si>
  <si>
    <t xml:space="preserve">REGISTRADOR/A CIVIL   </t>
  </si>
  <si>
    <t>02876355</t>
  </si>
  <si>
    <t>YANAYACO YOVERA GISSELA</t>
  </si>
  <si>
    <t xml:space="preserve">PROFESOR, ENSEÑANZA SECUNDARIA/MATEMATICAS OBS: LICENCIADA EN EDUCACION SECUNDARIA   </t>
  </si>
  <si>
    <t>02899241</t>
  </si>
  <si>
    <t>CHUYES JAIME HENRY ALEX</t>
  </si>
  <si>
    <t>03369103</t>
  </si>
  <si>
    <t>QUINTANA ANTO FRANCISCO GASTON</t>
  </si>
  <si>
    <t xml:space="preserve">ADMINISTRACION   </t>
  </si>
  <si>
    <t>03385838</t>
  </si>
  <si>
    <t>PEREIRA ALBINES PAOLA</t>
  </si>
  <si>
    <t xml:space="preserve">PROFESOR, EDUCACION SECUNDARIA/HISTORIA OBS: EDUCACIÓN: CIENCIAS SOCIALES   </t>
  </si>
  <si>
    <t xml:space="preserve">ASIGNADOR   </t>
  </si>
  <si>
    <t>03671320</t>
  </si>
  <si>
    <t>NEYRA GRANADOS JUAN ALEX</t>
  </si>
  <si>
    <t>03675077</t>
  </si>
  <si>
    <t>RAZURI COLOMA KARLA PAOLA</t>
  </si>
  <si>
    <t xml:space="preserve">LICENCIADOS EN COMPUTACION OBS: COMPUTACION   </t>
  </si>
  <si>
    <t>03687334</t>
  </si>
  <si>
    <t>ESCOBAR TIMANA LUIS ALBERTO</t>
  </si>
  <si>
    <t>03688429</t>
  </si>
  <si>
    <t>PRADO LAZO CARLA LOURDES</t>
  </si>
  <si>
    <t>03690129</t>
  </si>
  <si>
    <t>BORRERO GALLARDO JESUS AMELISA</t>
  </si>
  <si>
    <t>03698327</t>
  </si>
  <si>
    <t>CHAVEZ RETO MAGGY CRISTINA</t>
  </si>
  <si>
    <t>03837031</t>
  </si>
  <si>
    <t>ROMERO CRUZ DOMINGO RAUL</t>
  </si>
  <si>
    <t xml:space="preserve">TECNICO AUTOMOTRIZ OBS: AUTOMOTORES   </t>
  </si>
  <si>
    <t>03879481</t>
  </si>
  <si>
    <t>AGURTO RIVAS KARINA YANET</t>
  </si>
  <si>
    <t>03879640</t>
  </si>
  <si>
    <t>ZAVALA YARLEQUE MARLENY CONSUELO</t>
  </si>
  <si>
    <t>03881828</t>
  </si>
  <si>
    <t>CORDOVA MOGOLLON CARMEN NANCY</t>
  </si>
  <si>
    <t>03886508</t>
  </si>
  <si>
    <t>ANTON ASANZA RICHARD NORMAM</t>
  </si>
  <si>
    <t xml:space="preserve">TECNICO, COMPUTADORAS OBS: COMPUTACION INFORMATICA   </t>
  </si>
  <si>
    <t>03892315</t>
  </si>
  <si>
    <t>YOVERA SANCHEZ ADA LUCY</t>
  </si>
  <si>
    <t>03900522</t>
  </si>
  <si>
    <t>ROQUE MAURICIO EYLIN PATRICIA</t>
  </si>
  <si>
    <t>04033962</t>
  </si>
  <si>
    <t>HUARICAPCHA DURAND DENIS OMAR</t>
  </si>
  <si>
    <t>04067234</t>
  </si>
  <si>
    <t>FLORES POVES DIMAS EDGAR</t>
  </si>
  <si>
    <t>04083700</t>
  </si>
  <si>
    <t>GOMEZ PAREDES ALAIN SANTIAGO</t>
  </si>
  <si>
    <t xml:space="preserve">ESPECIALISTA, CIENCIAS DE LA COMUNICACION OBS: CIENCIAS DE LA EDUCACION Y COMUNICACION SOCIAL   </t>
  </si>
  <si>
    <t>04085103</t>
  </si>
  <si>
    <t>PARRA TORRES CARLOS ALBERTO</t>
  </si>
  <si>
    <t xml:space="preserve">ESPECIALISTA, CIENCIAS DE LA COMUNICACION OBS: LICENCIADO EN COMUNICACION SOCIAL   </t>
  </si>
  <si>
    <t>04352271</t>
  </si>
  <si>
    <t>SANTISTEBAN CANCHIHUAMAN MIJAIL ALVA</t>
  </si>
  <si>
    <t>04427236</t>
  </si>
  <si>
    <t>CUETO RAMIREZ ARACELLI YANETT</t>
  </si>
  <si>
    <t xml:space="preserve">AUXILIAR DE ACCESO INSTITUCIONAL   </t>
  </si>
  <si>
    <t>04437650</t>
  </si>
  <si>
    <t>ROQUE VELASQUEZ JAVIER SANTIAGO</t>
  </si>
  <si>
    <t xml:space="preserve"> OBS: SISTEMA OPERATIVO D.O.S - ACTUALIZACION   </t>
  </si>
  <si>
    <t>04827286</t>
  </si>
  <si>
    <t>COTOS ARIAS DARICA CANDI</t>
  </si>
  <si>
    <t>04827861</t>
  </si>
  <si>
    <t>SILVA VARGAS KEHILA</t>
  </si>
  <si>
    <t xml:space="preserve">PROFESOR, EDUCACION SECUNDARIA/LENGUA Y LITERATURA   </t>
  </si>
  <si>
    <t>05319256</t>
  </si>
  <si>
    <t>VASQUEZ RODRIGUEZ JORGE MANUEL</t>
  </si>
  <si>
    <t xml:space="preserve">AGRONOMO OBS: CIENCIAS AGRONOMICAS   </t>
  </si>
  <si>
    <t xml:space="preserve">MOTORISTA   </t>
  </si>
  <si>
    <t>05324269</t>
  </si>
  <si>
    <t>YUMBATO PINEDO WILTER ORLANDO</t>
  </si>
  <si>
    <t xml:space="preserve"> OBS: CIENCIAS ADMINISTRATIVAS CONTABLES   </t>
  </si>
  <si>
    <t>05331298</t>
  </si>
  <si>
    <t>MARQUEZ ALVAREZ DE APAESTEGUI NATIVIDAD VELINDA</t>
  </si>
  <si>
    <t>SUPERVIDOR</t>
  </si>
  <si>
    <t>05336303</t>
  </si>
  <si>
    <t>LOZANO TELLO SONIA</t>
  </si>
  <si>
    <t xml:space="preserve">JEFE DE OFICINA REGISTRAL   </t>
  </si>
  <si>
    <t>05352775</t>
  </si>
  <si>
    <t>MANDUJANO HUAMANI JORGE LUIS</t>
  </si>
  <si>
    <t xml:space="preserve">SECRETARIA   </t>
  </si>
  <si>
    <t>05370201</t>
  </si>
  <si>
    <t>GARAY FELIX BERENICE</t>
  </si>
  <si>
    <t xml:space="preserve">SECRETARIA EJECUTIVA OBS: SECRETARIA EJECUTIVO COMPUTARIZADA   </t>
  </si>
  <si>
    <t>05370206</t>
  </si>
  <si>
    <t>LEMOS RODRIGUEZ MAYER IVAN</t>
  </si>
  <si>
    <t xml:space="preserve">TECNICO, COMPUTADORAS OBS: COMPUTACIÓN E INFORMÁTICA   </t>
  </si>
  <si>
    <t>05373249</t>
  </si>
  <si>
    <t>GOMEZ PORTOCARRERO TIMOTEO</t>
  </si>
  <si>
    <t xml:space="preserve"> OBS: TEXTO UNICO DE PROCEDIMIENTOS ADMINISTRATIVOS EN EL RENIEC   </t>
  </si>
  <si>
    <t>05374309</t>
  </si>
  <si>
    <t>CHUQUIPIONDO PINEDO MIGUEL ANGEL</t>
  </si>
  <si>
    <t>05377047</t>
  </si>
  <si>
    <t>ISUIZA MANIHUARI GUILLERMO</t>
  </si>
  <si>
    <t xml:space="preserve">PROFESOR, EDUCACION SECUNDARIA/CIENCIAS NATURALES OBS: PROFESOR DE CIENCIAS NATURALES   </t>
  </si>
  <si>
    <t>05378581</t>
  </si>
  <si>
    <t>MERA CHAVEZ PATRICIA</t>
  </si>
  <si>
    <t xml:space="preserve">SECRETARIA EJECUTIVA OBS: TITULADO EN SECRETARIADO EJECUTIVO   </t>
  </si>
  <si>
    <t>05393136</t>
  </si>
  <si>
    <t>MENDOZA PEREZ RICHARD DANIEL</t>
  </si>
  <si>
    <t xml:space="preserve">CONTABILIDAD OBS: EGRESADO CONTABILIDAD   </t>
  </si>
  <si>
    <t>05393884</t>
  </si>
  <si>
    <t>MAFALDO HERRERA MONICA ROXANA</t>
  </si>
  <si>
    <t xml:space="preserve">SUPERVISOR   </t>
  </si>
  <si>
    <t xml:space="preserve">ADMINISTRADOR DE EMPRESAS OBS: BACHILLER EN CIENCIAS ADMINISTRATIVAS   </t>
  </si>
  <si>
    <t>05404254</t>
  </si>
  <si>
    <t>GARCIA CONTRERAS GIOVANNA GISSELA</t>
  </si>
  <si>
    <t xml:space="preserve">TECNICO, COMPUTADORAS OBS: OPERADOR DE WINDOWS   </t>
  </si>
  <si>
    <t>05411815</t>
  </si>
  <si>
    <t>VILELA GRANDEZ SEGUNDO HENRY</t>
  </si>
  <si>
    <t>05412304</t>
  </si>
  <si>
    <t>SIU ARMAS RICARDO</t>
  </si>
  <si>
    <t xml:space="preserve">ADMINISTRACION DE NEGOCIOS OBS: ADMINISTRACION   </t>
  </si>
  <si>
    <t>05413438</t>
  </si>
  <si>
    <t>MOSCOSO AGUILAR AUGUSTO TEOBALDO</t>
  </si>
  <si>
    <t xml:space="preserve">SUB GERENTE   </t>
  </si>
  <si>
    <t>06009893</t>
  </si>
  <si>
    <t>RIOS ADRIANZEN RONALD ANTONIO</t>
  </si>
  <si>
    <t xml:space="preserve">ABOGADO OBS: TITULO PROFESIONAL   </t>
  </si>
  <si>
    <t xml:space="preserve">COORDINADOR DE PROYECTOS   </t>
  </si>
  <si>
    <t>06010743</t>
  </si>
  <si>
    <t>CONCHA VALENCIA PABLO EFRAIN</t>
  </si>
  <si>
    <t xml:space="preserve">ECONOMISTA OBS: ECONOMISTA   </t>
  </si>
  <si>
    <t>06019027</t>
  </si>
  <si>
    <t>MORENO MELENDEZ GUISELA</t>
  </si>
  <si>
    <t xml:space="preserve">TECNICO, COMPUTADORAS OBS: TECNICA EN INFORMATICA BASICA   </t>
  </si>
  <si>
    <t xml:space="preserve">AUDITOR/A   </t>
  </si>
  <si>
    <t>06039887</t>
  </si>
  <si>
    <t>VALENCIA MUÑOZ CARLOS ALFONSO</t>
  </si>
  <si>
    <t>06040244</t>
  </si>
  <si>
    <t>HURTADO GARIBOTTO MANUEL PABLO EZEQUIEL</t>
  </si>
  <si>
    <t>06060868</t>
  </si>
  <si>
    <t>CASTAÑEDA ABARCA DAVID</t>
  </si>
  <si>
    <t xml:space="preserve">COMPUTACION E INFORMATICA OBS: TECNICO EN COMPUTACION E INFORMATICA   </t>
  </si>
  <si>
    <t xml:space="preserve">ANALISTA LOGISTICO   </t>
  </si>
  <si>
    <t>06082439</t>
  </si>
  <si>
    <t>DE LA TORRE DE LA TORRE VICTOR ERNESTO</t>
  </si>
  <si>
    <t xml:space="preserve">INGENIERO PESQUERO OBS: TITULO PROFESIONAL   </t>
  </si>
  <si>
    <t>06089455</t>
  </si>
  <si>
    <t>CHINGAY ROMERO LUIS ALBERTO</t>
  </si>
  <si>
    <t xml:space="preserve">ANALISTA DE PROCESOS   </t>
  </si>
  <si>
    <t xml:space="preserve">INGENIERO ESTADISTICO OBS: INGENIERIA ESTADISTICA E INFORMATICA   </t>
  </si>
  <si>
    <t xml:space="preserve">OPERATIVO I   </t>
  </si>
  <si>
    <t>06117513</t>
  </si>
  <si>
    <t>LAZO CHONG GORKI</t>
  </si>
  <si>
    <t xml:space="preserve">INGENIERO ELECTRONICO   </t>
  </si>
  <si>
    <t>06128561</t>
  </si>
  <si>
    <t>DIAZ FLORES DARIO ANGEL</t>
  </si>
  <si>
    <t xml:space="preserve">ABOGADA/O   </t>
  </si>
  <si>
    <t>06132173</t>
  </si>
  <si>
    <t>PIEROLA ROBLES SERGIO VICTOR</t>
  </si>
  <si>
    <t xml:space="preserve">ASISTENTE EN GESTION OPERATIVA   </t>
  </si>
  <si>
    <t>06132319</t>
  </si>
  <si>
    <t>REYNA FUENTES ANGEL FERNANDO</t>
  </si>
  <si>
    <t xml:space="preserve">ECONOMISTA OBS: ECONOMIA   </t>
  </si>
  <si>
    <t>06134529</t>
  </si>
  <si>
    <t>MANDUJANO MENDIETA GLADYS SONIA</t>
  </si>
  <si>
    <t xml:space="preserve">CONTABILIDAD OBS: BACHILLER EN CONTABILIDAD   </t>
  </si>
  <si>
    <t>06143654</t>
  </si>
  <si>
    <t>SANDOVAL POLOCENA JUAN FERNANDO</t>
  </si>
  <si>
    <t xml:space="preserve">CALIFICADOR DE PROCESOS   </t>
  </si>
  <si>
    <t>06188894</t>
  </si>
  <si>
    <t>MIRANDA MORENO DAVID ALEJANDRO</t>
  </si>
  <si>
    <t xml:space="preserve">ECONOMIA OBS: BACHILLER   </t>
  </si>
  <si>
    <t xml:space="preserve">ASISTENTE   </t>
  </si>
  <si>
    <t>06197742</t>
  </si>
  <si>
    <t>TELLO HERRERA MARIA SABINA</t>
  </si>
  <si>
    <t xml:space="preserve"> OBS: ASISTENTE DE GERENCIA   </t>
  </si>
  <si>
    <t>06199132</t>
  </si>
  <si>
    <t>MERTZ ORTIZ ZORAYA NAIR</t>
  </si>
  <si>
    <t xml:space="preserve">SECRETARIA EJECUTIVA OBS: TECNICO PROFESIONAL   </t>
  </si>
  <si>
    <t xml:space="preserve">ASIGNADOR DE TRAMITES   </t>
  </si>
  <si>
    <t>06202040</t>
  </si>
  <si>
    <t>CABRERA ARROYO WILMER HENRY</t>
  </si>
  <si>
    <t xml:space="preserve">ADMINISTRACION OBS: ADMINISTRACION   </t>
  </si>
  <si>
    <t>06202234</t>
  </si>
  <si>
    <t>BALLESTEROS CADILLO TEOFILO FLORO</t>
  </si>
  <si>
    <t xml:space="preserve">INGENIERO, PETROLEO OBS: INGENIERIA DE PETROLEO   </t>
  </si>
  <si>
    <t xml:space="preserve">ESPECIALISTA EN SISTEMAS INFORMATICOS   </t>
  </si>
  <si>
    <t>06213304</t>
  </si>
  <si>
    <t>MONROY MIRANDA ARIEL LUDWING</t>
  </si>
  <si>
    <t xml:space="preserve">DOCENTE   </t>
  </si>
  <si>
    <t>06213396</t>
  </si>
  <si>
    <t>SALAZAR LOPEZ SAMUEL HERNANDO</t>
  </si>
  <si>
    <t xml:space="preserve">ADMINISTRACION OBS: ADMINISTRACION Y CIENCIAS POLICIALES   </t>
  </si>
  <si>
    <t xml:space="preserve">TRABAJADOR SOCIAL   </t>
  </si>
  <si>
    <t>06214984</t>
  </si>
  <si>
    <t>MORALES CHAVEZ SUSY MARILU</t>
  </si>
  <si>
    <t xml:space="preserve"> OBS: LICENCIADA EN TRABAJO SOCIAL   </t>
  </si>
  <si>
    <t>06231757</t>
  </si>
  <si>
    <t>CACERES ORELLANA DE SANCHEZ LAURA GRACIELA</t>
  </si>
  <si>
    <t>06245926</t>
  </si>
  <si>
    <t>MORALES CHAVEZ GLORIA MARIA</t>
  </si>
  <si>
    <t xml:space="preserve">ESTADISTICO, EDUCACION OBS: LIC. EN EDUCACION   </t>
  </si>
  <si>
    <t>06249785</t>
  </si>
  <si>
    <t>MAC DOWALL REYNOSO JENNIFER EULALIA</t>
  </si>
  <si>
    <t xml:space="preserve">ADMINISTRACION OBS: ADMINISTRACIÓN III CICLO   </t>
  </si>
  <si>
    <t>06251867</t>
  </si>
  <si>
    <t>GÓMEZ POLO MARIO EDUARDO</t>
  </si>
  <si>
    <t xml:space="preserve">MECANICO, MAQUINAS OBS: MECANICA   </t>
  </si>
  <si>
    <t xml:space="preserve">ANALISTA CONTABLE   </t>
  </si>
  <si>
    <t>06255769</t>
  </si>
  <si>
    <t>REVOREDO LUNA MARIO REYNALDO</t>
  </si>
  <si>
    <t xml:space="preserve">CONTADOR PUBLICO OBS: CONTADOR PUBLICO COLEGIADO   </t>
  </si>
  <si>
    <t>06256212</t>
  </si>
  <si>
    <t>MORI VILLEGAS GILMER ESTEBAN</t>
  </si>
  <si>
    <t>06256217</t>
  </si>
  <si>
    <t>BOLUARTE ZEGARRA DINA ERCILIA</t>
  </si>
  <si>
    <t xml:space="preserve">ASISTENTE OPERATIVO   </t>
  </si>
  <si>
    <t>06259778</t>
  </si>
  <si>
    <t>MOLOCHE SILVA MARIO MARTIN</t>
  </si>
  <si>
    <t xml:space="preserve">PROFESOR, EDUCACION SUPERIOR/IDIOMAS Y LINGUISTICA OBS: PROF. INGL+S   </t>
  </si>
  <si>
    <t>06267605</t>
  </si>
  <si>
    <t>PEREZ BARRETO RUBIO ALINA EVELIN</t>
  </si>
  <si>
    <t>06269286</t>
  </si>
  <si>
    <t>FUENTES QUISPE RUBEN</t>
  </si>
  <si>
    <t>06275778</t>
  </si>
  <si>
    <t>GASPAR CHONATE PABLO AUGUSTO</t>
  </si>
  <si>
    <t xml:space="preserve">DERECHO OBS: VIII CICLO   </t>
  </si>
  <si>
    <t xml:space="preserve">CALIFICADOR/A DE PROCESOS   </t>
  </si>
  <si>
    <t>06277882</t>
  </si>
  <si>
    <t>ARAUJO TUMI JAVIER MIGUEL</t>
  </si>
  <si>
    <t xml:space="preserve"> OBS: COMPUTACION E INFORMATICA   </t>
  </si>
  <si>
    <t xml:space="preserve">ANALISTA EN CONTROL DE CALIDAD DEL DNI   </t>
  </si>
  <si>
    <t>06283456</t>
  </si>
  <si>
    <t>SOTOMAYOR PEREZ JORGE ALBERTO</t>
  </si>
  <si>
    <t xml:space="preserve">INGENIERO QUIMICO, OTROS OBS: INGENIERO QUIMICO   </t>
  </si>
  <si>
    <t xml:space="preserve">ANALISTA DE IMPUESTO   </t>
  </si>
  <si>
    <t>06355482</t>
  </si>
  <si>
    <t>MARQUEZ ESPINOZA MARIA YSABEL</t>
  </si>
  <si>
    <t xml:space="preserve">CONTABILIDAD OBS: CONTADOR PUBLICO   </t>
  </si>
  <si>
    <t xml:space="preserve">MONITOR PARA LA ATENCION DEL CLIENTE   </t>
  </si>
  <si>
    <t>06432901</t>
  </si>
  <si>
    <t>RAMOS ZAVALA KATIA EYLI</t>
  </si>
  <si>
    <t xml:space="preserve">ASISTENTE ELECTORAL DE CONSISTENCIA DE DATOS   </t>
  </si>
  <si>
    <t>06546721</t>
  </si>
  <si>
    <t>PACHECO LLIMPE JESUS ANGEL</t>
  </si>
  <si>
    <t>06577315</t>
  </si>
  <si>
    <t>MARCOS APAZA RICARDO ANTONIO</t>
  </si>
  <si>
    <t xml:space="preserve">CONTABILIDAD OBS: CIENCIAS FINANCIERAS Y CONTABLES   </t>
  </si>
  <si>
    <t>06594512</t>
  </si>
  <si>
    <t>SALINAS PAREDES HENRY ELIAS</t>
  </si>
  <si>
    <t xml:space="preserve">CONTADOR, EMPRESA OBS: CIENCIAS FINANCIERAS Y CONTABLES X CICLO   </t>
  </si>
  <si>
    <t xml:space="preserve">SUPERVISOR DE SEGURIDAD   </t>
  </si>
  <si>
    <t>06618971</t>
  </si>
  <si>
    <t>REYES MATOS JUAN JOSE</t>
  </si>
  <si>
    <t xml:space="preserve">ANALISTA CALIFICADOR   </t>
  </si>
  <si>
    <t>06631562</t>
  </si>
  <si>
    <t>VELASQUEZ CABRERA ELIZABETH TEOFILA</t>
  </si>
  <si>
    <t xml:space="preserve">ESPECIALISTA, CIENCIAS DE LA COMUNICACION OBS: CS. COMUNICACION   </t>
  </si>
  <si>
    <t xml:space="preserve">PAGADOR   </t>
  </si>
  <si>
    <t>06633750</t>
  </si>
  <si>
    <t>PANDO HELFER JOSE ANTONIO</t>
  </si>
  <si>
    <t xml:space="preserve">CONTADOR, EMPRESA OBS: CONTABILIDAD - IX CIC   </t>
  </si>
  <si>
    <t xml:space="preserve">ANALISTA DE RENDICIONES DE CUENTAS   </t>
  </si>
  <si>
    <t>06636840</t>
  </si>
  <si>
    <t>CERVA ARRIETA VICENTE SEGUNDO</t>
  </si>
  <si>
    <t>06645657</t>
  </si>
  <si>
    <t>DIEZ RAMOS JOHNNY RAMON</t>
  </si>
  <si>
    <t xml:space="preserve">DERECHO OBS: SETIMO CICLO   </t>
  </si>
  <si>
    <t xml:space="preserve">SIN CARGO   </t>
  </si>
  <si>
    <t>06652007</t>
  </si>
  <si>
    <t>MURILLO DEL VALLE JUAN</t>
  </si>
  <si>
    <t xml:space="preserve">ANALISTA DE TESORERIA   </t>
  </si>
  <si>
    <t>06655290</t>
  </si>
  <si>
    <t>CASTAÑEDA BURGOS NORA BEATRIZ</t>
  </si>
  <si>
    <t xml:space="preserve">ADMINISTRACION OBS: LICENCIADO EN ADMINISTRACION   </t>
  </si>
  <si>
    <t>06662816</t>
  </si>
  <si>
    <t>ORTIZ CLEMENTE CORNELIO ROY</t>
  </si>
  <si>
    <t xml:space="preserve">ADMINISTRACION DE EMPRESAS OBS: HA CURSADO ESTUDIO DEL I AL VIII ENTRE LOS SEMESTRES 1997-I AL 2000-III   </t>
  </si>
  <si>
    <t xml:space="preserve">AUXILIAR ADMINISTRATIVO DE SEGURIDAD   </t>
  </si>
  <si>
    <t>06665025</t>
  </si>
  <si>
    <t>SALAZAR MEIER ILIANA GERALDINE</t>
  </si>
  <si>
    <t xml:space="preserve">ADMINISTRADOR DE EMPRESAS OBS: IV CICLO-ADMINISTRACION   </t>
  </si>
  <si>
    <t>06667642</t>
  </si>
  <si>
    <t>FERNANDEZ DAVILA LOPEZ JUAN CARLOS</t>
  </si>
  <si>
    <t xml:space="preserve">ANALISTA CALIFICADOR DE TRAMITES JUNIOR   </t>
  </si>
  <si>
    <t>06668257</t>
  </si>
  <si>
    <t>SANCHEZ MARTINEZ MONICA PATRICIA</t>
  </si>
  <si>
    <t xml:space="preserve">TECNICO EN DESCRIPCION DOCUMENTAL   </t>
  </si>
  <si>
    <t>06668775</t>
  </si>
  <si>
    <t>GUZMAN CALDAS SONIA YSABEL</t>
  </si>
  <si>
    <t xml:space="preserve"> OBS: INICIAL EN REGISTRO DE ESTADO   </t>
  </si>
  <si>
    <t>06670763</t>
  </si>
  <si>
    <t>CUEVA PEZO RENZO GERARDO</t>
  </si>
  <si>
    <t xml:space="preserve">DERECHO OBS: ABOGADO COLEGIADO   </t>
  </si>
  <si>
    <t xml:space="preserve">JEFE DE PROYECTOS INFORMATICOS   </t>
  </si>
  <si>
    <t>06672304</t>
  </si>
  <si>
    <t>FLORES CORDOVA MARCO ANTONIO</t>
  </si>
  <si>
    <t xml:space="preserve">FISCALIZADOR DE TRAMITES   </t>
  </si>
  <si>
    <t>06673704</t>
  </si>
  <si>
    <t>HUERTAS ESQUEN CESAR AUGUSTO</t>
  </si>
  <si>
    <t xml:space="preserve">TECNICO, COMPUTADORAS OBS: IV CICLO TECNICO EN COMPUTACION E INFORMATICA   </t>
  </si>
  <si>
    <t>06679008</t>
  </si>
  <si>
    <t>FALCON ROMERO JOSE ANTONIO</t>
  </si>
  <si>
    <t xml:space="preserve">CONTADOR PUBLICO OBS: ESTUDIANTE SEGUN CONTANCIA DE FECHA 10/11/1981   </t>
  </si>
  <si>
    <t xml:space="preserve">COORDINADOR DE CAMPAÑAS   </t>
  </si>
  <si>
    <t>06680582</t>
  </si>
  <si>
    <t>RAFAEL LACHERRE LEONCIO DANIEL</t>
  </si>
  <si>
    <t xml:space="preserve">INGENIERIA INDUSTRIAL   </t>
  </si>
  <si>
    <t>06693968</t>
  </si>
  <si>
    <t>RODRIGUEZ QUIROZ EINER ROVER</t>
  </si>
  <si>
    <t xml:space="preserve">ANALISTA DE CONTROL Y FISCALIZACION   </t>
  </si>
  <si>
    <t>06702811</t>
  </si>
  <si>
    <t>SIMONINI LARRIVIERE TERESA PATRICIA</t>
  </si>
  <si>
    <t xml:space="preserve">ANALISTA DE PROYECTOS SOCIALES   </t>
  </si>
  <si>
    <t>06708591</t>
  </si>
  <si>
    <t>LOVERA ROMANZE BERTHA ISABEL</t>
  </si>
  <si>
    <t xml:space="preserve">TRABAJADOR(A) SOCIAL   </t>
  </si>
  <si>
    <t>06714639</t>
  </si>
  <si>
    <t>SOTO BOADA ALFREDO EDUARDO</t>
  </si>
  <si>
    <t xml:space="preserve">PROFESOR, EDUCACION SUPERIOR/PERIODISMO OBS: "PERIODISMO"   </t>
  </si>
  <si>
    <t xml:space="preserve">ANALISTA DE ORGANIZACIÓN Y METODOS   </t>
  </si>
  <si>
    <t>06752306</t>
  </si>
  <si>
    <t>RAMIREZ ROJAS JAIME ALBERTO</t>
  </si>
  <si>
    <t>06755172</t>
  </si>
  <si>
    <t>MONTOYA GONZALES CARMEN BLANCA</t>
  </si>
  <si>
    <t xml:space="preserve">ABOGADO OBS: DERECHO - III CICLO   </t>
  </si>
  <si>
    <t xml:space="preserve">AUDITOR/A JEFE DE COMISION   </t>
  </si>
  <si>
    <t>06764572</t>
  </si>
  <si>
    <t>PORROA DUEÑAS VERONICA CARMEN</t>
  </si>
  <si>
    <t xml:space="preserve">ESPECIALISTA EN PRESUPUESTO   </t>
  </si>
  <si>
    <t>06766690</t>
  </si>
  <si>
    <t>CHIRINOS PORTUGAL WILLIAMS FREDDY</t>
  </si>
  <si>
    <t xml:space="preserve">CONTABILIDAD OBS: CONTABILIDAD Y FINANZAS   </t>
  </si>
  <si>
    <t>06767019</t>
  </si>
  <si>
    <t>MUÑOZ VELA MILAGROS DEL CARMEN</t>
  </si>
  <si>
    <t xml:space="preserve">PSICOLOGO   </t>
  </si>
  <si>
    <t xml:space="preserve">CONTADOR PUBLICO OBS: CONTADOR   </t>
  </si>
  <si>
    <t xml:space="preserve">CALIFICADOR DE ACTAS   </t>
  </si>
  <si>
    <t>06775307</t>
  </si>
  <si>
    <t>FUENTES CHUQUITAPA DE OLOYA NOEMI</t>
  </si>
  <si>
    <t xml:space="preserve">OPERADOR DE CENTRAL DE MONITOREO   </t>
  </si>
  <si>
    <t>06778486</t>
  </si>
  <si>
    <t>URRUNAGA TABOADA RAUL ROLANDO</t>
  </si>
  <si>
    <t xml:space="preserve">OPERADOR, TELECOMUNICACIONES OBS: OBS: OPERADOR DE COMUNICACIONES CONTROL DE TRAF. AEREO Y CENTRO DE RADAR   </t>
  </si>
  <si>
    <t>06778806</t>
  </si>
  <si>
    <t>RODRIGUEZ QUISPE NOEMI</t>
  </si>
  <si>
    <t>RO</t>
  </si>
  <si>
    <t xml:space="preserve">LICENCIADOS EN COMPUTACION OBS: COMPUTACION INFORMATICA   </t>
  </si>
  <si>
    <t xml:space="preserve">OPERADOR DE EQUIPOS BIOMETRICOS   </t>
  </si>
  <si>
    <t>06782153</t>
  </si>
  <si>
    <t>PINEDO LLANOS NORVILL ANTONIO</t>
  </si>
  <si>
    <t>06785862</t>
  </si>
  <si>
    <t>TAPIA VEGA MARIA DEL CARMEN</t>
  </si>
  <si>
    <t>06788165</t>
  </si>
  <si>
    <t>ROMERO PILLACA EDINIA</t>
  </si>
  <si>
    <t xml:space="preserve">HISTORIADOR, CIENCIAS SOCIALES OBS: CIENCIAS SOCIALES   </t>
  </si>
  <si>
    <t xml:space="preserve">ANALISTA DACTILOSCOPICO   </t>
  </si>
  <si>
    <t>06788697</t>
  </si>
  <si>
    <t>HUAROTO VALDIVIA GERARDO ANDRES</t>
  </si>
  <si>
    <t>06792564</t>
  </si>
  <si>
    <t>SEGURA ORDINOLA ELIAS MANFREDO</t>
  </si>
  <si>
    <t xml:space="preserve">TECNICO, COMPUTADORAS   </t>
  </si>
  <si>
    <t xml:space="preserve">SUPERVISOR DE EVALUACION DE ACTAS   </t>
  </si>
  <si>
    <t>06792673</t>
  </si>
  <si>
    <t>BARRANTES MARTINEZ KARINA</t>
  </si>
  <si>
    <t xml:space="preserve">ESPECIALISTA, CIENCIAS DE LA COMUNICACION OBS: CIENCIAS DE LA COMUNICACION, TURISMO Y DE PSICOLOGIA   </t>
  </si>
  <si>
    <t xml:space="preserve">SECRETARIA COMERCIAL OBS: SECRETARIADO COMERCIAL EJECUTIVO - CEOGNE RICARDO PALMA 19 ABRIL 1995   </t>
  </si>
  <si>
    <t>06792978</t>
  </si>
  <si>
    <t>TUME TUME JOSE ANTONIO</t>
  </si>
  <si>
    <t xml:space="preserve">AUXILIAR DE CAMPAÑA   </t>
  </si>
  <si>
    <t>06794000</t>
  </si>
  <si>
    <t>MEDINA GARCIA EDWIN HERNAN</t>
  </si>
  <si>
    <t xml:space="preserve">INGENIERO, SISTEMAS INFORMATICOS OBS: INGENIERIA DE SISTEMAS IX CICLO   </t>
  </si>
  <si>
    <t xml:space="preserve">TECNICO EN ATENCION AL CLIENTE   </t>
  </si>
  <si>
    <t>06795080</t>
  </si>
  <si>
    <t>RAYGADA VILLANUEVA ROBERTO</t>
  </si>
  <si>
    <t>06800600</t>
  </si>
  <si>
    <t>POLO BUENO PATRICIA LEONOR</t>
  </si>
  <si>
    <t xml:space="preserve">TRABAJADOR(A) SOCIAL OBS: TRABAJO SOCIAL   </t>
  </si>
  <si>
    <t xml:space="preserve">TECNICO ELECTRICISTA   </t>
  </si>
  <si>
    <t xml:space="preserve">ELECTRICISTA OBS: ELECTRICIDAD   </t>
  </si>
  <si>
    <t>06801057</t>
  </si>
  <si>
    <t>OCHOA NAVARRO BRUCE</t>
  </si>
  <si>
    <t>06802051</t>
  </si>
  <si>
    <t>HERRERA PINEDA KRISTEL SHARELA</t>
  </si>
  <si>
    <t xml:space="preserve">INGENIERO, MINERALES METALICOS OBS: INGENIERA DE MINAS   </t>
  </si>
  <si>
    <t xml:space="preserve">COORDINADORA DE TRABAJO SOCIAL   </t>
  </si>
  <si>
    <t>06802543</t>
  </si>
  <si>
    <t>CARAZAS GARAY RODIA AMPARO</t>
  </si>
  <si>
    <t xml:space="preserve">TRABAJADOR(A) SOCIAL OBS: LICENCIADO EN TRABAJO SOCIAL   </t>
  </si>
  <si>
    <t xml:space="preserve">SUPERVISOR DE IDENTIFICACIÓN   </t>
  </si>
  <si>
    <t>06802725</t>
  </si>
  <si>
    <t>LÓPEZ ALBORNOZ JOSÉ ANTONIO</t>
  </si>
  <si>
    <t>06803217</t>
  </si>
  <si>
    <t>GARCIA MADRID GISELLI MILUSKA</t>
  </si>
  <si>
    <t xml:space="preserve">ASISTENTE ADMINISTRATIVA/O   </t>
  </si>
  <si>
    <t>06803974</t>
  </si>
  <si>
    <t>LEDESMA RARAZ LUCIA TARCILA</t>
  </si>
  <si>
    <t>06805491</t>
  </si>
  <si>
    <t>ZAVALA MURGUIA CHRISTIAN ALEXANDER</t>
  </si>
  <si>
    <t>06809596</t>
  </si>
  <si>
    <t>GONZALES VERAMENDI PATRICIA SOLEDAD</t>
  </si>
  <si>
    <t xml:space="preserve">INVENTARIADOR   </t>
  </si>
  <si>
    <t xml:space="preserve"> OBS: VI  CICLO DE COMPUTACIÓN E INFORMÁTICA   </t>
  </si>
  <si>
    <t>06812028</t>
  </si>
  <si>
    <t>YESCAS SOTOMAYOR YESSY ELIZABETH</t>
  </si>
  <si>
    <t xml:space="preserve"> OBS: SECRETARIADO EJECUTIVO   </t>
  </si>
  <si>
    <t>06812623</t>
  </si>
  <si>
    <t>MEJIA QUINTANILLA CESAR IVAN</t>
  </si>
  <si>
    <t>06821270</t>
  </si>
  <si>
    <t>ORBEGOZO BARRAZA DE GIL CARMELA</t>
  </si>
  <si>
    <t xml:space="preserve">ABOGADO EN DERECHO PENAL   </t>
  </si>
  <si>
    <t>06860729</t>
  </si>
  <si>
    <t>SAHUARAURA ROMERO ANDRES</t>
  </si>
  <si>
    <t>06860887</t>
  </si>
  <si>
    <t>DONGO CERVANTES HECTOR FELICIANO</t>
  </si>
  <si>
    <t xml:space="preserve">ECONOMISTA, INGENIERO OBS: INGENIERIA ECONOMICO CICLO X   </t>
  </si>
  <si>
    <t xml:space="preserve">TECNICA/O DE ARCHIVO   </t>
  </si>
  <si>
    <t>06875885</t>
  </si>
  <si>
    <t>CACERES CHOQUE FRANCISCA VILMA</t>
  </si>
  <si>
    <t>06884302</t>
  </si>
  <si>
    <t>TORRES BURGA JOSE ARMANDO</t>
  </si>
  <si>
    <t xml:space="preserve">ECONOMIA   </t>
  </si>
  <si>
    <t>06900146</t>
  </si>
  <si>
    <t>SANABRIA ALARCON OSWALDO RUBEN</t>
  </si>
  <si>
    <t>06918774</t>
  </si>
  <si>
    <t>CACIANO CASTILLO ISABEL DEL ROSARIO</t>
  </si>
  <si>
    <t xml:space="preserve">TECNICO, PROGRAMACION INFORMATICA/INGENIERIA OBS: TECNICO EN PROGRAMACION DE COMPUTADORAS   </t>
  </si>
  <si>
    <t xml:space="preserve">INGRESO DE ACTAS SENIOR   </t>
  </si>
  <si>
    <t>06954547</t>
  </si>
  <si>
    <t>DAVILA MANCHEGO MARCO ANTONIO</t>
  </si>
  <si>
    <t xml:space="preserve">ADMINISTRADOR DE EMPRESAS OBS: IV CICLO   </t>
  </si>
  <si>
    <t xml:space="preserve">OPERADOR PINTOR   </t>
  </si>
  <si>
    <t>06977766</t>
  </si>
  <si>
    <t>MEZARINA GARCIA WALTER GUILLERMO</t>
  </si>
  <si>
    <t xml:space="preserve"> OBS: OBS: SECUNDARIA COMPLETA   </t>
  </si>
  <si>
    <t>07012765</t>
  </si>
  <si>
    <t>CHUMPITAZ HUAMBACHANO DANTE</t>
  </si>
  <si>
    <t xml:space="preserve">SUPERVISOR DE SELECCION DE PERSONAL   </t>
  </si>
  <si>
    <t>07042377</t>
  </si>
  <si>
    <t>CHACALIAZA CASTILLO LILIANA BERTHA</t>
  </si>
  <si>
    <t xml:space="preserve">INGENIERO ESTADISTICO OBS: INGENIERO EN ESTADISTICA E INFORMATICA   </t>
  </si>
  <si>
    <t>07052372</t>
  </si>
  <si>
    <t>NALVARTE CUADROS LARRI</t>
  </si>
  <si>
    <t xml:space="preserve">DISEÑO GRAFICO OBS: PERADOR TECNICO PROFESIONAL EN DISEÑO GRAFICO   </t>
  </si>
  <si>
    <t xml:space="preserve"> OBS: ADMINISTRACION DE PERSONAL Y RELACIONES INDUSTRIALES   </t>
  </si>
  <si>
    <t xml:space="preserve">ASISTENTE TECNICO EN CONTROL Y FISCALIZACION   </t>
  </si>
  <si>
    <t>07117424</t>
  </si>
  <si>
    <t>CANO POLO MAURO MARTIN</t>
  </si>
  <si>
    <t xml:space="preserve">INGENIERO INDUSTRIAL OBS: EGRESADO EN INGENIERIA INDUSTRIAL   </t>
  </si>
  <si>
    <t xml:space="preserve">OPERADOR   </t>
  </si>
  <si>
    <t>07140316</t>
  </si>
  <si>
    <t>SANCHEZ ESPINOZA JUAN</t>
  </si>
  <si>
    <t xml:space="preserve">ADMINISTRACION OBS: BACHILLER PROFESIONAL EN ADMINISTRACION   </t>
  </si>
  <si>
    <t>07140368</t>
  </si>
  <si>
    <t>GALLARDO VELA MIGUEL</t>
  </si>
  <si>
    <t xml:space="preserve">ENFERMERA(O)   </t>
  </si>
  <si>
    <t>07159634</t>
  </si>
  <si>
    <t>ESPINOZA VASQUEZ MARINO ELISEO</t>
  </si>
  <si>
    <t xml:space="preserve">INGENIERO, MINAS OBS: INGENIERIA DE MINAS   </t>
  </si>
  <si>
    <t xml:space="preserve">ESPECIALISTA EN REDES SOCIALES, WEB Y COMUNICACION DIGITAL   </t>
  </si>
  <si>
    <t>07187763</t>
  </si>
  <si>
    <t>MORLEGHEM PEREZ GUY ALAN</t>
  </si>
  <si>
    <t xml:space="preserve">PROFESOR, EDUCACION SUPERIOR/PERIODISMO OBS: PERIODISMO   </t>
  </si>
  <si>
    <t>07208954</t>
  </si>
  <si>
    <t>VARGAS LOZADA JESUS AMADOR</t>
  </si>
  <si>
    <t xml:space="preserve"> OBS: TECNICO EN ENSAMBLAJE Y REPARACION DE PC´S   </t>
  </si>
  <si>
    <t>07210509</t>
  </si>
  <si>
    <t>INFANTAS RAMIREZ ANA SOFIA</t>
  </si>
  <si>
    <t xml:space="preserve">GESTOR/A EN PLANIFICACION   </t>
  </si>
  <si>
    <t>07220933</t>
  </si>
  <si>
    <t>HUARCAYA VASQUEZ NARA ELDER</t>
  </si>
  <si>
    <t xml:space="preserve">ARQUITECTO, EDIFICIOS OBS: ARQUITECTO   </t>
  </si>
  <si>
    <t xml:space="preserve">ARQUITECTO SENIOR DE PROCESOS   </t>
  </si>
  <si>
    <t>07223604</t>
  </si>
  <si>
    <t>TELLO SOTO WILSON HERNAN</t>
  </si>
  <si>
    <t xml:space="preserve">INGENIERO INDUSTRIAL OBS: INGENIERO INDUSTRIAL   </t>
  </si>
  <si>
    <t>07257503</t>
  </si>
  <si>
    <t>BOJORQUEZ LIZARRAGA FERNANDO CESAR</t>
  </si>
  <si>
    <t>07259463</t>
  </si>
  <si>
    <t>MARROQUIN DELGADO SERGIO WILSON</t>
  </si>
  <si>
    <t xml:space="preserve">COMPUTACION E INFORMATICA OBS: COMPUTACION E INFORMATICA Y ANALISTA DE SISTEMA   </t>
  </si>
  <si>
    <t>07259987</t>
  </si>
  <si>
    <t>CAMMINATI ZAPATA SANDRO MARTIN</t>
  </si>
  <si>
    <t>07268047</t>
  </si>
  <si>
    <t>FEIJOO LOPEZ MARCO ANTONIO</t>
  </si>
  <si>
    <t>07286831</t>
  </si>
  <si>
    <t>CALDERON LOAYZA LINO JAVIER</t>
  </si>
  <si>
    <t xml:space="preserve">ESPECIALISTA LEGAL EN PROTECCION DE DATOS   </t>
  </si>
  <si>
    <t>07290251</t>
  </si>
  <si>
    <t>NUÑEZ PONCE JULIO CESAR</t>
  </si>
  <si>
    <t xml:space="preserve">CONTADOR MERCANTIL OBS: CONTADOR MERCANTIL   </t>
  </si>
  <si>
    <t xml:space="preserve">PROFESIONAL   </t>
  </si>
  <si>
    <t xml:space="preserve">ASISTENTE DE TESORERIA   </t>
  </si>
  <si>
    <t>07358687</t>
  </si>
  <si>
    <t>YAMUNAQUE TIMANA JOSE JAVIER</t>
  </si>
  <si>
    <t>07368402</t>
  </si>
  <si>
    <t>CHAVEZ MUÑOZ JAIRO WILLY DANTON</t>
  </si>
  <si>
    <t>07396665</t>
  </si>
  <si>
    <t>BARRAZA SOTO JAIME MARTIN</t>
  </si>
  <si>
    <t>07427083</t>
  </si>
  <si>
    <t>ELIAS GALLARDO FERNANDO ALFONSO</t>
  </si>
  <si>
    <t>07443124</t>
  </si>
  <si>
    <t>CORONEL ROSALES JOAQUIN</t>
  </si>
  <si>
    <t xml:space="preserve">PROFESOR, EDUCACION SUPERIOR/COOPERATIVISMO OBS: BACHILLER EN COOPERATIVISMO   </t>
  </si>
  <si>
    <t>07445084</t>
  </si>
  <si>
    <t>ESPINOZA CHALCO AURORA</t>
  </si>
  <si>
    <t xml:space="preserve">ADMINISTRACION DE EMPRESAS OBS: 7MO CICLO   </t>
  </si>
  <si>
    <t>07457032</t>
  </si>
  <si>
    <t>WONG MENA OSMAN MARTIN</t>
  </si>
  <si>
    <t xml:space="preserve">PROFESOR, EDUCACION SECUNDARIA OBS: ESPECIALIDAD: MATEMATICA   </t>
  </si>
  <si>
    <t>07460851</t>
  </si>
  <si>
    <t>MARQUINA MITTEEMM GABRIEL CLAUDIO</t>
  </si>
  <si>
    <t xml:space="preserve">COORDINADOR DE MODULO   </t>
  </si>
  <si>
    <t>07467023</t>
  </si>
  <si>
    <t>PRETIL CONTRERAS ANA PATRICIA</t>
  </si>
  <si>
    <t xml:space="preserve">DIGITADOR   </t>
  </si>
  <si>
    <t>07468227</t>
  </si>
  <si>
    <t>SALVADOR ARENAS ELNA ANILY</t>
  </si>
  <si>
    <t xml:space="preserve">SECRETARIA EJECUTIVA OBS: SECRETARIADO EJECUTIVO COMPUTARIZADO   </t>
  </si>
  <si>
    <t>07469271</t>
  </si>
  <si>
    <t>GARCIA FRANCIA ELIZABETH BERTHA</t>
  </si>
  <si>
    <t xml:space="preserve">PRACTICO EN FARMACIA OBS: TECNICA EN FARMACIA   </t>
  </si>
  <si>
    <t xml:space="preserve">PERITO GRAFOTECNICO   </t>
  </si>
  <si>
    <t>07470395</t>
  </si>
  <si>
    <t>CARRION CABRERA JOSE LUIS</t>
  </si>
  <si>
    <t xml:space="preserve">ASISTENTE DE DESPACHO DOCUMENTARIO   </t>
  </si>
  <si>
    <t>07473572</t>
  </si>
  <si>
    <t>CESAR FORCELLEDO LUIS HENRY</t>
  </si>
  <si>
    <t xml:space="preserve">TECNICO, COMPUTADORAS OBS: TECNICO EN COMPUTACION   </t>
  </si>
  <si>
    <t>07478842</t>
  </si>
  <si>
    <t>ASTOLINGON CABANILLAS ROCELI</t>
  </si>
  <si>
    <t xml:space="preserve">PROFESOR, EDUCACION SECUNDARIA   </t>
  </si>
  <si>
    <t>07478984</t>
  </si>
  <si>
    <t>ARENAS ALONSO MARITA</t>
  </si>
  <si>
    <t>07479504</t>
  </si>
  <si>
    <t>GARIBAY PUZA JOSE ANGEL</t>
  </si>
  <si>
    <t xml:space="preserve">INGENIERIA DE COMPUTACION Y SISTEMAS OBS: INGENIERO DE COMPUTACION Y SISTEMAS   </t>
  </si>
  <si>
    <t>07480504</t>
  </si>
  <si>
    <t>PULACHE CASTRO KARIN NOEMI</t>
  </si>
  <si>
    <t>07482077</t>
  </si>
  <si>
    <t>ARIZOLA MARQUINA EMILIO ARTURO</t>
  </si>
  <si>
    <t xml:space="preserve">OPERATIVO   </t>
  </si>
  <si>
    <t>07486471</t>
  </si>
  <si>
    <t>MEJIA ALZA LEONARDO BENJAMIN</t>
  </si>
  <si>
    <t xml:space="preserve"> OBS: EXPERTO EN SISTEMAS Y MICRO COMPUTACIÓN   </t>
  </si>
  <si>
    <t xml:space="preserve">OPERADOR DE CENTRO DE COMPUTO   </t>
  </si>
  <si>
    <t>07486793</t>
  </si>
  <si>
    <t>ALAN YACSAVILCA LUZ MARIA</t>
  </si>
  <si>
    <t>07491607</t>
  </si>
  <si>
    <t>QUINTO SAAVEDRA CARMEN PAMELA</t>
  </si>
  <si>
    <t xml:space="preserve">SECRETARIA EJECUTIVA OBS: CERTIFICADO DE CAPACITACION   </t>
  </si>
  <si>
    <t xml:space="preserve">ASISTENTA/E CONTABLE   </t>
  </si>
  <si>
    <t>07492426</t>
  </si>
  <si>
    <t>HURTADO ROMERO JESSON CRISTOPHER</t>
  </si>
  <si>
    <t xml:space="preserve">PSICÓLOGO   </t>
  </si>
  <si>
    <t>07496208</t>
  </si>
  <si>
    <t>CUEVA JARES CARLOS ALBERTO</t>
  </si>
  <si>
    <t xml:space="preserve">PSICOLOGO OBS: PSICOLOGIA   </t>
  </si>
  <si>
    <t xml:space="preserve">MOTORIZADO   </t>
  </si>
  <si>
    <t>07500510</t>
  </si>
  <si>
    <t>LOAYZA LANDA LENIN</t>
  </si>
  <si>
    <t>07500532</t>
  </si>
  <si>
    <t>MALPARTIDA RAYMONDI TERESA ISABEL</t>
  </si>
  <si>
    <t xml:space="preserve">CIENCIAS DE LA COMUNICACION OBS: CIENCIAS DE LA COMUNICACION   </t>
  </si>
  <si>
    <t>07501036</t>
  </si>
  <si>
    <t>CHOY LOAYZA PAOLA GRYZEL</t>
  </si>
  <si>
    <t xml:space="preserve">COMPUTACION E INFORMATICA OBS: COMPUTACION E INFORMATICA   </t>
  </si>
  <si>
    <t>07501521</t>
  </si>
  <si>
    <t>DE LA CALLE KIMURA EDUARDO EUGENIO</t>
  </si>
  <si>
    <t xml:space="preserve">ADMINISTRADOR DE EMPRESAS OBS: ADMINISTRACION DE NEGOCIOS   </t>
  </si>
  <si>
    <t>07501980</t>
  </si>
  <si>
    <t>GUZMAN LOO MIRIAM AIDA</t>
  </si>
  <si>
    <t>07509310</t>
  </si>
  <si>
    <t>LEGONIA VALLES MARGOT LUCILA</t>
  </si>
  <si>
    <t>07511300</t>
  </si>
  <si>
    <t>MARCELO CHUMBIMUNI CARMEN ROSA</t>
  </si>
  <si>
    <t xml:space="preserve">ADMINISTRACION OBS: LICENCIADA EN ADMINISTRACION   </t>
  </si>
  <si>
    <t>07511703</t>
  </si>
  <si>
    <t>ORTIZ PADILLA CARLOS</t>
  </si>
  <si>
    <t xml:space="preserve">DERECHO OBS: VI AÑO DE DERECHO   </t>
  </si>
  <si>
    <t>07523507</t>
  </si>
  <si>
    <t>ECHEANDIA VARGAS DEBORAH WENDY</t>
  </si>
  <si>
    <t>07528235</t>
  </si>
  <si>
    <t>FRASSINETTI CHACALIAZA ALEJANDRO ALBERTO</t>
  </si>
  <si>
    <t xml:space="preserve">ADMINISTRACION OBS: TECNICO- 3780 HORAS ACADEMICAS   </t>
  </si>
  <si>
    <t>07528571</t>
  </si>
  <si>
    <t>MALPARTIDA HUAYANEY EMERSON EDILFREDO</t>
  </si>
  <si>
    <t xml:space="preserve">CONTABILIDAD OBS: CONTADOR PÚBLICO   </t>
  </si>
  <si>
    <t xml:space="preserve">CALIFICADOR DE TITULOS REGISTRALES   </t>
  </si>
  <si>
    <t>07528598</t>
  </si>
  <si>
    <t>PANTOJA LAZARO ROGGER OMAR</t>
  </si>
  <si>
    <t xml:space="preserve">ECONOMISTA OBS: ESTUDIANTE DE ECONOMIA   </t>
  </si>
  <si>
    <t>07530483</t>
  </si>
  <si>
    <t>YNGARUCA MENDOZA LAURA VANESSA</t>
  </si>
  <si>
    <t xml:space="preserve">CONTABILIDAD OBS: VII CICLO   </t>
  </si>
  <si>
    <t>07530807</t>
  </si>
  <si>
    <t>ESCALANTE MAGALLANES KAREN</t>
  </si>
  <si>
    <t xml:space="preserve">DISEÑADOR, GRAFICO OBS: CARRERA DE DISEÑO GRAFICO   </t>
  </si>
  <si>
    <t>07536734</t>
  </si>
  <si>
    <t>MEDINA FLORES YOHANI ESTHER</t>
  </si>
  <si>
    <t xml:space="preserve">CIENCIAS DE LA COMUNICACION OBS: BACHILLER EN CIENCIAS Y ARTES DE LA COMUNICACION CON MENCION EN ARTES ESCENICAS   </t>
  </si>
  <si>
    <t>07538985</t>
  </si>
  <si>
    <t>ALARCO CAMARENA ERIKA ISABEL</t>
  </si>
  <si>
    <t xml:space="preserve">ADMINISTRADOR DE EMPRESAS OBS: ADMINISTRACION DE EMPRESAS V CICLO   </t>
  </si>
  <si>
    <t>07541791</t>
  </si>
  <si>
    <t>BAUTISTA HUAMANCONDOR MARIELLA MARIA</t>
  </si>
  <si>
    <t xml:space="preserve">ANALISTA LOGISTICO JUNIOR   </t>
  </si>
  <si>
    <t>07541876</t>
  </si>
  <si>
    <t>ORDOÑEZ ZARATE MAXIMO HILARIO</t>
  </si>
  <si>
    <t xml:space="preserve">INGENIERO INDUSTRIAL OBS: BACHILLER EN INGENIERIA INDUSTRIAL   </t>
  </si>
  <si>
    <t xml:space="preserve">SECRETARIA OBS: SECRETARIADO PROFESIONAL   </t>
  </si>
  <si>
    <t xml:space="preserve">ANALISTA EN PEDAGOGIA Y DIDACTICA   </t>
  </si>
  <si>
    <t>07552473</t>
  </si>
  <si>
    <t>LUQUE CALIENES ALBA PATRICIA</t>
  </si>
  <si>
    <t xml:space="preserve">PROFESOR DE ENSEÑANZA PRIMARIA   </t>
  </si>
  <si>
    <t xml:space="preserve">ESPECIALISTA EN GESTION PUBLICA EN LOGISTICA Y CONTROL   </t>
  </si>
  <si>
    <t>07554829</t>
  </si>
  <si>
    <t>GIRALDO LIZA JORGE ANTENOR</t>
  </si>
  <si>
    <t xml:space="preserve">ANALISTA EN GESTION DE PROCESOS OPERATIVOS   </t>
  </si>
  <si>
    <t>07558292</t>
  </si>
  <si>
    <t>CHINCHAYAN EGGART BERTHA CONSUELO</t>
  </si>
  <si>
    <t xml:space="preserve">LICENCIADOS EN COMPUTACION OBS: LICENCIADA EN COMPUTACION   </t>
  </si>
  <si>
    <t>07562601</t>
  </si>
  <si>
    <t>BALCAZAR ARANA MANUEL ARMANDO</t>
  </si>
  <si>
    <t>07566740</t>
  </si>
  <si>
    <t>SOTOMAYOR CORDOVA ENRIQUE JESUS</t>
  </si>
  <si>
    <t>07571537</t>
  </si>
  <si>
    <t>SANCHEZ PONCE MEDARDO ADRIAN</t>
  </si>
  <si>
    <t xml:space="preserve">INGENIERO ELECTRICISTA OBS: INGENIERO TECNICO ELECTRICISTA   </t>
  </si>
  <si>
    <t>07573508</t>
  </si>
  <si>
    <t>MEZA ZARATE ROXANA CECILIA</t>
  </si>
  <si>
    <t xml:space="preserve">SECRETARIA EJECUTIVA OBS: 1080HRAS.LECTIVAS   </t>
  </si>
  <si>
    <t>07589966</t>
  </si>
  <si>
    <t>OBREGON UNSIHUAY CELINDA</t>
  </si>
  <si>
    <t xml:space="preserve">HISTORIADOR, CIENCIAS SOCIALES OBS: HISTORIA   </t>
  </si>
  <si>
    <t>07596373</t>
  </si>
  <si>
    <t>DEL RIO GONZALES VDA DE MENACHO ROSA LUZ</t>
  </si>
  <si>
    <t xml:space="preserve">ASISTENTE EN CONTRATACIONES   </t>
  </si>
  <si>
    <t>07602151</t>
  </si>
  <si>
    <t>VALDEZ ROSAS EMMA SONIA</t>
  </si>
  <si>
    <t xml:space="preserve">GESTOR EN RACIONALIZACION   </t>
  </si>
  <si>
    <t>07615789</t>
  </si>
  <si>
    <t>CASTILLO DELGADO LUCIA MONICA</t>
  </si>
  <si>
    <t xml:space="preserve">INGENIERO ESTADISTICO OBS: ING. ESTADISTICA   </t>
  </si>
  <si>
    <t>07619699</t>
  </si>
  <si>
    <t>DORADOR MERINO HECTOR ALFONSO</t>
  </si>
  <si>
    <t>07620495</t>
  </si>
  <si>
    <t>RAMIREZ ABAD JOSE FERNANDO</t>
  </si>
  <si>
    <t xml:space="preserve">SOCIOLOGO, INDUSTRIA OBS: SOCIOLOGIA   </t>
  </si>
  <si>
    <t>07621742</t>
  </si>
  <si>
    <t>MOGOLLON LOPEZ MARCO ANTONIO THOMAS</t>
  </si>
  <si>
    <t xml:space="preserve">SUPERVISOR/A DE PROYECTOS   </t>
  </si>
  <si>
    <t>07623038</t>
  </si>
  <si>
    <t>PERALTA VASQUEZ MARTIN ALBERTO</t>
  </si>
  <si>
    <t xml:space="preserve">ADMINISTRADOR DE EMPRESAS OBS: CIENCIAS ADMINISTRATIVAS, ECONOMICAS, CONTABLES Y FINANCIERAS   </t>
  </si>
  <si>
    <t>07627764</t>
  </si>
  <si>
    <t>SILVA SALAS ROBERTO</t>
  </si>
  <si>
    <t>07629596</t>
  </si>
  <si>
    <t>CASANOVA QUEVEDO GINO ALAN</t>
  </si>
  <si>
    <t xml:space="preserve">INGENIERO INDUSTRIAL   </t>
  </si>
  <si>
    <t>07630414</t>
  </si>
  <si>
    <t>FLORES PALACIOS JUANA OLGA</t>
  </si>
  <si>
    <t xml:space="preserve">COORDINADOR DE LINEA   </t>
  </si>
  <si>
    <t xml:space="preserve">ADMINISTRACION OBS: BACHILLER EN ADMINISTRACION Y SISTEMAS   </t>
  </si>
  <si>
    <t>07631759</t>
  </si>
  <si>
    <t>SILVA SANTISTEBAN SANCHEZ MILAGROS DEL CARMEN</t>
  </si>
  <si>
    <t xml:space="preserve">DERECHO   </t>
  </si>
  <si>
    <t>07631768</t>
  </si>
  <si>
    <t>BARRETO URQUIZA ROSA MARIA</t>
  </si>
  <si>
    <t xml:space="preserve">SECRETARIA EJECUTIVA OBS: SECRETARIA EJECUTIVA EN ESPAÑOL   </t>
  </si>
  <si>
    <t>07632186</t>
  </si>
  <si>
    <t>TAYCO RIVAS PLATA JAVIER ALBERTO</t>
  </si>
  <si>
    <t>07633780</t>
  </si>
  <si>
    <t>RODRIGUEZ REYES ENRIQUE MARTIN</t>
  </si>
  <si>
    <t>07635106</t>
  </si>
  <si>
    <t>GAVIDIA LLERENA LUIS MARTIN</t>
  </si>
  <si>
    <t xml:space="preserve">TECNICO, ADMINISTRADOR/OTROS OBS: ADMINISTRACION III CICLO   </t>
  </si>
  <si>
    <t>07635624</t>
  </si>
  <si>
    <t>SALVA BERROCAL DE ARIAS JULIA MILAGROS</t>
  </si>
  <si>
    <t xml:space="preserve">CONSERJE   </t>
  </si>
  <si>
    <t>07636035</t>
  </si>
  <si>
    <t>HERRERA MONTENEGRO MARCO ANTONIO ARTURO</t>
  </si>
  <si>
    <t xml:space="preserve">TECNICO, COMPUTADORAS OBS: PROGRAMA: OFFICE XP INICIAL   </t>
  </si>
  <si>
    <t xml:space="preserve">REGISTRADOR VOLANTE   </t>
  </si>
  <si>
    <t>07648711</t>
  </si>
  <si>
    <t>MIRANDA CCONOCC SONIA</t>
  </si>
  <si>
    <t>07683659</t>
  </si>
  <si>
    <t>REYES CHAUPIS HEVER VICTOR</t>
  </si>
  <si>
    <t>07683957</t>
  </si>
  <si>
    <t>CHAUPIS GALARZA ANIBAL ROY</t>
  </si>
  <si>
    <t xml:space="preserve"> OBS: MODULO  III - COMPUTACIÓN   </t>
  </si>
  <si>
    <t>07688329</t>
  </si>
  <si>
    <t>PONCE URRESTI SABY VERALUZ</t>
  </si>
  <si>
    <t>07715882</t>
  </si>
  <si>
    <t>GARCIA CHANG RICARDO ERNESTO</t>
  </si>
  <si>
    <t xml:space="preserve">ANALISTA FUNCIONAL   </t>
  </si>
  <si>
    <t>07727450</t>
  </si>
  <si>
    <t>GONZALEZ PINTO JULIO TEOBALDO</t>
  </si>
  <si>
    <t xml:space="preserve">ASISTENTE LEGAL   </t>
  </si>
  <si>
    <t>07735888</t>
  </si>
  <si>
    <t>ICOCHEA MARTEL LUIS JAIME</t>
  </si>
  <si>
    <t xml:space="preserve">SECRETARIA COMERCIAL OBS: SECRETARIADO EJECUTIVO CASTELLANO   </t>
  </si>
  <si>
    <t xml:space="preserve">OPERATIVO DE DENUNCIAS   </t>
  </si>
  <si>
    <t xml:space="preserve">ANALISTA EN GESTION ADMINISTRATIVA   </t>
  </si>
  <si>
    <t>07745874</t>
  </si>
  <si>
    <t>RODRIGUEZ RIVERA ROSA ANDREA</t>
  </si>
  <si>
    <t xml:space="preserve">MATEMATICO, ANALISTA INVESTIGACION OPERATIVA OBS: INVESTIGACION OPERATIVA   </t>
  </si>
  <si>
    <t>07758679</t>
  </si>
  <si>
    <t>ENRIQUEZ ARI MARIA DEL PILAR</t>
  </si>
  <si>
    <t>07758684</t>
  </si>
  <si>
    <t>HURTADO HERRERA PAOLA GLADYS</t>
  </si>
  <si>
    <t xml:space="preserve">MEDICO, OFTALMOLOGIA   </t>
  </si>
  <si>
    <t>07813004</t>
  </si>
  <si>
    <t>TAM CHANG LILIANA CAROLINA</t>
  </si>
  <si>
    <t>07821102</t>
  </si>
  <si>
    <t>JARA PINO LUIS ALBERTO</t>
  </si>
  <si>
    <t>07828829</t>
  </si>
  <si>
    <t>QUELOPANA MONDOÑEDO DE MONTES MARIA CECILIA</t>
  </si>
  <si>
    <t xml:space="preserve">CONTABILIDAD OBS: CONTABILIDAD AVANZADO   </t>
  </si>
  <si>
    <t xml:space="preserve">ASISTENTE DE GESTION DE INCIDENCIAS   </t>
  </si>
  <si>
    <t>07851989</t>
  </si>
  <si>
    <t>GUTIERREZ MENDOZA FELIX ERNESTO</t>
  </si>
  <si>
    <t xml:space="preserve">TECNICO, INGENERIA ELECTRONICA OBS: ELECTRONICA   </t>
  </si>
  <si>
    <t>07858935</t>
  </si>
  <si>
    <t>MARTINELLI CHUCHON FEDERICO ALFONSO</t>
  </si>
  <si>
    <t xml:space="preserve">ANALISTA DE PROYECTOS INFORMATICOS   </t>
  </si>
  <si>
    <t>07860723</t>
  </si>
  <si>
    <t>CHAVEZ GUZMAN LUIS ALEJANDRO</t>
  </si>
  <si>
    <t>07865335</t>
  </si>
  <si>
    <t>CALDERON QUISPE MARTIN</t>
  </si>
  <si>
    <t xml:space="preserve">DERECHO OBS: DERECHO   </t>
  </si>
  <si>
    <t xml:space="preserve">ESPECIALISTA EN RELACIONES INSTITUCIONALES, PROTOCOLO Y ORGANIZACION DE EVENTOS   </t>
  </si>
  <si>
    <t>07869756</t>
  </si>
  <si>
    <t>RIVAS VEGA SANDRA BEATRIZ</t>
  </si>
  <si>
    <t xml:space="preserve">ESPECIALISTA, RELACIONES PUBLICA OBS: MAGISTER EN RELACIONES PUBLICAS   </t>
  </si>
  <si>
    <t xml:space="preserve">INGENIERO PESQUERO OBS: INGENIERO PESQUERO   </t>
  </si>
  <si>
    <t xml:space="preserve">ANALISTA DE GESTION TECNICA   </t>
  </si>
  <si>
    <t>07871313</t>
  </si>
  <si>
    <t>OROZCO CAMACHO GABY ANGELICA</t>
  </si>
  <si>
    <t xml:space="preserve">INGENIERO, SISTEMAS INFORMATICOS OBS: INGENIERO DE SISTEMAS   </t>
  </si>
  <si>
    <t xml:space="preserve">ESPECIALISTA   </t>
  </si>
  <si>
    <t>07873137</t>
  </si>
  <si>
    <t>CARRASCO ZAPATA CESAR AUGUSTO</t>
  </si>
  <si>
    <t xml:space="preserve">TECNICO, COMPUTADORAS OBS: EXPERTO EN ENSAMBLAJE Y REPARACION DE MICROCOMPUTADORAS   </t>
  </si>
  <si>
    <t>07886962</t>
  </si>
  <si>
    <t>VALENCIA RAFAEL ALFREDO FERNANDO</t>
  </si>
  <si>
    <t xml:space="preserve"> OBS: TECNICO EN DISEÑO GRAFICO   </t>
  </si>
  <si>
    <t>07930254</t>
  </si>
  <si>
    <t>MAU MOGROVEJO CARLOS JORGE</t>
  </si>
  <si>
    <t xml:space="preserve">JEFE DE AREA DE IDENTIDAD   </t>
  </si>
  <si>
    <t>07956930</t>
  </si>
  <si>
    <t>ROSPIGLIOSI TRONCOS HUGO ALBERTO</t>
  </si>
  <si>
    <t xml:space="preserve">SOCIOLOGO, INDUSTRIA OBS: LICENCIADO EN SOCIOLOGIA   </t>
  </si>
  <si>
    <t xml:space="preserve">SUPERVISOR DE TRANSPORTE   </t>
  </si>
  <si>
    <t>07958563</t>
  </si>
  <si>
    <t>NOEL CORDOVA GERARDO WALTER</t>
  </si>
  <si>
    <t>07959131</t>
  </si>
  <si>
    <t>AGUILAR VIZCARRA LUIS ROBERTO</t>
  </si>
  <si>
    <t xml:space="preserve">ECONOMISTA OBS: INGENIERIA ECONOMIA   </t>
  </si>
  <si>
    <t>07960728</t>
  </si>
  <si>
    <t>PALACIOS HERNANDEZ KELLY OMAR ANTONIO</t>
  </si>
  <si>
    <t xml:space="preserve">ADMINISTRADOR DE PROYECTOS   </t>
  </si>
  <si>
    <t>07960902</t>
  </si>
  <si>
    <t>FARJE PALMA DIANA AURORA</t>
  </si>
  <si>
    <t xml:space="preserve">ADMINISTRADOR DE EMPRESAS OBS: TITULO PROFESIONAL: LICENCIADO EN ADMINISTRACION   </t>
  </si>
  <si>
    <t>07961531</t>
  </si>
  <si>
    <t>SANTA CRUZ GUILLEN CARMEN ELENA</t>
  </si>
  <si>
    <t xml:space="preserve">CONTADOR PUBLICO OBS: BACHILLER EN CONTABILIDAD   </t>
  </si>
  <si>
    <t>07972036</t>
  </si>
  <si>
    <t>GALLEGOS VASQUEZ HUGO ANTONIO</t>
  </si>
  <si>
    <t xml:space="preserve">TECNICO, ADMINISTRADOR/OTROS OBS: ADMINISTRACION DE NEGOCIOS   </t>
  </si>
  <si>
    <t>07973240</t>
  </si>
  <si>
    <t>LOZADA GIRON LIZ MARLENY</t>
  </si>
  <si>
    <t xml:space="preserve">TECNICO, COMPUTADORAS OBS: COMPUTACION Y SISTEMAS   </t>
  </si>
  <si>
    <t>07974686</t>
  </si>
  <si>
    <t>ALVARADO GAMBOA VERONICA PATRICIA</t>
  </si>
  <si>
    <t xml:space="preserve">ENFERMERA(O) OBS: ENFERMERIA TECNICA   </t>
  </si>
  <si>
    <t>07974803</t>
  </si>
  <si>
    <t>PALACIOS MARTINEZ FRANKLIN DAVID</t>
  </si>
  <si>
    <t xml:space="preserve">ANALISTA EN SEGURIDAD DE LA INFORMACION   </t>
  </si>
  <si>
    <t>07975221</t>
  </si>
  <si>
    <t>VELARDE NAVARRO BRUNO ROGELIO</t>
  </si>
  <si>
    <t xml:space="preserve">INGENIERIA DE SISTEMAS OBS: INGENIERIA DE SISTEMAS   </t>
  </si>
  <si>
    <t xml:space="preserve">CALIFICADOR DE PROCESOS 1   </t>
  </si>
  <si>
    <t>07977821</t>
  </si>
  <si>
    <t>CUBA PRÓ MIGUEL ORLANDO</t>
  </si>
  <si>
    <t>08001329</t>
  </si>
  <si>
    <t>ARBILDO ESTRELLA CESAR HUGO</t>
  </si>
  <si>
    <t xml:space="preserve"> OBS: TECNICO EN CONTROL DE INVENTARIOS DE ALMACENES   </t>
  </si>
  <si>
    <t>08012819</t>
  </si>
  <si>
    <t>CARRASCO DEL AGUILA JOSE ENRIQUE</t>
  </si>
  <si>
    <t xml:space="preserve">INGENIERO INDUSTRIAL OBS: INGENIERIA INDUSTRIAL   </t>
  </si>
  <si>
    <t xml:space="preserve">ADMINISTRADOR EN PLANIFICACION   </t>
  </si>
  <si>
    <t>08015769</t>
  </si>
  <si>
    <t>BARRUETO RODRIGUEZ FERNANDO OSWALDO</t>
  </si>
  <si>
    <t>08026810</t>
  </si>
  <si>
    <t>POLO MINAYA JUAN JESUS</t>
  </si>
  <si>
    <t xml:space="preserve">ABOGADO OBS: FACULTAD DE DERECHO Y CIENCIAS POLITICAS   </t>
  </si>
  <si>
    <t xml:space="preserve">AUDITOR   </t>
  </si>
  <si>
    <t>08041663</t>
  </si>
  <si>
    <t>ALVA GOMEZ CARLOS JAIME</t>
  </si>
  <si>
    <t>08055932</t>
  </si>
  <si>
    <t>DOMINGUEZ VASQUEZ DE SANCHEZ SOFIA LUISA PETRONILA</t>
  </si>
  <si>
    <t xml:space="preserve">ESPECIALISTA EN PROYECTOS   </t>
  </si>
  <si>
    <t>08058318</t>
  </si>
  <si>
    <t>LOPEZ GONZALES DE ZAVALA YACKELINE NINOSKA</t>
  </si>
  <si>
    <t xml:space="preserve">CONTABILIDAD OBS: TECNICO PROFESIONAL   </t>
  </si>
  <si>
    <t>08062921</t>
  </si>
  <si>
    <t>PARRA CARRANZA ALVARO ERNESTO</t>
  </si>
  <si>
    <t>08073129</t>
  </si>
  <si>
    <t>AGUILAR FERNANDEZ CRISTINA LIZBETH</t>
  </si>
  <si>
    <t xml:space="preserve">SOCIOLOGIA   </t>
  </si>
  <si>
    <t>08095590</t>
  </si>
  <si>
    <t>NEME ASCUÑA ALBERTO</t>
  </si>
  <si>
    <t xml:space="preserve">TECNICO, COMPUTADORAS OBS: INSTITUTO DE PETROLEO Y GAS: INFORMATICA   </t>
  </si>
  <si>
    <t xml:space="preserve">DESARROLLADOR SERVICIOS WEB   </t>
  </si>
  <si>
    <t>08099920</t>
  </si>
  <si>
    <t>SANTOS ROMERO ALBERTO</t>
  </si>
  <si>
    <t>08108179</t>
  </si>
  <si>
    <t>URNAYO MARTINEZ WALTER EDUARDO</t>
  </si>
  <si>
    <t xml:space="preserve"> OBS: USO DEL SISTEMA DE TRAMITE DOCUMENTARIO (VIRTUAL)   </t>
  </si>
  <si>
    <t xml:space="preserve">CALIFICADOR DE TITULOS   </t>
  </si>
  <si>
    <t>08113146</t>
  </si>
  <si>
    <t>BRAVO SOTOMAYOR GLORIA MARIA</t>
  </si>
  <si>
    <t>08114007</t>
  </si>
  <si>
    <t>CORTEZ FERNANDEZ MÍGUEL ANGEL</t>
  </si>
  <si>
    <t>08117430</t>
  </si>
  <si>
    <t>HUAMANI RAMIREZ CARLOS YDILBERTO</t>
  </si>
  <si>
    <t>08126912</t>
  </si>
  <si>
    <t>AREVALO PLASENCIA MIRKO OSWALDO</t>
  </si>
  <si>
    <t xml:space="preserve">ADMINISTRACION OBS: IX CICLO EN GESTION DE RECURSOS HUMANOS   </t>
  </si>
  <si>
    <t xml:space="preserve">SUPERVISOR/A REGIONAL   </t>
  </si>
  <si>
    <t xml:space="preserve">VERIFICADOR DE FIRMAS   </t>
  </si>
  <si>
    <t>08128210</t>
  </si>
  <si>
    <t>IPANAQUE EFFIO MIGUEL ANGEL</t>
  </si>
  <si>
    <t xml:space="preserve">INGENIERO MECANICO/ELECTRICISTA OBS: INGENIERIA MECANICA   </t>
  </si>
  <si>
    <t>08132802</t>
  </si>
  <si>
    <t>CARRASCO IPANAQUE ANA ISABEL</t>
  </si>
  <si>
    <t>08132905</t>
  </si>
  <si>
    <t>VALERA CORAL FERNANDO</t>
  </si>
  <si>
    <t xml:space="preserve"> OBS: TALLER DE REFORZAMIENTO: DOCUMENTOS NORMATIVOS DEL RENIEC PARA TRAMITE Y ENTREGA DEL DNI, TEMAS: REGISTRO DE TRAMITE Y ENTREGA DEL DNI Y NAI   </t>
  </si>
  <si>
    <t>08134491</t>
  </si>
  <si>
    <t>ROCHA CUADROS STANLEY ANTONIO</t>
  </si>
  <si>
    <t>08134968</t>
  </si>
  <si>
    <t>DURAND CRIBILLERO ELMER DANIEL</t>
  </si>
  <si>
    <t>08135368</t>
  </si>
  <si>
    <t>CHAUPIS QUINTANA ORLANDO CELSO</t>
  </si>
  <si>
    <t xml:space="preserve">PROFESOR, EDUCACION SECUNDARIA/EDUCACION FISICA OBS: PERIODO DE ESTUDIO 1996/1999 8VO CICLO   </t>
  </si>
  <si>
    <t>08138287</t>
  </si>
  <si>
    <t>FERNANDEZ FERNANDEZ SERGIO ORLANDO</t>
  </si>
  <si>
    <t xml:space="preserve">ABOGADO OBS: DERECHO V CICLO   </t>
  </si>
  <si>
    <t>08139625</t>
  </si>
  <si>
    <t>GIL ASALDE YSABEL DORALIZA</t>
  </si>
  <si>
    <t xml:space="preserve"> OBS: CONSTANCIA DE ADMISIÓN 2017 - II A LA ESCUELA DE ARCHIVEROS   </t>
  </si>
  <si>
    <t xml:space="preserve">PERITO DACTILOSCÓPICO   </t>
  </si>
  <si>
    <t>08140424</t>
  </si>
  <si>
    <t>ARIS FARJE SONIA ROXANA</t>
  </si>
  <si>
    <t xml:space="preserve">PROFESOR, UNIVERSIDAD, OTROS OBS: LICENCIADO EN EDUCACIÓN   </t>
  </si>
  <si>
    <t>08141515</t>
  </si>
  <si>
    <t>SILVERIO ENCARNACION VICTOR ANTONIO</t>
  </si>
  <si>
    <t>08142997</t>
  </si>
  <si>
    <t>RUIZ LOYOLA JOSE LUIS</t>
  </si>
  <si>
    <t>08143098</t>
  </si>
  <si>
    <t>SALAZAR TICERAN ALDO</t>
  </si>
  <si>
    <t>08143181</t>
  </si>
  <si>
    <t>SAAVEDRA LOPEZ MAGALLI</t>
  </si>
  <si>
    <t>08143603</t>
  </si>
  <si>
    <t>BARRERA ROBLES WAGNER MAX</t>
  </si>
  <si>
    <t xml:space="preserve">ARQUITECTO DE SERVICIOS DE CERTIFICACION DIGITAL   </t>
  </si>
  <si>
    <t>08144764</t>
  </si>
  <si>
    <t>VIDAL MATOS LIZ NATALIA</t>
  </si>
  <si>
    <t xml:space="preserve">INGENIERO, SISTEMAS INFORMATICOS OBS: INGENIERO DE SISTEMAS Y COMPUTO   </t>
  </si>
  <si>
    <t>08146713</t>
  </si>
  <si>
    <t>SANCHEZ ISIDRO KARIN LORETA</t>
  </si>
  <si>
    <t xml:space="preserve">PROFESORES, OTROS OBS: BACHILLER EN CIENCIAS DE LA EDUCACION   </t>
  </si>
  <si>
    <t>08148723</t>
  </si>
  <si>
    <t>BADILLO LEIVA MARY AMELIA</t>
  </si>
  <si>
    <t xml:space="preserve">INGENIERIA DE COMPUTACION Y SISTEMAS OBS: BACHILLER EN INGENIERIA DE COMPUTACION Y SISTEMAS   </t>
  </si>
  <si>
    <t>08153867</t>
  </si>
  <si>
    <t>ALZA HERRERA ROSE MARIE PILAR</t>
  </si>
  <si>
    <t xml:space="preserve"> OBS: CIENCIAS DE LA COMUNICACIÓN   </t>
  </si>
  <si>
    <t>08158824</t>
  </si>
  <si>
    <t>FLORES MEZA RICHARD</t>
  </si>
  <si>
    <t xml:space="preserve"> OBS: CURSO : REENTRENAMIENTO DE AGENTES DE VIGILANCIA PRIVADA   </t>
  </si>
  <si>
    <t xml:space="preserve">MENSAJERO MOTORIZADO   </t>
  </si>
  <si>
    <t>08159227</t>
  </si>
  <si>
    <t>CAVALLINI BEJARANO ANGEL JOSE ROLANDO</t>
  </si>
  <si>
    <t xml:space="preserve">AUXILIAR DE DESPACHO DOCUMENTARIO   </t>
  </si>
  <si>
    <t xml:space="preserve">COMPUTACION E INFORMATICA OBS: 01 AÑO ACADEMICO -TECNICO   </t>
  </si>
  <si>
    <t xml:space="preserve">ASISTENTE DE VERIFICACION DE DOMICILIO   </t>
  </si>
  <si>
    <t>08160655</t>
  </si>
  <si>
    <t>RODRIGUEZ CRUZ CHRISTIAN ENRIQUE</t>
  </si>
  <si>
    <t>08160814</t>
  </si>
  <si>
    <t>SAAVEDRA LOPEZ MIGUEL ANGEL</t>
  </si>
  <si>
    <t xml:space="preserve"> OBS: CONTABILIDAD   </t>
  </si>
  <si>
    <t>08161426</t>
  </si>
  <si>
    <t>MUCHAYPIÑA CARLOS FERNANDO MARTIN</t>
  </si>
  <si>
    <t xml:space="preserve">ADMINISTRACION OBS: BACHILLER EN CIENCIAS DE LA ADMINISTRACION - TITULACION EN TRAMITE   </t>
  </si>
  <si>
    <t xml:space="preserve">ASISTENTE DE SELECCION DE PERSONAL   </t>
  </si>
  <si>
    <t>08164068</t>
  </si>
  <si>
    <t>ROMANI MEZA FANNY JESSICA</t>
  </si>
  <si>
    <t>08165008</t>
  </si>
  <si>
    <t>RAMIREZ MUÑANTE OSWALDO OCTAVIO</t>
  </si>
  <si>
    <t xml:space="preserve">AUXILIAR OPERATIVO   </t>
  </si>
  <si>
    <t xml:space="preserve">INSTALADOR, LINEAS ELECTRICAS OBS: INSTALADOR ELECTRICISTA   </t>
  </si>
  <si>
    <t>08167167</t>
  </si>
  <si>
    <t>GODOY RAMIREZ GINO MICHEL</t>
  </si>
  <si>
    <t xml:space="preserve">COMPUTACION E INFORMATICA OBS: TECNICO PROFESIONAL   </t>
  </si>
  <si>
    <t xml:space="preserve">ASISTENTE INFORMATICA/O   </t>
  </si>
  <si>
    <t>08167496</t>
  </si>
  <si>
    <t>HUAYPAR VASQUEZ JOEL</t>
  </si>
  <si>
    <t>08168950</t>
  </si>
  <si>
    <t>RAMOS ROSAS FELIX MARTIN</t>
  </si>
  <si>
    <t>08170085</t>
  </si>
  <si>
    <t>TRANCON BENITEZ ANDRE MARTIN</t>
  </si>
  <si>
    <t xml:space="preserve">ABOGADO OBS: DERECHO Y CIENCIAS POLITICAS   </t>
  </si>
  <si>
    <t>08173603</t>
  </si>
  <si>
    <t>VEGA ORTIZ ALEX LUIS</t>
  </si>
  <si>
    <t xml:space="preserve">SUPERVISOR DE ALMACEN   </t>
  </si>
  <si>
    <t>08182629</t>
  </si>
  <si>
    <t>RECUENCO ENGELMANN LUIS ROLANDO</t>
  </si>
  <si>
    <t xml:space="preserve">SOCIOLOGIA OBS: GRADO DE BACHILLER EN SOCIOLOGIA   </t>
  </si>
  <si>
    <t xml:space="preserve">ESPECIALISTA EN TRABAJO SOCIAL   </t>
  </si>
  <si>
    <t>08193806</t>
  </si>
  <si>
    <t>CHAVEZ SOTO ELIZABETH VICTORIA</t>
  </si>
  <si>
    <t xml:space="preserve">ASISTENTE SOCIAL   </t>
  </si>
  <si>
    <t xml:space="preserve">ASISTENTE DE SERVICIO DE RECAUDACION   </t>
  </si>
  <si>
    <t>08232395</t>
  </si>
  <si>
    <t>PEREZ FLORES SONIA CECILIA</t>
  </si>
  <si>
    <t xml:space="preserve">CIENCIAS DE LA COMUNICACION OBS: BACHILLER EN CIENCIAS DE LA COMUNICACION   </t>
  </si>
  <si>
    <t>08235624</t>
  </si>
  <si>
    <t>GALLO MONTANI ALFREDO RAFAEL</t>
  </si>
  <si>
    <t xml:space="preserve">INGENIERO INDUSTRIAL OBS: INGENIERIA INDUSTRIAL III CICLO   </t>
  </si>
  <si>
    <t>08260584</t>
  </si>
  <si>
    <t>ALVA LA HOZ VICTOR MANUEL</t>
  </si>
  <si>
    <t xml:space="preserve">CALIFICADOR DE PROCESOS 2   </t>
  </si>
  <si>
    <t>08301918</t>
  </si>
  <si>
    <t>LUCANA PUMA LOURDES</t>
  </si>
  <si>
    <t xml:space="preserve">ASISTENTE DE AUDITORIA   </t>
  </si>
  <si>
    <t>08315016</t>
  </si>
  <si>
    <t>GORDILLO SALINAS JANETTE MARIBEL</t>
  </si>
  <si>
    <t>08329213</t>
  </si>
  <si>
    <t>NOVOA VELIZ EDUARDO DANIEL</t>
  </si>
  <si>
    <t xml:space="preserve"> OBS: SEMINARIO INTERNACIONAL DE IDENTIFICACIÓN Y TRANSFORMACIÓN DIGITASL   </t>
  </si>
  <si>
    <t>08343973</t>
  </si>
  <si>
    <t>MEREGILDO RAMOS NELLY DORIS</t>
  </si>
  <si>
    <t xml:space="preserve">INGENIERO INDUSTRAL, HIGIENE Y SEGURIDAD INDUSTRIAL OBS: TITULO PROFESIONAL DE INGENIERO DE HIGIENE Y SEGURIDAD INDUSTRIAL   </t>
  </si>
  <si>
    <t xml:space="preserve">COORDINADOR/A PARLAMENTARIO   </t>
  </si>
  <si>
    <t>08357375</t>
  </si>
  <si>
    <t>MARTINEZ PAGAN ELIAS MODESTO</t>
  </si>
  <si>
    <t xml:space="preserve">TECNICO, ADMINISTRADOR/OTROS OBS: ANALISTA DE MERCADOS IV CICLO   </t>
  </si>
  <si>
    <t>08404939</t>
  </si>
  <si>
    <t>PEREZ MUÑOZ WILLIAM</t>
  </si>
  <si>
    <t xml:space="preserve">ARCHIVERO   </t>
  </si>
  <si>
    <t>08407139</t>
  </si>
  <si>
    <t>RODRIGUEZ FRANCIA GILDA</t>
  </si>
  <si>
    <t xml:space="preserve">ARCHIVERO OBS: ESCUELA NAC. ARCHIVEROS   </t>
  </si>
  <si>
    <t>08408250</t>
  </si>
  <si>
    <t>CONTRERAS POLANCO ANTONIA</t>
  </si>
  <si>
    <t xml:space="preserve">ABOGADO OBS: ABOGADA   </t>
  </si>
  <si>
    <t>08409825</t>
  </si>
  <si>
    <t>ORE ATAO SONIA MARIA</t>
  </si>
  <si>
    <t xml:space="preserve">ASISTENTE OPERATIVO DE CAMPAÑA   </t>
  </si>
  <si>
    <t>08438363</t>
  </si>
  <si>
    <t>OSORIO BARRERA JOSE MANUEL</t>
  </si>
  <si>
    <t xml:space="preserve">ADMINISTRACION OBS: INGENIERIA ADMINISTRATIVA   </t>
  </si>
  <si>
    <t>08439936</t>
  </si>
  <si>
    <t>ZAPATA RUIZ LUIS ALBERTO</t>
  </si>
  <si>
    <t>08447949</t>
  </si>
  <si>
    <t>CAMOS CALDAS NILTON MIGUEL</t>
  </si>
  <si>
    <t xml:space="preserve">AUXILIAR CONTADOR   </t>
  </si>
  <si>
    <t>08453340</t>
  </si>
  <si>
    <t>MELGAREJO PRINCIPE DARIO JAIME</t>
  </si>
  <si>
    <t xml:space="preserve">FOTOGRAFO, REPRODUCCION EN OFFSET/IMPRENTA OBS: PROGRAMA DE CALIFICACION DE TRABAJADORES EN SERVICIO   </t>
  </si>
  <si>
    <t xml:space="preserve">ASISTENTE DE CONTRATACIONES   </t>
  </si>
  <si>
    <t>08462884</t>
  </si>
  <si>
    <t>SANTILLAN CARPIO GLORIA MARLENY</t>
  </si>
  <si>
    <t xml:space="preserve"> OBS: AUXILIAR DE CONTABILIDAD   </t>
  </si>
  <si>
    <t>08469317</t>
  </si>
  <si>
    <t>RAMIREZ ZAPATA RUTH DEL SOCORRO</t>
  </si>
  <si>
    <t>08480421</t>
  </si>
  <si>
    <t>OBANDO GASTULO JULIO CESAR</t>
  </si>
  <si>
    <t>08502409</t>
  </si>
  <si>
    <t>CABANILLAS DULANTO DE VILLANUEVA LILIANA</t>
  </si>
  <si>
    <t xml:space="preserve">GEOGRAFO, GEOGRAFIA FISCIA OBS: BACHILLER EN INGENIERIA GEOGRAFICA   </t>
  </si>
  <si>
    <t>08503445</t>
  </si>
  <si>
    <t>SAAVEDRA GONZALES ANDRES AVELINO</t>
  </si>
  <si>
    <t xml:space="preserve">ADMINISTRACION OBS: VI CICLO, EN EL SEMESTRE ACADEMICO 2004-III   </t>
  </si>
  <si>
    <t>08544885</t>
  </si>
  <si>
    <t>VILLALOBOS NOA JULIO</t>
  </si>
  <si>
    <t>08560720</t>
  </si>
  <si>
    <t>SOLARI MORALES WALTER HUGO</t>
  </si>
  <si>
    <t xml:space="preserve">SOPORTE SECRETARIAL   </t>
  </si>
  <si>
    <t>08571918</t>
  </si>
  <si>
    <t>METZGER LOZANO SILVIA</t>
  </si>
  <si>
    <t>08577839</t>
  </si>
  <si>
    <t>VERAMENDI CHAVEZ MARIA DEL CARMEN</t>
  </si>
  <si>
    <t xml:space="preserve">TECNICO, RELACIONES PUBLICAS OBS: RELACIONES PUBLICAS   </t>
  </si>
  <si>
    <t xml:space="preserve">ARQUITECTO DE SISTEMAS INFORMATICOS   </t>
  </si>
  <si>
    <t>08582194</t>
  </si>
  <si>
    <t>AVILA ROJAS FANNY ROSARIO</t>
  </si>
  <si>
    <t>08588651</t>
  </si>
  <si>
    <t>MENDEZ JARAMILLO NORMA GLADYS</t>
  </si>
  <si>
    <t xml:space="preserve">TRABAJADOR(A) SOCIAL OBS: FACULTAD DE CIENCIAS SOCIALES   </t>
  </si>
  <si>
    <t>08594834</t>
  </si>
  <si>
    <t>OLIVA GAMARRA JAVIER JESUS</t>
  </si>
  <si>
    <t xml:space="preserve">TECNICO, ADMINISTRADOR/OTROS OBS: ADMINISTRACION   </t>
  </si>
  <si>
    <t>08596285</t>
  </si>
  <si>
    <t>CASTAÑEDA BISETTI ROSA LUZ</t>
  </si>
  <si>
    <t xml:space="preserve">CONTADOR MERCANTIL   </t>
  </si>
  <si>
    <t>08610727</t>
  </si>
  <si>
    <t>ASTE HUERTAS EDUARDO FRANCISCO</t>
  </si>
  <si>
    <t xml:space="preserve">ADMINISTRACION OBS: INGENIERIO ADMINISTRATIVO   </t>
  </si>
  <si>
    <t xml:space="preserve">COORDINADOR DE TOPICOS   </t>
  </si>
  <si>
    <t>08613696</t>
  </si>
  <si>
    <t>ASMAT BARDALES ANA LUISA</t>
  </si>
  <si>
    <t xml:space="preserve">ENFERMERA(O) OBS: ENFERMERIA   </t>
  </si>
  <si>
    <t xml:space="preserve">TECNICO, INGENERIA ELECTRONICA OBS: TECNICO ELECTRONICO INDUSTRIAL   </t>
  </si>
  <si>
    <t xml:space="preserve">TECNICO ELECTRONICO   </t>
  </si>
  <si>
    <t>08619005</t>
  </si>
  <si>
    <t>OLIVARES CASTILLO PEDRO</t>
  </si>
  <si>
    <t xml:space="preserve">TECNICO, INGENERIA ELECTRONICA   </t>
  </si>
  <si>
    <t>08645607</t>
  </si>
  <si>
    <t>BRACAMONTE NEYRA DIDELOT OSWALDO</t>
  </si>
  <si>
    <t>08646581</t>
  </si>
  <si>
    <t>ALVARADO FLORES OSWALDO</t>
  </si>
  <si>
    <t>08666281</t>
  </si>
  <si>
    <t>VIDAL TARAZONA ZUSI</t>
  </si>
  <si>
    <t xml:space="preserve">ESPECIALISTA EN TECNOLOGIA DE LA INFORMACION   </t>
  </si>
  <si>
    <t>08666413</t>
  </si>
  <si>
    <t>CHUQUIPUL CUIPAL JOHNNY</t>
  </si>
  <si>
    <t>08670214</t>
  </si>
  <si>
    <t>CARRERA GALVEZ MARIA LISBET</t>
  </si>
  <si>
    <t xml:space="preserve">TECNICO, CONTABLE EN COSTOS OBS: PROFESIONAL TECNICO EN CONTABILIDAD   </t>
  </si>
  <si>
    <t xml:space="preserve">COORDINADOR/A OPERATIVO/A   </t>
  </si>
  <si>
    <t>08670793</t>
  </si>
  <si>
    <t>SIFUENTES MONTES BEKER ODILON</t>
  </si>
  <si>
    <t>08678457</t>
  </si>
  <si>
    <t>CONTRERAS GUERREROS VILMA ELSA</t>
  </si>
  <si>
    <t xml:space="preserve">ECONOMISTA, INGENIERO OBS: CARRERA DE INGENIERIA ECONOMICAS   </t>
  </si>
  <si>
    <t>08682490</t>
  </si>
  <si>
    <t>MORAN HURTADO RITA VERONICA</t>
  </si>
  <si>
    <t>08683220</t>
  </si>
  <si>
    <t>MEGO ROMERO EDGARD JOSE</t>
  </si>
  <si>
    <t>08693360</t>
  </si>
  <si>
    <t>ACERO SAENZ FELITO ALCIDES</t>
  </si>
  <si>
    <t xml:space="preserve">COMPUTACION E INFORMATICA OBS: PROFESIONAL TECNICO EN COMPUTACION E INFORMATICA   </t>
  </si>
  <si>
    <t>08694695</t>
  </si>
  <si>
    <t>MARTINEZ SILVA CARLOS ANTONIO</t>
  </si>
  <si>
    <t xml:space="preserve">INGENIERO, SISTEMAS INFORMATICOS OBS: ING. DE COMPUTACION Y SISTEM   </t>
  </si>
  <si>
    <t xml:space="preserve">ASISTENCIA INFORMÁTICO   </t>
  </si>
  <si>
    <t>08709406</t>
  </si>
  <si>
    <t>LORA CANO PIEDAD TERESA</t>
  </si>
  <si>
    <t>08727216</t>
  </si>
  <si>
    <t>PORRAS SANCHEZ ROGELIO</t>
  </si>
  <si>
    <t xml:space="preserve">TECNICO, COMPUTADORAS OBS: MICROCOMPUTADORAS   </t>
  </si>
  <si>
    <t>08734297</t>
  </si>
  <si>
    <t>RIVERA TORRES JOSE LUIS</t>
  </si>
  <si>
    <t>08738869</t>
  </si>
  <si>
    <t>ARCOS ALARCON LIDIA BRIGIDA</t>
  </si>
  <si>
    <t>08755980</t>
  </si>
  <si>
    <t>MONTES GIRALDO VICTOR DANIEL PAUL</t>
  </si>
  <si>
    <t xml:space="preserve">TECNICO EN ATENCION DE INFORMACION REGISTRAL   </t>
  </si>
  <si>
    <t>08761215</t>
  </si>
  <si>
    <t>VILLEGAS CAMONES JOSE LUIS</t>
  </si>
  <si>
    <t xml:space="preserve">ADMINISTRADOR DE EMPRESAS   </t>
  </si>
  <si>
    <t xml:space="preserve">ARQUITECTO   </t>
  </si>
  <si>
    <t>08779087</t>
  </si>
  <si>
    <t>OTERO MOLINARI ANGELA MARIA</t>
  </si>
  <si>
    <t xml:space="preserve">DELINEANTE, ARQUITECTURA OBS: ARQUITECTURA   </t>
  </si>
  <si>
    <t>08779125</t>
  </si>
  <si>
    <t>DIAZ GRANADOS MARCO ANTONIO</t>
  </si>
  <si>
    <t xml:space="preserve">PERIODISTA   </t>
  </si>
  <si>
    <t>08804579</t>
  </si>
  <si>
    <t>SALA REY MARIA DEL CARMEN</t>
  </si>
  <si>
    <t xml:space="preserve">COMUNICACION   </t>
  </si>
  <si>
    <t>08818081</t>
  </si>
  <si>
    <t>FLORES SALVA ROBINSON</t>
  </si>
  <si>
    <t xml:space="preserve"> OBS: ORGANIZACION Y ADMINISTRACION DE ARCHIVOS   </t>
  </si>
  <si>
    <t>08853030</t>
  </si>
  <si>
    <t>PISFIL LOPEZ RAUL ANTONIO</t>
  </si>
  <si>
    <t xml:space="preserve">FISICO, ELECTRONICA OBS: TECNICO EN ELECTONICA   </t>
  </si>
  <si>
    <t xml:space="preserve">ANALISTA EN PROYECTOS DE INVERSION PUBLICA   </t>
  </si>
  <si>
    <t>08854114</t>
  </si>
  <si>
    <t>QUISPE SOLORZANO ROSA FREDY</t>
  </si>
  <si>
    <t xml:space="preserve">INGENIERO ESTADISTICO   </t>
  </si>
  <si>
    <t>08862923</t>
  </si>
  <si>
    <t>FACUNDO HERNANDEZ LUZ MARIA DE LOS ANGELES</t>
  </si>
  <si>
    <t xml:space="preserve">ECONOMISTA OBS: EST. CS. ECONOMICAS VI CICLO   </t>
  </si>
  <si>
    <t>08875974</t>
  </si>
  <si>
    <t>RIVAS BASURTO JUANA MARINA</t>
  </si>
  <si>
    <t>08876476</t>
  </si>
  <si>
    <t>ASMAT UCHUYA JAVIER OSWALDO</t>
  </si>
  <si>
    <t>08880705</t>
  </si>
  <si>
    <t>POZO HUAMAN LUIS ALBERTO</t>
  </si>
  <si>
    <t xml:space="preserve">TECNICO, COMPUTADORAS OBS: ENSAMBLAJE, MANTENIMIENTO, DIAGNOSTICO Y REPARACION DE COMPUTADORAS   </t>
  </si>
  <si>
    <t>08881647</t>
  </si>
  <si>
    <t>CONZA CORDOVA CESAR IGOR</t>
  </si>
  <si>
    <t>08883431</t>
  </si>
  <si>
    <t>ESPINOZA ROJAS JANNET MIREYA</t>
  </si>
  <si>
    <t>08883641</t>
  </si>
  <si>
    <t>ARAUCO HERRERA SILVANA BIANCA</t>
  </si>
  <si>
    <t>08885477</t>
  </si>
  <si>
    <t>MOROCHO CASTILLO CARMEN HELENA</t>
  </si>
  <si>
    <t xml:space="preserve">OPERADOR DE ALMACEN DE TARJETAS NO PERSONALIZADAS DNI ELECTRONICO   </t>
  </si>
  <si>
    <t>08886443</t>
  </si>
  <si>
    <t>VALDERRAMA RIOS EDUARDO JAVIER</t>
  </si>
  <si>
    <t>08887126</t>
  </si>
  <si>
    <t>GONZALO ALFARO CARLOS MIGUEL</t>
  </si>
  <si>
    <t xml:space="preserve">ANALISTA EN SERVICIOS DIGITALES   </t>
  </si>
  <si>
    <t>08887499</t>
  </si>
  <si>
    <t>AYALA PANIURA ANIBAL JESUS</t>
  </si>
  <si>
    <t xml:space="preserve">DISEÑADOR GRÁFICO   </t>
  </si>
  <si>
    <t>08887715</t>
  </si>
  <si>
    <t>MALPARTIDA REATEGUI JHONNY FERNANDO</t>
  </si>
  <si>
    <t xml:space="preserve">COMUNICACION OBS: LICENCIADO DE COMUNICACION SOCIAL   </t>
  </si>
  <si>
    <t>08888882</t>
  </si>
  <si>
    <t>YNDIGOYEN QUEVEDO DAYANA ZULEMA</t>
  </si>
  <si>
    <t xml:space="preserve">QUIMICO FARMACEUTICO OBS: CIENCIAS FARMACEUTICAS Y BIOQUIMICA   </t>
  </si>
  <si>
    <t>08889319</t>
  </si>
  <si>
    <t>FLORES RAMIREZ LUIS MIGUEL</t>
  </si>
  <si>
    <t xml:space="preserve">OPERADOR, EQUIPOS INFORMATICOS/COMPUTADORAS OBS: ENSAMBLAJE Y REPARACION DE COMPUTADORAS   </t>
  </si>
  <si>
    <t>08890522</t>
  </si>
  <si>
    <t>ANDRADE FLORES LUIS ALFREDO</t>
  </si>
  <si>
    <t>08890897</t>
  </si>
  <si>
    <t>VERTIZ DIOCES VIVIANA ESTHER</t>
  </si>
  <si>
    <t xml:space="preserve">DERECHO Y CIENCIAS  POLITICAS OBS: BACHILLER EN DERECHO Y CIENCIAS POLÍTICAS   </t>
  </si>
  <si>
    <t xml:space="preserve">OPERADOR DE LIMPIEZA   </t>
  </si>
  <si>
    <t>08927460</t>
  </si>
  <si>
    <t>CASTRO OSORIO MARIA ISABEL</t>
  </si>
  <si>
    <t xml:space="preserve"> OBS: HISTORIA E IDENTIDAD NACIONAL   </t>
  </si>
  <si>
    <t xml:space="preserve">SUPERVISOR DE MANTENIMIENTO   </t>
  </si>
  <si>
    <t>08958645</t>
  </si>
  <si>
    <t>MONTES NINAPAITAN WILMAN PEDRO</t>
  </si>
  <si>
    <t xml:space="preserve">ECONOMIA OBS: BACHILLER EN CIENCIAS ECONOMICAS   </t>
  </si>
  <si>
    <t xml:space="preserve">ESPECIALISTA EN GEOGRAFIA REGISTRAL ELECTORAL Y DEMARCACION TERRITORIAL   </t>
  </si>
  <si>
    <t>08967602</t>
  </si>
  <si>
    <t>TENA DEL PINO FIDEL EDUARDO</t>
  </si>
  <si>
    <t xml:space="preserve"> OBS: GEOGRAFO   </t>
  </si>
  <si>
    <t>08984051</t>
  </si>
  <si>
    <t>BAUTISTA NUÑEZ FAUSTINO</t>
  </si>
  <si>
    <t xml:space="preserve">ELECTRICISTA OBS: INSTALADOR ELECTRICISTA   </t>
  </si>
  <si>
    <t>09042979</t>
  </si>
  <si>
    <t>ALBA COTOS VICTOR HUGO</t>
  </si>
  <si>
    <t xml:space="preserve">ECONOMIA OBS: QUINTO CICLO   </t>
  </si>
  <si>
    <t>09062214</t>
  </si>
  <si>
    <t>ORIONDO DIAZ EMILIO</t>
  </si>
  <si>
    <t xml:space="preserve"> OBS: PRIMEROS AUXILIOS   </t>
  </si>
  <si>
    <t>09065508</t>
  </si>
  <si>
    <t>ZEVALLOS MORALES JOSE ANTONIO</t>
  </si>
  <si>
    <t xml:space="preserve">INGENIERO   </t>
  </si>
  <si>
    <t>09077491</t>
  </si>
  <si>
    <t>GUTIERREZ CALDERON JUAN HERNAN</t>
  </si>
  <si>
    <t>09084068</t>
  </si>
  <si>
    <t>YGREDA VILLAR WALTER MAYQUEY</t>
  </si>
  <si>
    <t xml:space="preserve">TECNICO, LABORATORISTA OBS: LABORATORIO CLINICO   </t>
  </si>
  <si>
    <t>09087060</t>
  </si>
  <si>
    <t>VIDAL CRUZ CESAR RAUL</t>
  </si>
  <si>
    <t>09096560</t>
  </si>
  <si>
    <t>JIMENEZ GRIJALVA CESAR JAVIER</t>
  </si>
  <si>
    <t xml:space="preserve">TECNICO, CONTABLE EN COSTOS OBS: CONTABILIDAD EMPRESARIAL   </t>
  </si>
  <si>
    <t>09107012</t>
  </si>
  <si>
    <t>VARGAS DENEGRI ADOLFO UBEL</t>
  </si>
  <si>
    <t xml:space="preserve">PROFESOR, EDUCACION SUPERIOR/ANTROPOLOGIA   </t>
  </si>
  <si>
    <t xml:space="preserve">INVESTIGADOR EDITOR   </t>
  </si>
  <si>
    <t>09138424</t>
  </si>
  <si>
    <t>MAURIAL MACKEE ALVARO ANTONIO</t>
  </si>
  <si>
    <t xml:space="preserve"> OBS: LICENCIADO EN EDUCACION ESPECIALISTA EN LETRAS Y HUMANIDADES   </t>
  </si>
  <si>
    <t>09146619</t>
  </si>
  <si>
    <t>TAMARA PORRAS PEDRO HUGO</t>
  </si>
  <si>
    <t xml:space="preserve">ANALISTA DE BIENES Y SERVICIOS   </t>
  </si>
  <si>
    <t>09149506</t>
  </si>
  <si>
    <t>ZARATE ESPINOZA JOSE LUIS</t>
  </si>
  <si>
    <t xml:space="preserve">TECNICO, ADMINISTRADOR/OTROS OBS: TECNICO PROFESIONAL EN ADMINISTRACION   </t>
  </si>
  <si>
    <t>09155280</t>
  </si>
  <si>
    <t>MILLONES CASTAÑEDA FERNANDO MAXIMO</t>
  </si>
  <si>
    <t xml:space="preserve">INGENIERIA INDUSTRIAL OBS: IV CICLO DE ESTUDIOS   </t>
  </si>
  <si>
    <t>09160669</t>
  </si>
  <si>
    <t>MEZA VERA VDA DE ALENCASTRE MARIA DEL CARMEN</t>
  </si>
  <si>
    <t xml:space="preserve">SECRETARIA OBS: SECRETARIADO CONTABLE   </t>
  </si>
  <si>
    <t>09163585</t>
  </si>
  <si>
    <t>MIANI AGUILAR VIOLETA MARIA</t>
  </si>
  <si>
    <t>09164019</t>
  </si>
  <si>
    <t>MATOS CASSALINO NORA ADRIANA</t>
  </si>
  <si>
    <t xml:space="preserve"> OBS: ATENCION DE CALIDAD AL USUARIO   </t>
  </si>
  <si>
    <t>09185357</t>
  </si>
  <si>
    <t>HUAMAN PANAIFO SONIA</t>
  </si>
  <si>
    <t xml:space="preserve">ALMACENERO   </t>
  </si>
  <si>
    <t>09209363</t>
  </si>
  <si>
    <t>VILLALVA SEGURA FEDERICO SERGIO</t>
  </si>
  <si>
    <t xml:space="preserve">TÉCNICO EN MANTENIMIENTO   </t>
  </si>
  <si>
    <t>09212935</t>
  </si>
  <si>
    <t>JAYO TRINIDAD JUAN ALFREDO</t>
  </si>
  <si>
    <t xml:space="preserve">CARPINTERO OBS: CARPINTERIA   </t>
  </si>
  <si>
    <t>09239988</t>
  </si>
  <si>
    <t>OLAECHEA LAZARTE ALBERTO</t>
  </si>
  <si>
    <t xml:space="preserve">LICENCIADOS EN COMPUTACION OBS: EST. COMPUTACION   </t>
  </si>
  <si>
    <t xml:space="preserve">OPERARIO   </t>
  </si>
  <si>
    <t>09243122</t>
  </si>
  <si>
    <t>REYES ALPAZ JOSE ANTONIO</t>
  </si>
  <si>
    <t xml:space="preserve"> OBS: INDUCCION DE NUEVOS SERVIDORES AL RENIEC   </t>
  </si>
  <si>
    <t>09245099</t>
  </si>
  <si>
    <t>AVILA SOTELO ANDRES GUILLERMO</t>
  </si>
  <si>
    <t xml:space="preserve">INGENIERO CIVIL, MECANICA/SUELOS OBS: INGENIERIA MECANICA Y EELCTRICA   </t>
  </si>
  <si>
    <t>09245707</t>
  </si>
  <si>
    <t>RISCO LOPEZ CESAR PORFIRIO</t>
  </si>
  <si>
    <t xml:space="preserve"> OBS: ELECTRICIDAD BASICO-INTERMEDIO-AVANZADO   </t>
  </si>
  <si>
    <t>09249764</t>
  </si>
  <si>
    <t>JUAREZ UPIACHIHUA ALEJANDRINA VICTORIA</t>
  </si>
  <si>
    <t xml:space="preserve">OPERARIO EN DRYWALL   </t>
  </si>
  <si>
    <t>09272098</t>
  </si>
  <si>
    <t>ALONZO RODRIGUEZ FRANCISCO ALBERTO</t>
  </si>
  <si>
    <t xml:space="preserve"> OBS: FERIA DE CONSTRUCCION  EL CERTIFICADO NO INDICA FECHA SOLO MES DE FEBREO 2007   </t>
  </si>
  <si>
    <t>09279576</t>
  </si>
  <si>
    <t>GRANDA CARRION SORAYA PAMELA</t>
  </si>
  <si>
    <t>09314170</t>
  </si>
  <si>
    <t>ROJAS FIERRO JHOEL DJANGO</t>
  </si>
  <si>
    <t>09315841</t>
  </si>
  <si>
    <t>FIGUEROA CALIENES LUIS EUGENIO</t>
  </si>
  <si>
    <t xml:space="preserve">ADMINISTRADOR DE EMPRESAS OBS: CIENCIAS ADMINISTRATIVAS   </t>
  </si>
  <si>
    <t xml:space="preserve">SOPORTE DE MONITOREO DE HECHOS VITALES   </t>
  </si>
  <si>
    <t>09326463</t>
  </si>
  <si>
    <t>MEREGILDO RAMOS WILMER NILTON</t>
  </si>
  <si>
    <t>09329526</t>
  </si>
  <si>
    <t>RODAS QUISPE RODOLFO RICHARD</t>
  </si>
  <si>
    <t>09338208</t>
  </si>
  <si>
    <t>VERA VERAN CLAUDIA</t>
  </si>
  <si>
    <t>09338284</t>
  </si>
  <si>
    <t>CHICLIO BARRIENTOS MARIA LAURA</t>
  </si>
  <si>
    <t xml:space="preserve">INGENIERO, ADMINISTRATIVO   </t>
  </si>
  <si>
    <t xml:space="preserve">COORDINADOR   </t>
  </si>
  <si>
    <t>09354359</t>
  </si>
  <si>
    <t>SANTISTEBAN SALAZAR SONIA MARINA</t>
  </si>
  <si>
    <t>09360418</t>
  </si>
  <si>
    <t>HUACHOHUILLCA ESCRIBA MARIA JESUS</t>
  </si>
  <si>
    <t xml:space="preserve">SECRETARIA OBS: SECRETARIADO EJCUTIVO COMPUTARIZADO   </t>
  </si>
  <si>
    <t>09362297</t>
  </si>
  <si>
    <t>ROMERO CAMARENA PATRICIA CECILIA</t>
  </si>
  <si>
    <t xml:space="preserve">COOPERATIVISTA OBS: ADMINISTRACION DE COOPERATIV   </t>
  </si>
  <si>
    <t>09363360</t>
  </si>
  <si>
    <t>GONZALES SILVA MADELAINE MARGOT</t>
  </si>
  <si>
    <t xml:space="preserve">INGENIERO, SISTEMAS INFORMATICOS OBS: ING. COMPUTACION Y SISTEMAS   </t>
  </si>
  <si>
    <t xml:space="preserve">TÉCNICA EN ENFERMERÍA   </t>
  </si>
  <si>
    <t>09365553</t>
  </si>
  <si>
    <t>ORTEGA AUQUI MARLENE</t>
  </si>
  <si>
    <t xml:space="preserve">ASISTENTE EN SEGURIDAD INFORMATICA   </t>
  </si>
  <si>
    <t>09374779</t>
  </si>
  <si>
    <t>PRIETO ROMERO ANTHONY GASTON</t>
  </si>
  <si>
    <t xml:space="preserve">INGENIERIA DE SISTEMAS OBS: INGENIERO DE SISTEMAS Y COMPUTO   </t>
  </si>
  <si>
    <t xml:space="preserve">ASESOR LEGAL   </t>
  </si>
  <si>
    <t>09379832</t>
  </si>
  <si>
    <t>ESCOBAR MENDIETA CARLOS ALBERTO</t>
  </si>
  <si>
    <t>09386789</t>
  </si>
  <si>
    <t>GAMARRA PEREZ EUDORO MOISES</t>
  </si>
  <si>
    <t xml:space="preserve"> OBS: USO DEL SISTEMA INTEGRADO DE TRAMITE DOCUMENTARIO   </t>
  </si>
  <si>
    <t>09387234</t>
  </si>
  <si>
    <t>DIAZ VALDIVIA KARINA ESTHER</t>
  </si>
  <si>
    <t xml:space="preserve">TECNICO, ADMINISTRADOR/OTROS OBS: ASISTENTE EN ADMINISTRACION   </t>
  </si>
  <si>
    <t xml:space="preserve">ABOGADO SUPERVISOR   </t>
  </si>
  <si>
    <t>09390010</t>
  </si>
  <si>
    <t>CHUQUIRUNA VALDERRAMA JOSE RAUL</t>
  </si>
  <si>
    <t>09394882</t>
  </si>
  <si>
    <t>PAREJA TORRES RORY GUILLERMO</t>
  </si>
  <si>
    <t>09413428</t>
  </si>
  <si>
    <t>ENRIQUEZ REYES JAVIER JUSTO</t>
  </si>
  <si>
    <t>09419440</t>
  </si>
  <si>
    <t>CARRASCO LOPEZ ANIBAL EUXEBIO</t>
  </si>
  <si>
    <t xml:space="preserve">SUPERVISOR DE EQUIPOS   </t>
  </si>
  <si>
    <t xml:space="preserve">PROFESOR, EDUCACION SUPERIOR/CIENCIAS TECNICAS (TECNOLOGIA) OBS: TECNOLOGIA DEL VESTIDO   </t>
  </si>
  <si>
    <t>09429150</t>
  </si>
  <si>
    <t>ROCHA AQUIJE ALEJANDRO JUAN</t>
  </si>
  <si>
    <t xml:space="preserve"> OBS: ESPECIALISTA EN - I SERIES/400   </t>
  </si>
  <si>
    <t>09432190</t>
  </si>
  <si>
    <t>RAMIREZ BAZAN LIZARZABURU CARLOS</t>
  </si>
  <si>
    <t xml:space="preserve">ABOGADO OBS: DERECHO I CICLO   </t>
  </si>
  <si>
    <t>09432588</t>
  </si>
  <si>
    <t>SANTANDER SALLUCA ELIO</t>
  </si>
  <si>
    <t xml:space="preserve">OPERADOR DE ACCESO PKI   </t>
  </si>
  <si>
    <t>09432781</t>
  </si>
  <si>
    <t>GONZALES BACCA SERGIO OSCAR</t>
  </si>
  <si>
    <t xml:space="preserve"> OBS: TECNICO EN COMPUTACION   </t>
  </si>
  <si>
    <t xml:space="preserve">OPERADOR/A   </t>
  </si>
  <si>
    <t>09440402</t>
  </si>
  <si>
    <t>TELLO ROBLES FREDDY MARTIN</t>
  </si>
  <si>
    <t>09445358</t>
  </si>
  <si>
    <t>VELAZCO MAQUILON PATRICIA VIRGINIA</t>
  </si>
  <si>
    <t xml:space="preserve">CONTADOR, EMPRESA OBS: CIENCIAS FINANCIERAS Y CONTABLES   </t>
  </si>
  <si>
    <t xml:space="preserve">ASIGNADOR DE PROCESOS   </t>
  </si>
  <si>
    <t>09445648</t>
  </si>
  <si>
    <t>ACUÑA MEDRANO JUSTO</t>
  </si>
  <si>
    <t>09447061</t>
  </si>
  <si>
    <t>CARRILLO CALDAS JOSE LUIS</t>
  </si>
  <si>
    <t>09448236</t>
  </si>
  <si>
    <t>ORTIZ LAYNES RAFAEL EDUARDO</t>
  </si>
  <si>
    <t>09448340</t>
  </si>
  <si>
    <t>SUYBATE HURTADO HECTOR</t>
  </si>
  <si>
    <t>09451583</t>
  </si>
  <si>
    <t>TELLO GAMARRA ANTONIO RAÚL</t>
  </si>
  <si>
    <t>09454615</t>
  </si>
  <si>
    <t>CARHUACHIN CUEVA JESUS ANTHONY</t>
  </si>
  <si>
    <t>09460206</t>
  </si>
  <si>
    <t>NAVARRETE POLO VERONICA ANGELICA</t>
  </si>
  <si>
    <t xml:space="preserve">ESPECIALISTA, CIENCIAS DE LA COMUNICACION OBS: CIENCIAS DE LA COMUNICACION   </t>
  </si>
  <si>
    <t>09460632</t>
  </si>
  <si>
    <t>VILLANUEVA AVILA MARIA ELIZABETH</t>
  </si>
  <si>
    <t xml:space="preserve">POLICIA NACIONAL OBS: SOS POLICIA   </t>
  </si>
  <si>
    <t>09460747</t>
  </si>
  <si>
    <t>D'UNIAM SANCHEZ CARMEN OLINDA</t>
  </si>
  <si>
    <t xml:space="preserve">SUPERVISION DE VERIFICACION DE FIRMAS   </t>
  </si>
  <si>
    <t>09461148</t>
  </si>
  <si>
    <t>SORIA VASQUEZ LEONCIO EDUARDO</t>
  </si>
  <si>
    <t>09464164</t>
  </si>
  <si>
    <t>MONTOYA MORALES HUGO MARTIN</t>
  </si>
  <si>
    <t>09465775</t>
  </si>
  <si>
    <t>BUTRON POLO TATIANA AMPARO</t>
  </si>
  <si>
    <t xml:space="preserve">CONTABILIDAD OBS: CONTABILIDAD   </t>
  </si>
  <si>
    <t xml:space="preserve">ELECTRICISTA   </t>
  </si>
  <si>
    <t>09466711</t>
  </si>
  <si>
    <t>RAVELO CALIXTO JHONY VICENTE</t>
  </si>
  <si>
    <t xml:space="preserve">INSTALADOR, LINEAS ELECTRICAS OBS: INSTALACIONES ELECTRICAS INDUSTRIALES   </t>
  </si>
  <si>
    <t>09468257</t>
  </si>
  <si>
    <t>BRUCIL QUIÑONES CELICIA VICTORIA</t>
  </si>
  <si>
    <t xml:space="preserve">TECNICO, PROTESIS DENTAL   </t>
  </si>
  <si>
    <t>09476621</t>
  </si>
  <si>
    <t>CUBA TORREJON NELLY</t>
  </si>
  <si>
    <t>09481979</t>
  </si>
  <si>
    <t>JARA VALDERRAMA NEVEL JORGE</t>
  </si>
  <si>
    <t>09482825</t>
  </si>
  <si>
    <t>HERQUINIO MEZA MAURO ALEJANDRO</t>
  </si>
  <si>
    <t xml:space="preserve">INGENIERO, SISTEMAS INFORMATICOS OBS: BACHILLER EN INGENIERIA ESTADISTICA E INFORMATICA   </t>
  </si>
  <si>
    <t xml:space="preserve">ADMINISTRADOR DE AGENCIA 3   </t>
  </si>
  <si>
    <t>09489590</t>
  </si>
  <si>
    <t>CCAMA MONZON SOFIA BEATRIZ</t>
  </si>
  <si>
    <t xml:space="preserve">INGENIERO, SISTEMAS INFORMATICOS OBS: INGENIERIA DE SISTEMAS Y COMPUTO   </t>
  </si>
  <si>
    <t>09492652</t>
  </si>
  <si>
    <t>REY GADEA GIOVANA JACQUELINE</t>
  </si>
  <si>
    <t>09495663</t>
  </si>
  <si>
    <t>RODRIGUEZ DULANTO JENNIE ANGELA</t>
  </si>
  <si>
    <t>09503813</t>
  </si>
  <si>
    <t>JIMENEZ HUAPAYA HUGO CESAR</t>
  </si>
  <si>
    <t xml:space="preserve">TECNICO, COMPUTADORAS OBS: CURSO: COMPUTACION BASICA INTERMEDIA Y AVANZADA   </t>
  </si>
  <si>
    <t>09505355</t>
  </si>
  <si>
    <t>CONDORI QUISPE JOSE LUIS</t>
  </si>
  <si>
    <t>09510464</t>
  </si>
  <si>
    <t>CESPEDES CASTILLO ENRIQUE DANIEL</t>
  </si>
  <si>
    <t xml:space="preserve">ADMINISTRACION OBS: TÉCNICO ADMINISTRATIVO   </t>
  </si>
  <si>
    <t>09521201</t>
  </si>
  <si>
    <t>PAZ FERREL LIVIA SONIA</t>
  </si>
  <si>
    <t xml:space="preserve">PUBLICISTA   </t>
  </si>
  <si>
    <t>09536462</t>
  </si>
  <si>
    <t>DIAZ TEJADA CECILIA MONICA</t>
  </si>
  <si>
    <t xml:space="preserve">ADMINISTRACION OBS: VII CICLO DE ESTUDIOS EN ADMINISTRACIÓN Y CONTABILIDAD   </t>
  </si>
  <si>
    <t>09540686</t>
  </si>
  <si>
    <t>GUZMAN CAVERO JOSE LUIS</t>
  </si>
  <si>
    <t xml:space="preserve">SOCIOLOGO, INDUSTRIA OBS: SOCIOLOGIA III CICLO   </t>
  </si>
  <si>
    <t xml:space="preserve">ANALISTA EN DESARROLLO CONTINUO   </t>
  </si>
  <si>
    <t>09541531</t>
  </si>
  <si>
    <t>VIZCARRA MEDINA DELCY MARIA</t>
  </si>
  <si>
    <t xml:space="preserve">PROFESOR, EDUCACION SECUNDARIA/LENGUA Y LITERATURA OBS: LICENCIADA EN EDUCACION   </t>
  </si>
  <si>
    <t xml:space="preserve">TECNICO ADMINISTRATIVO   </t>
  </si>
  <si>
    <t>09544804</t>
  </si>
  <si>
    <t>COAQUIRA TORRES RAFAEL RICARDO</t>
  </si>
  <si>
    <t>09547484</t>
  </si>
  <si>
    <t>SANCHEZ CARRILLO MAGALY RUTH</t>
  </si>
  <si>
    <t xml:space="preserve">PROFESOR, EDUCACION SECUNDARIA/PEDAGOGIA OBS: EDUCACION   </t>
  </si>
  <si>
    <t>09548572</t>
  </si>
  <si>
    <t>BUSTILLOS MONTALBAN ROGER</t>
  </si>
  <si>
    <t xml:space="preserve">INGENIERO, SISTEMAS INFORMATICOS OBS: INGENIERIA DE SISTEMAS VIII CICLO   </t>
  </si>
  <si>
    <t>09554008</t>
  </si>
  <si>
    <t>SANCHEZ ALVARADO VICTOR FRANCISCO</t>
  </si>
  <si>
    <t>09561523</t>
  </si>
  <si>
    <t>VARGAS GRANDA SEGUNDO MARCELO</t>
  </si>
  <si>
    <t xml:space="preserve">ADMINISTRACION PUBLICA OBS: GESTION SOCIAL   </t>
  </si>
  <si>
    <t>09564295</t>
  </si>
  <si>
    <t>MAYTA RETAMOZO HILDA</t>
  </si>
  <si>
    <t>09565723</t>
  </si>
  <si>
    <t>CONDORI MAMANI SAUL</t>
  </si>
  <si>
    <t>09570540</t>
  </si>
  <si>
    <t>DIOSES VALVERDE ANDRES EDUARDO</t>
  </si>
  <si>
    <t xml:space="preserve">ANALISTA EN GEOGRAFIA   </t>
  </si>
  <si>
    <t>09571713</t>
  </si>
  <si>
    <t>FLORES ROJAS TOMAS ARTURO</t>
  </si>
  <si>
    <t xml:space="preserve">PROFESOR, EDUCACION SECUNDARIA/GEOGRAFIA OBS: BACHILLER EN EDUCACION   </t>
  </si>
  <si>
    <t xml:space="preserve">AUXILIAR DE ARCHIVO   </t>
  </si>
  <si>
    <t>09574687</t>
  </si>
  <si>
    <t>VALENCIA CHAPARRO DE SANCHEZ IRINA SANDRA</t>
  </si>
  <si>
    <t xml:space="preserve"> OBS: CURSO INTERMEDIO DE ARCHIVOS   </t>
  </si>
  <si>
    <t>09585589</t>
  </si>
  <si>
    <t>DAVILA TANCO CESAR GUILLERMO</t>
  </si>
  <si>
    <t xml:space="preserve">INGENIERO, SISTEMAS INFORMATICOS OBS: TITULO PROFESIONAL DE INGENIERO DE SISTEMAS EMPRESARIALES   </t>
  </si>
  <si>
    <t>09588042</t>
  </si>
  <si>
    <t>BRICEÑO JARA JOSE EDUARDO</t>
  </si>
  <si>
    <t xml:space="preserve">ADMINISTRADOR EN CALIDAD Y GESTION DE PROCESOS   </t>
  </si>
  <si>
    <t>09598489</t>
  </si>
  <si>
    <t>ORTIZ PODESTA FANY PATRICIA</t>
  </si>
  <si>
    <t>09606175</t>
  </si>
  <si>
    <t>CAYETANO PERALTA VICKY LAURA</t>
  </si>
  <si>
    <t xml:space="preserve">PROFESORES, OTROS OBS: EDUCACION ESPECIALIDAD INGLES   </t>
  </si>
  <si>
    <t>09611122</t>
  </si>
  <si>
    <t>LORA LLUQUE WILFREDO ANTONIO</t>
  </si>
  <si>
    <t xml:space="preserve">ANALISTA DE BASE DE DATOS   </t>
  </si>
  <si>
    <t>09611924</t>
  </si>
  <si>
    <t>FERNANDEZ MERINO ELEONOR JULIA</t>
  </si>
  <si>
    <t xml:space="preserve">LICENCIADOS EN COMPUTACION   </t>
  </si>
  <si>
    <t>09613544</t>
  </si>
  <si>
    <t>SANTOS CHACARA GIOVANNI ALBERT</t>
  </si>
  <si>
    <t>09613915</t>
  </si>
  <si>
    <t>GUERRERO CUYA JULIO EDUARDO</t>
  </si>
  <si>
    <t xml:space="preserve">TECNICO ELECTRICISTA, INDUSTRIAL OBS: ELECTRICISTA INDUSTRIAL   </t>
  </si>
  <si>
    <t>09619071</t>
  </si>
  <si>
    <t>ORTIZ FELIX CARLOS MIGUEL</t>
  </si>
  <si>
    <t xml:space="preserve">INGENIERIA DE SISTEMAS OBS: IV CICLO DE LA CARRERA   </t>
  </si>
  <si>
    <t>09619959</t>
  </si>
  <si>
    <t>HERRERA HUILLCAHUAMAN MARIA YSABEL</t>
  </si>
  <si>
    <t xml:space="preserve"> OBS: WIN OFFICE   </t>
  </si>
  <si>
    <t>09623557</t>
  </si>
  <si>
    <t>SAAVEDRA ORTIZ JOSE VENTURA</t>
  </si>
  <si>
    <t xml:space="preserve"> OBS: PROFESIONAL TECNICO EN MECANICA AUTOMOTRIZ   </t>
  </si>
  <si>
    <t>09623630</t>
  </si>
  <si>
    <t>ORTEGA MELLIZO GLORIA</t>
  </si>
  <si>
    <t>09624791</t>
  </si>
  <si>
    <t>CIEZA CUBAS ARMANDO YSIDRO</t>
  </si>
  <si>
    <t>09626796</t>
  </si>
  <si>
    <t>PINEDO SALAZAR MARCO ANTONIO</t>
  </si>
  <si>
    <t xml:space="preserve">LING³ISTA OBS: LINGUISTICA   </t>
  </si>
  <si>
    <t>09627971</t>
  </si>
  <si>
    <t>BRAÑEZ CASTRO ROBERTHA ESTHER</t>
  </si>
  <si>
    <t xml:space="preserve">DISEÑADOR, GRAFICO   </t>
  </si>
  <si>
    <t>09633760</t>
  </si>
  <si>
    <t>ORIHUELA ARCOS SONIA BEATRIZ</t>
  </si>
  <si>
    <t>09634916</t>
  </si>
  <si>
    <t>DIAZ ROJAS ANA CECILIA</t>
  </si>
  <si>
    <t>09638586</t>
  </si>
  <si>
    <t>PADILLA DIAZ KATIA MAGNOLIA</t>
  </si>
  <si>
    <t>09641176</t>
  </si>
  <si>
    <t>MATHEUS SILVA JORGE LUIS</t>
  </si>
  <si>
    <t xml:space="preserve">TECNICO, COMPUTADORAS OBS: INFORMATICA   </t>
  </si>
  <si>
    <t>09648208</t>
  </si>
  <si>
    <t>FRANCO QUIROZ FERNANDO OSWALDO</t>
  </si>
  <si>
    <t>09648248</t>
  </si>
  <si>
    <t>RIOS BARRIOS JUAN CARLOS HUGO</t>
  </si>
  <si>
    <t xml:space="preserve"> OBS: COMUNICACION Y CIENCIAS ADMINISTRATIVAS   </t>
  </si>
  <si>
    <t>09655260</t>
  </si>
  <si>
    <t>MENDOZA VALENCIA ABRAHAM JOSE</t>
  </si>
  <si>
    <t xml:space="preserve">ECONOMISTA, INGENIERO   </t>
  </si>
  <si>
    <t>09655575</t>
  </si>
  <si>
    <t>LOARTE MENDOZA TITO WILMER</t>
  </si>
  <si>
    <t>09663011</t>
  </si>
  <si>
    <t>CHIROQUE MONTENEGRO ELVIRA VICTORIA</t>
  </si>
  <si>
    <t>09664459</t>
  </si>
  <si>
    <t>HERRERA RAMIREZ YMELDA LUZ</t>
  </si>
  <si>
    <t>09669485</t>
  </si>
  <si>
    <t>CIEZA ESTEBAN DELIA GIANNINA</t>
  </si>
  <si>
    <t xml:space="preserve">TECNICO AUTOMOTRIZ OBS: INGENIERO AUTOMOTRIZ   </t>
  </si>
  <si>
    <t xml:space="preserve">CERTIFICADOR/A   </t>
  </si>
  <si>
    <t>09671120</t>
  </si>
  <si>
    <t>VEGA MORI WILSON</t>
  </si>
  <si>
    <t>09672451</t>
  </si>
  <si>
    <t>LA ROSA ALVAREZ PEDRO GABRIEL</t>
  </si>
  <si>
    <t xml:space="preserve">INGENIERO ELECTRONICO OBS: INGENIERIA ELECTRONICA   </t>
  </si>
  <si>
    <t>09675546</t>
  </si>
  <si>
    <t>LIMO MENDEZ LUIS GIOVANNI</t>
  </si>
  <si>
    <t xml:space="preserve">ASISTENTE DE VERIFICACION DE FIRMAS   </t>
  </si>
  <si>
    <t>09678201</t>
  </si>
  <si>
    <t>VIDAL MATOS WILLIAM ENRIQUE</t>
  </si>
  <si>
    <t>09678632</t>
  </si>
  <si>
    <t>HUARCAYA CARDENAS FREDY</t>
  </si>
  <si>
    <t xml:space="preserve">TECNICO, COMPUTADORAS OBS: TECNICO EN REPARACION DE MICROCOMPUTADORAS Y ENSAMBLAJE   </t>
  </si>
  <si>
    <t xml:space="preserve">TECNICO EN ENFERMERIA   </t>
  </si>
  <si>
    <t>09686673</t>
  </si>
  <si>
    <t>PERICHE PURIZACA ZOILA VICTORIA</t>
  </si>
  <si>
    <t xml:space="preserve">TECNICO LEGAL   </t>
  </si>
  <si>
    <t>09690634</t>
  </si>
  <si>
    <t>COSSIO QUISPE ANA MARIA</t>
  </si>
  <si>
    <t>09694758</t>
  </si>
  <si>
    <t>CCOAPAZA CURASACARI GLADYS MARLENE</t>
  </si>
  <si>
    <t>09695422</t>
  </si>
  <si>
    <t>MORAN OJEDA PATRICIA</t>
  </si>
  <si>
    <t>09695620</t>
  </si>
  <si>
    <t>AGUIRRE LUQUE SONIA</t>
  </si>
  <si>
    <t>09701326</t>
  </si>
  <si>
    <t>CARRASCO ARCE MONICA</t>
  </si>
  <si>
    <t xml:space="preserve">DEPURADOR   </t>
  </si>
  <si>
    <t>09701956</t>
  </si>
  <si>
    <t>FIERRO CURI MIGUEL ANGEL</t>
  </si>
  <si>
    <t xml:space="preserve">ADMINISTRACION OBS: CIENCIAS ADMINISTRATIVAS   </t>
  </si>
  <si>
    <t>09704089</t>
  </si>
  <si>
    <t>TAYPE CAMPOS HERMINIA NANCY</t>
  </si>
  <si>
    <t xml:space="preserve">TECNICO, INDUSTRIAS ALIMENTARIAS OBS: INDUSTRIAS ALIMENTARIAS   </t>
  </si>
  <si>
    <t>09707412</t>
  </si>
  <si>
    <t>PARIONA PUQUIO MARIBEL LUZ</t>
  </si>
  <si>
    <t xml:space="preserve">COMPUTACION E INFORMATICA OBS: TECNICO PROFESIONAL -EGRESADO   </t>
  </si>
  <si>
    <t>09707618</t>
  </si>
  <si>
    <t>HABRAHAMSHON ROJAS DIANA PAMELA</t>
  </si>
  <si>
    <t xml:space="preserve">ARCHIVERO OBS: ARCHIVISTICA VIII CICLO   </t>
  </si>
  <si>
    <t xml:space="preserve">SECRETARIA COMERCIAL OBS: SECRETARIADO COMERCIAL   </t>
  </si>
  <si>
    <t>09723631</t>
  </si>
  <si>
    <t>ARANGO VIVANCO JOSE LUIS</t>
  </si>
  <si>
    <t xml:space="preserve">CONTADOR, COSTOS OBS: CONTABILIDAD   </t>
  </si>
  <si>
    <t>09724458</t>
  </si>
  <si>
    <t>SANCHEZ ROMAN FELIX ROMULO</t>
  </si>
  <si>
    <t xml:space="preserve"> OBS: SUB OFICIAL DE PRIMERA   </t>
  </si>
  <si>
    <t>09724535</t>
  </si>
  <si>
    <t>BOCANEGRA VALVERDE YOLI RAQUEL</t>
  </si>
  <si>
    <t xml:space="preserve">TECNICO, COMPUTADORAS OBS: "COMPUTACION E INFORMATICA"   </t>
  </si>
  <si>
    <t>09724662</t>
  </si>
  <si>
    <t>RAMOS HUAMANI CLAUDIO HECTOR</t>
  </si>
  <si>
    <t xml:space="preserve">OTROS TECNICOS EN ELECTRICIDAD, ELECTRONICA Y TELECOMUNICACIONES OBS: PROFESIONAL TECNICO EN ELECTRICIDAD   </t>
  </si>
  <si>
    <t>09734371</t>
  </si>
  <si>
    <t>CARBAJAL OSCCACHI BEATRIZ</t>
  </si>
  <si>
    <t>09735292</t>
  </si>
  <si>
    <t>PUCHOC QUINTANA PATRICIA CONSTANZA</t>
  </si>
  <si>
    <t xml:space="preserve">MEDICO, OFTALMOLOGIA OBS: OFIMATICA   </t>
  </si>
  <si>
    <t>09736662</t>
  </si>
  <si>
    <t>ESPINOZA MONTALVO ARMANDO RAMIRO</t>
  </si>
  <si>
    <t xml:space="preserve">TECNICO, COMPUTADORAS OBS: COMPUTACION E INFORMATICA I CICLO   </t>
  </si>
  <si>
    <t xml:space="preserve">ASISTENTA/E EN GESTION DE CALIDAD   </t>
  </si>
  <si>
    <t>09742840</t>
  </si>
  <si>
    <t>LEON ALVARADO LUIS ENRIQUE</t>
  </si>
  <si>
    <t xml:space="preserve">FISICO, ELECTRONICA OBS: ELECTRONICA   </t>
  </si>
  <si>
    <t>09744618</t>
  </si>
  <si>
    <t>ARANGO ARAMBURU JENNY LUZ</t>
  </si>
  <si>
    <t>09747750</t>
  </si>
  <si>
    <t>MASIAS GUTIERREZ ANA MARIA</t>
  </si>
  <si>
    <t>09747845</t>
  </si>
  <si>
    <t>AGUIRRE SANTIN MARLON ALBERTO</t>
  </si>
  <si>
    <t>09756690</t>
  </si>
  <si>
    <t>VARGAS GONZALES PLACIDO</t>
  </si>
  <si>
    <t xml:space="preserve">PROFESOR, EDUCACION SECUNDARIA OBS: CIENCIAS DE LA EDUCACION ESPECIALIDAD AGROPECUARIA Y NUTRICION   </t>
  </si>
  <si>
    <t>09757444</t>
  </si>
  <si>
    <t>ESQUEN PARIONA CARLOS SANTOS</t>
  </si>
  <si>
    <t>09761167</t>
  </si>
  <si>
    <t>VIDAL CASIA PAOLA JULIANA</t>
  </si>
  <si>
    <t>09762500</t>
  </si>
  <si>
    <t>GARCIA HUARANGA SANDRO</t>
  </si>
  <si>
    <t>09764643</t>
  </si>
  <si>
    <t>ROJAS BONILLA SANDRA YESSY</t>
  </si>
  <si>
    <t xml:space="preserve">ABOGADO OBS: DERECHO Y CIENCIA POLITICA   </t>
  </si>
  <si>
    <t>09766158</t>
  </si>
  <si>
    <t>SANTIAGO RODRIGUEZ JULIO CESAR</t>
  </si>
  <si>
    <t>09767079</t>
  </si>
  <si>
    <t>SALSAVILCA CASTRO OMER GENNER</t>
  </si>
  <si>
    <t>09767851</t>
  </si>
  <si>
    <t>ALVARADO PONCE FLOR MARINA</t>
  </si>
  <si>
    <t xml:space="preserve">COMPUTACION E INFORMATICA OBS: SEGUN CONSTANCIA CULMINO SUS ESTUDIOS SUPERIORES EN EL AÑO 1994   </t>
  </si>
  <si>
    <t xml:space="preserve">ASISTENTE 1   </t>
  </si>
  <si>
    <t xml:space="preserve">SOCIOLOGO, INDUSTRIA OBS: SOCIOLOGO   </t>
  </si>
  <si>
    <t>09785776</t>
  </si>
  <si>
    <t>BOLAÑOS LOZADA ERICKA PATRICIA</t>
  </si>
  <si>
    <t xml:space="preserve">SECRETARIA OBS: SECRETARIADO COMPUTARIZADO   </t>
  </si>
  <si>
    <t xml:space="preserve">COORDINADOR OPERATIVO   </t>
  </si>
  <si>
    <t>09787714</t>
  </si>
  <si>
    <t>CISNEROS TITO SANDRA</t>
  </si>
  <si>
    <t xml:space="preserve">INGENIERO PESQUERO OBS: INGENIERIA PESQUERA   </t>
  </si>
  <si>
    <t>09793883</t>
  </si>
  <si>
    <t>VIVAS DE LA CRUZ TANIA RIBERATA</t>
  </si>
  <si>
    <t>09793958</t>
  </si>
  <si>
    <t>SUCASACA VALERIANO JANET IRENE</t>
  </si>
  <si>
    <t xml:space="preserve">PROFESOR, EDUCACION SECUNDARIA/QUIMICA OBS: LIC. EDUCACION   </t>
  </si>
  <si>
    <t>09796729</t>
  </si>
  <si>
    <t>PALOMINO MENDOZA GIOVANA</t>
  </si>
  <si>
    <t xml:space="preserve">CONTADOR, EMPRESA OBS: CONTABILIDAD VI CICLO   </t>
  </si>
  <si>
    <t>09797866</t>
  </si>
  <si>
    <t>AMABLE LAOS LUIS RICARDO</t>
  </si>
  <si>
    <t xml:space="preserve">COMPUTACION E INFORMATICA OBS:  TITULO TÉCNICO PROFESIONAL COMPUTACION E INFORMATICA   </t>
  </si>
  <si>
    <t>09827438</t>
  </si>
  <si>
    <t>CHAVEZ BARRAZA OSCAR FRAN</t>
  </si>
  <si>
    <t>09831065</t>
  </si>
  <si>
    <t>ERCE DE LA CRUZ CARLOS ALBERTO</t>
  </si>
  <si>
    <t>09842753</t>
  </si>
  <si>
    <t>PUELLES DE LA CRUZ JANET MEDALI</t>
  </si>
  <si>
    <t xml:space="preserve">TECNICO, ADMINISTRADOR/OTROS OBS: TECNICO EN ADMINISTRACION   </t>
  </si>
  <si>
    <t>09845468</t>
  </si>
  <si>
    <t>BAUTISTA CORDOVA JOEL JESUS</t>
  </si>
  <si>
    <t xml:space="preserve">AUXILIAR DE OPERACIONES   </t>
  </si>
  <si>
    <t>09850237</t>
  </si>
  <si>
    <t>EGUILUZ POMA MARIO CESAR</t>
  </si>
  <si>
    <t xml:space="preserve"> OBS: TECNICO EN COMPUTACIÓN / SISTEMAS UNI   </t>
  </si>
  <si>
    <t xml:space="preserve">ANALISTA DE CONTRATACIONES   </t>
  </si>
  <si>
    <t>09851762</t>
  </si>
  <si>
    <t>GONZALES SAENZ LUZ ANGELICA</t>
  </si>
  <si>
    <t>09851802</t>
  </si>
  <si>
    <t>ROJAS OVIEDO GIANINA KAROLL</t>
  </si>
  <si>
    <t xml:space="preserve">ABOGADO OBS: TITULADO EN DERECHO   </t>
  </si>
  <si>
    <t>09854509</t>
  </si>
  <si>
    <t>BENDEZU ANGELES LYDIA PATRICIA</t>
  </si>
  <si>
    <t xml:space="preserve">SUPERVISOR DE LINEA   </t>
  </si>
  <si>
    <t>09855391</t>
  </si>
  <si>
    <t>BETANCOUR GUERRERO MARIA TERESA MILAGROS</t>
  </si>
  <si>
    <t>09857171</t>
  </si>
  <si>
    <t>SOLIS IPANAQUE SHIRLEY IVON</t>
  </si>
  <si>
    <t xml:space="preserve">LICENCIADO EN TURISMO OBS: TECNICO - TURISMO   </t>
  </si>
  <si>
    <t xml:space="preserve">IMPLEMENTADOR DE SISTEMAS   </t>
  </si>
  <si>
    <t>09862331</t>
  </si>
  <si>
    <t>LEANDRO OSORIO ROOSEVELT JOHN</t>
  </si>
  <si>
    <t>09865651</t>
  </si>
  <si>
    <t>GUERRA MARQUEZ LORENA</t>
  </si>
  <si>
    <t xml:space="preserve">DERECHO Y CIENCIAS  POLITICAS OBS: FACULTAD DE DERECHO Y CIENCIAS POLITICAS   </t>
  </si>
  <si>
    <t>09871429</t>
  </si>
  <si>
    <t>BENITES ARANCIBIA JULIO LUIS</t>
  </si>
  <si>
    <t xml:space="preserve">ARCHIVERO OBS: ARCHIVOS   </t>
  </si>
  <si>
    <t>09873557</t>
  </si>
  <si>
    <t>PAUCARHUANCA MIRANDA ROGER SERGIO</t>
  </si>
  <si>
    <t>09875974</t>
  </si>
  <si>
    <t>AGUILAR GIANNOTTI MANUEL RAFAEL MARTIN</t>
  </si>
  <si>
    <t xml:space="preserve">COORDINADOR DE PRESUPUESTO   </t>
  </si>
  <si>
    <t xml:space="preserve">ADMINISTRADOR DE EMPRESAS OBS: LICENCIADO EN ADMINISTRACION   </t>
  </si>
  <si>
    <t>09886729</t>
  </si>
  <si>
    <t>RAVELLO GALVEZ PAOLA CARMEN</t>
  </si>
  <si>
    <t>09888655</t>
  </si>
  <si>
    <t>SACCACO GALINDO DOLORES</t>
  </si>
  <si>
    <t>09889814</t>
  </si>
  <si>
    <t>ROMAN CARBAJAL ROBERTO CARLOS</t>
  </si>
  <si>
    <t xml:space="preserve">TURISMO Y HOTELERIA   </t>
  </si>
  <si>
    <t>09897280</t>
  </si>
  <si>
    <t>VILLANUEVA DELGADO JUDITH JHOVANA</t>
  </si>
  <si>
    <t xml:space="preserve">CIENCIAS DE LA COMUNICACION OBS: I Y II CICLO   </t>
  </si>
  <si>
    <t>09908871</t>
  </si>
  <si>
    <t>ÑAVINCOPA ROJAS MARCO ANTONIO</t>
  </si>
  <si>
    <t>09909100</t>
  </si>
  <si>
    <t>SANTILLAN SALAZAR ERIK MARTIN</t>
  </si>
  <si>
    <t xml:space="preserve">SOCIOLOGIA OBS: BACHILLER EN CIENCIAS SOCIALES - ESPECIALIDAD: SOCIOLOGIA   </t>
  </si>
  <si>
    <t>09910710</t>
  </si>
  <si>
    <t>CERNA ASTUVILCA CRISTIAN ERIK</t>
  </si>
  <si>
    <t xml:space="preserve"> OBS: CURSO DE EDUCACION Y SEGURIDAD VIAL 1996   </t>
  </si>
  <si>
    <t>09914258</t>
  </si>
  <si>
    <t>VALVERDE GARAY DAVID RENZO</t>
  </si>
  <si>
    <t xml:space="preserve">ADMINISTRACION OBS: 5TO CICLO   </t>
  </si>
  <si>
    <t xml:space="preserve">ANALISTA ADMINISTRATIVA/O   </t>
  </si>
  <si>
    <t>09916627</t>
  </si>
  <si>
    <t>MORI ROSELLÓ CARLOS YURI</t>
  </si>
  <si>
    <t>09917282</t>
  </si>
  <si>
    <t>GALINDO PALOMINO RAQUEL XIOMARA</t>
  </si>
  <si>
    <t xml:space="preserve">INGENIERO AGROINDUSTRIAL OBS: INGENIERIA AGROINDUSTRIAL   </t>
  </si>
  <si>
    <t xml:space="preserve">ARQUITECTO DE INNOVACION   </t>
  </si>
  <si>
    <t>09919366</t>
  </si>
  <si>
    <t>TOCTO INGA PAUL MILLER</t>
  </si>
  <si>
    <t xml:space="preserve">INGENIERO, MATEMATICO   </t>
  </si>
  <si>
    <t>09919712</t>
  </si>
  <si>
    <t>PAJARES CABALLA OMAR LENIN</t>
  </si>
  <si>
    <t xml:space="preserve">ECONOMISTA OBS: CIENCIAS ECONOMICAS II CICLO   </t>
  </si>
  <si>
    <t>09926281</t>
  </si>
  <si>
    <t>ROLDAN CASTILLO FRANCISCO</t>
  </si>
  <si>
    <t xml:space="preserve">TECNICO, COMPUTADORAS OBS: ENSAMBLAJE DE COMPUTADORAS   </t>
  </si>
  <si>
    <t>09927407</t>
  </si>
  <si>
    <t>YAUYO ALBARRACIN JOHN CHRISTIAN</t>
  </si>
  <si>
    <t xml:space="preserve">INGENIERO, SISTEMAS INFORMATICOS OBS: BACHILLER EN INGENIERIA DE SISTEMAS Y COMPUTO   </t>
  </si>
  <si>
    <t>09929355</t>
  </si>
  <si>
    <t>HERRERA CARBAJAL JENNY NOELIA</t>
  </si>
  <si>
    <t xml:space="preserve">COMPUTACION E INFORMATICA OBS: MODULO II   </t>
  </si>
  <si>
    <t>09930881</t>
  </si>
  <si>
    <t>MACHUCA VARGAS ARIADNA CLAUDIA</t>
  </si>
  <si>
    <t>09934702</t>
  </si>
  <si>
    <t>VALENCIA MARIÑOS JULIO CÉSAR</t>
  </si>
  <si>
    <t>09937997</t>
  </si>
  <si>
    <t>CUADRA SANCHEZ ELENA MARIA</t>
  </si>
  <si>
    <t>09938061</t>
  </si>
  <si>
    <t>LIZA MONCADA JANNETH MILAGROS</t>
  </si>
  <si>
    <t xml:space="preserve"> OBS: BASICO EN REGISTRO UNICO DE PERSONAS NATURALES Y REGISTROS DEL ESTADO CIVIL   </t>
  </si>
  <si>
    <t>09940583</t>
  </si>
  <si>
    <t>CORONADO CARBAJAL ERIKA LOLA</t>
  </si>
  <si>
    <t xml:space="preserve">ESPECIALISTA, CIENCIAS DE LA COMUNICACION OBS: COMUNICACION   </t>
  </si>
  <si>
    <t xml:space="preserve">COMPUTACION E INFORMATICA OBS: PROGRAMA INTEGRAL DE COMPUTACION E INFORMATICA (288 HORAS)   </t>
  </si>
  <si>
    <t>09948979</t>
  </si>
  <si>
    <t>MARCOS RAMIREZ JOB ADAN</t>
  </si>
  <si>
    <t xml:space="preserve">DISEÑADOR, GRAFICO OBS: DISEÑO GRAFICO   </t>
  </si>
  <si>
    <t xml:space="preserve">JEFA/E DE PROYECTOS INFORMATICOS   </t>
  </si>
  <si>
    <t>09950433</t>
  </si>
  <si>
    <t>LIENDO TORRES ELIAS JESUS</t>
  </si>
  <si>
    <t>09950491</t>
  </si>
  <si>
    <t>CALDERON LOYOLA NESTOR LUIS</t>
  </si>
  <si>
    <t>09951739</t>
  </si>
  <si>
    <t>CAYTUIRO AGUILAR MARCOS</t>
  </si>
  <si>
    <t xml:space="preserve">AUXILIAR, CONTABLE OBS: CARRERA DE CONTABILIDAD COMPUTARIZADA   </t>
  </si>
  <si>
    <t xml:space="preserve">OPERADOR DE CONTROL DE CALIDAD DEL DNI   </t>
  </si>
  <si>
    <t>09952126</t>
  </si>
  <si>
    <t>ORTIZ CABRERA EDWARD MARTIN</t>
  </si>
  <si>
    <t xml:space="preserve">INGENIERO, SISTEMAS INFORMATICOS OBS: OBS: INGENIERIA DE COMPUTACION Y SISTEMAS   </t>
  </si>
  <si>
    <t>09954177</t>
  </si>
  <si>
    <t>GUERRERO DEXTRE IVAN RAMIRO</t>
  </si>
  <si>
    <t xml:space="preserve">ANALISTA ADMINISTRATIVO/A   </t>
  </si>
  <si>
    <t>09958356</t>
  </si>
  <si>
    <t>MOZOMBITE BARBARAN NIELSEN</t>
  </si>
  <si>
    <t>09960674</t>
  </si>
  <si>
    <t>CHUQUIANO BENAVIDES KARINA VILMA</t>
  </si>
  <si>
    <t>09966768</t>
  </si>
  <si>
    <t>MARTINEZ LLONTOP ROSA</t>
  </si>
  <si>
    <t xml:space="preserve"> OBS: INSCRIPCION Y ACTUALIZACION DEL DNI PARA PERSONAS CON DISCAPACIDAD   </t>
  </si>
  <si>
    <t xml:space="preserve">ANALISTA ESTADISTICO   </t>
  </si>
  <si>
    <t>09968064</t>
  </si>
  <si>
    <t>MISARI ATANACIO JULISSA SILVIA</t>
  </si>
  <si>
    <t xml:space="preserve">ESTADISTICO, ESTADISTICA APLICADA OBS: LICENCIADO EN ESTADISTICA   </t>
  </si>
  <si>
    <t>09969760</t>
  </si>
  <si>
    <t>DEXTRE SANCHEZ ROSARIO TRINIDAD</t>
  </si>
  <si>
    <t>09977322</t>
  </si>
  <si>
    <t>GUILLEN ALARCON NESTOR ARCESIO</t>
  </si>
  <si>
    <t xml:space="preserve">ANALISTA DE CONTROL DE CALIDAD   </t>
  </si>
  <si>
    <t>09978897</t>
  </si>
  <si>
    <t>CASANOVA TOVAR MILENA YOLANDA</t>
  </si>
  <si>
    <t xml:space="preserve">AUXILIAR DE SEGURIDAD   </t>
  </si>
  <si>
    <t>09980209</t>
  </si>
  <si>
    <t>PASACHE SERNAQUE VICTOR JOSE</t>
  </si>
  <si>
    <t xml:space="preserve"> OBS: OFIMATICA WORD 2003 BASICO   </t>
  </si>
  <si>
    <t>09981975</t>
  </si>
  <si>
    <t>JUAREZ COLAN ALIPIO</t>
  </si>
  <si>
    <t xml:space="preserve">INGENIERO, SISTEMAS INFORMATICOS OBS: ING. SISTEMAS V CICLO   </t>
  </si>
  <si>
    <t xml:space="preserve">MONITOREADOR DE ATENCION AL CLIENTE   </t>
  </si>
  <si>
    <t>09985592</t>
  </si>
  <si>
    <t>GALAN ANSELMO SILVIA ROXANA</t>
  </si>
  <si>
    <t xml:space="preserve">LING³ISTA OBS: LINGUISTA   </t>
  </si>
  <si>
    <t>09985671</t>
  </si>
  <si>
    <t>BELAONIA CHERO ROBIN KELLY</t>
  </si>
  <si>
    <t>09987516</t>
  </si>
  <si>
    <t>CENTENO SALAS JENNY ROXANA</t>
  </si>
  <si>
    <t xml:space="preserve">COMPUTACION E INFORMATICA OBS: INSTITUTO SUPERIOR TECNOLOGICO   </t>
  </si>
  <si>
    <t>09987962</t>
  </si>
  <si>
    <t>VASQUEZ UGARTE ALFREDO ADOLFO</t>
  </si>
  <si>
    <t xml:space="preserve">TÉCNICO ADMINSITRATIVO 1   </t>
  </si>
  <si>
    <t>09990627</t>
  </si>
  <si>
    <t>ARTEAGA CHAMORRO ESTALEN ROBERT</t>
  </si>
  <si>
    <t>09993027</t>
  </si>
  <si>
    <t>PALOMINO CORONEL ANIBAL YONEL</t>
  </si>
  <si>
    <t>09993591</t>
  </si>
  <si>
    <t>GUEVARA ARANGOITIA KATHERINE MAGGIE</t>
  </si>
  <si>
    <t xml:space="preserve">ARQUITECTO, EDIFICIOS OBS: ARQUITECTURA   </t>
  </si>
  <si>
    <t>09993780</t>
  </si>
  <si>
    <t>PEREZ QUIJANO JOSE SANTIAGO</t>
  </si>
  <si>
    <t xml:space="preserve">DESARROLLADOR/A DE SERVICIOS WEB   </t>
  </si>
  <si>
    <t>09994763</t>
  </si>
  <si>
    <t>ALVAREZ BALVIN FLOR DEL CARMEN</t>
  </si>
  <si>
    <t>09995231</t>
  </si>
  <si>
    <t>AGUERO YAULI NICANOR MARCO ANTONIO</t>
  </si>
  <si>
    <t>09995303</t>
  </si>
  <si>
    <t>AYALA MIMBELA DENISS GIOVANNA</t>
  </si>
  <si>
    <t xml:space="preserve">CIENCIAS DE LA COMUNICACION OBS: GRADO DE BACHILLER EN CIENCIAS DE LA COMUNICACIÓN   </t>
  </si>
  <si>
    <t>09997378</t>
  </si>
  <si>
    <t>MOLERO VERA ROBERTO IBERICO</t>
  </si>
  <si>
    <t xml:space="preserve">INGENIERO, SISTEMAS INFORMATICOS OBS: INFORMATICA - ISIL   </t>
  </si>
  <si>
    <t>10006301</t>
  </si>
  <si>
    <t>FRANCO ALZAMORA ANA BEATRIZ</t>
  </si>
  <si>
    <t xml:space="preserve">ABOGADO OBS: MAESTRIA EN DERECHO CIVIL Y COMERCIAL   </t>
  </si>
  <si>
    <t>10007564</t>
  </si>
  <si>
    <t>BASTIDAS PORTALANZA MIGUEL EDWARD</t>
  </si>
  <si>
    <t xml:space="preserve">ANFITRIONA   </t>
  </si>
  <si>
    <t>10009358</t>
  </si>
  <si>
    <t>PASTOR VALDEZ LILIANA EMPERATRIZ</t>
  </si>
  <si>
    <t xml:space="preserve">CONTABILIDAD OBS: DURACION DE CARRERA DE CONTABILIDAD COMPUTARIZADA "18 MESES"   </t>
  </si>
  <si>
    <t xml:space="preserve">ASESOR/A LEGAL   </t>
  </si>
  <si>
    <t>CALIFICADOR</t>
  </si>
  <si>
    <t>10011421</t>
  </si>
  <si>
    <t>MONTES TRELLES DAISY JOSEFINA</t>
  </si>
  <si>
    <t xml:space="preserve">COMPUTACION E INFORMATICA OBS: IV SEMESTRE EN COMPUTACION E INFORMATICA   </t>
  </si>
  <si>
    <t>10016955</t>
  </si>
  <si>
    <t>SANCHEZ PIÑAS MIRIAM PILAR</t>
  </si>
  <si>
    <t xml:space="preserve">OPERADOR/A DE REGISTRO DIGITAL   </t>
  </si>
  <si>
    <t>10025168</t>
  </si>
  <si>
    <t>CRESPO VASQUEZ FRANCISCO EDER</t>
  </si>
  <si>
    <t>10044629</t>
  </si>
  <si>
    <t>ORELLANA CHAMORRO LIDIA ELVIRA</t>
  </si>
  <si>
    <t>10048604</t>
  </si>
  <si>
    <t>VILLON MORI SAMUEL</t>
  </si>
  <si>
    <t xml:space="preserve"> OBS: MECANICA AUTOMOTRIZ   </t>
  </si>
  <si>
    <t>10050372</t>
  </si>
  <si>
    <t>HUERTA POMA JESSICA DEL PILAR</t>
  </si>
  <si>
    <t xml:space="preserve">ESTADISTICO, ESTADISTICA APLICADA OBS: TITULO PROFESIONAL: LICENCIADA EN ESTADISTICA   </t>
  </si>
  <si>
    <t>10053758</t>
  </si>
  <si>
    <t>ARMAS GUIZADO VILMA</t>
  </si>
  <si>
    <t xml:space="preserve">INGENIERIA INDUSTRIAL OBS: ESTUDIANTE DEL III CICLO   </t>
  </si>
  <si>
    <t>10055783</t>
  </si>
  <si>
    <t>SALAZAR LANDEO YSABEL</t>
  </si>
  <si>
    <t xml:space="preserve">LICENCIADOS EN COMPUTACION OBS: TECNICO EN COMPUTACION E INFORMATICA   </t>
  </si>
  <si>
    <t xml:space="preserve">TELEOPERADORA   </t>
  </si>
  <si>
    <t>10057366</t>
  </si>
  <si>
    <t>ORTEGA GUTIERREZ JACQUELINE YRAN</t>
  </si>
  <si>
    <t xml:space="preserve">CIENCIAS DE LA COMUNICACION OBS: EGRESÓ: SEMESTRE 200 II   </t>
  </si>
  <si>
    <t>10078874</t>
  </si>
  <si>
    <t>HUAMANI ANAMPA ANGEL</t>
  </si>
  <si>
    <t xml:space="preserve">ADMINISTRACION OBS: BACHILLER EN ADMINISTRACIÓN, FINANZAS Y NEGOCIOS GLOBALES   </t>
  </si>
  <si>
    <t>10088572</t>
  </si>
  <si>
    <t>YARO CORIA IVONNE AIDA</t>
  </si>
  <si>
    <t xml:space="preserve"> OBS: BACHILLER EN EDUCACION   </t>
  </si>
  <si>
    <t>10089503</t>
  </si>
  <si>
    <t>TAPIA GONZALES ROSA YANET</t>
  </si>
  <si>
    <t>10091522</t>
  </si>
  <si>
    <t>FLORES LIZARBE ROXANA</t>
  </si>
  <si>
    <t>10092674</t>
  </si>
  <si>
    <t>CARRANZA RIVEROS MARTHA</t>
  </si>
  <si>
    <t>10093954</t>
  </si>
  <si>
    <t>CLAROS GONZALES JANIE SOFIA</t>
  </si>
  <si>
    <t>10099949</t>
  </si>
  <si>
    <t>CASTAÑEDA ANDRADE VILMA ENCARNACION</t>
  </si>
  <si>
    <t xml:space="preserve">MAESTRO DE ENSEÑANZA PRIMARIA OBS: LICENCIADO EN EDUCACION PRIMARIA   </t>
  </si>
  <si>
    <t>10105149</t>
  </si>
  <si>
    <t>DUEÑAS MACHUCA ANTONIO REMIGIO</t>
  </si>
  <si>
    <t xml:space="preserve">COMPUTACION E INFORMATICA OBS: TITULO DE TÉCNICO PROFESIONAL EN COMPUTACIÓN E INFORMÁTICA   </t>
  </si>
  <si>
    <t>10108796</t>
  </si>
  <si>
    <t>APAZA QUISPITUPA JEAN DAVIDSON</t>
  </si>
  <si>
    <t>10109203</t>
  </si>
  <si>
    <t>CHEVEZ PARCANO JANET MIRIAM</t>
  </si>
  <si>
    <t>10114211</t>
  </si>
  <si>
    <t>ALAYO SAAVEDRA GIOVANNA PAULA</t>
  </si>
  <si>
    <t>10115499</t>
  </si>
  <si>
    <t>CHIVILCHEZ GOYZUETA ROBERT JAVIER</t>
  </si>
  <si>
    <t>10115977</t>
  </si>
  <si>
    <t>VERAMENDI PAUCAR ANGELICA LOURDES</t>
  </si>
  <si>
    <t xml:space="preserve">ABOGADO OBS: DERECHO II CICLO   </t>
  </si>
  <si>
    <t xml:space="preserve">ALBAÑIL   </t>
  </si>
  <si>
    <t>10120051</t>
  </si>
  <si>
    <t>FLORINDEZ YOPLA SEGUNDO WALTER</t>
  </si>
  <si>
    <t xml:space="preserve">PROFESOR, EDUCACION SECUNDARIA/TECNOLOGICA OBS: EDUCACION: TECNOLOGIA   </t>
  </si>
  <si>
    <t>10121449</t>
  </si>
  <si>
    <t>CORTEZ CABRERA VICTOR HUGO</t>
  </si>
  <si>
    <t xml:space="preserve">ADMINISTRACION OBS: CONSTANCIA DE NOTAS   </t>
  </si>
  <si>
    <t>10121552</t>
  </si>
  <si>
    <t>RAMIREZ MANYARI ANA MARIA SOLEDAD</t>
  </si>
  <si>
    <t xml:space="preserve">ANALISTA EN METODOLOGIA ESTADISTICA   </t>
  </si>
  <si>
    <t>10123305</t>
  </si>
  <si>
    <t>PINO MORENO CARLOS AMHED</t>
  </si>
  <si>
    <t>10129469</t>
  </si>
  <si>
    <t>QUINTO ESPINOZA MIRIAM ELIZABETH</t>
  </si>
  <si>
    <t>10129500</t>
  </si>
  <si>
    <t>VARGAS CARRANZA MARLENE ELIZABETH</t>
  </si>
  <si>
    <t>10129588</t>
  </si>
  <si>
    <t>MAYHUA LOAYZA LUIS RAUL</t>
  </si>
  <si>
    <t xml:space="preserve"> OBS: TECNICO ANALISTA DE SISTEMAS   </t>
  </si>
  <si>
    <t>10131904</t>
  </si>
  <si>
    <t>ROMAN PONCE GUDELIA DENNIS</t>
  </si>
  <si>
    <t xml:space="preserve">ADMINISTRACION DE EMPRESAS OBS: ESTUDIANTE DEL X CICLO   </t>
  </si>
  <si>
    <t xml:space="preserve">AUXILIAR DE INFORMACION REGISTRAL   </t>
  </si>
  <si>
    <t>10131971</t>
  </si>
  <si>
    <t>JUAREZ VALLE NEISER</t>
  </si>
  <si>
    <t>10134810</t>
  </si>
  <si>
    <t>LOPEZ CRESPO GRETTA ELVIRA</t>
  </si>
  <si>
    <t>10135772</t>
  </si>
  <si>
    <t>RUIZ RAMIREZ FRANCISCO JOSE</t>
  </si>
  <si>
    <t>10139322</t>
  </si>
  <si>
    <t>SANCHEZ VILLANUEVA CARLOS ALBERTO</t>
  </si>
  <si>
    <t>10139590</t>
  </si>
  <si>
    <t>BEJAR SEQUEIROS SILVANA</t>
  </si>
  <si>
    <t>10141741</t>
  </si>
  <si>
    <t>CASTRO SAAVEDRA WELLINGTON RAÚL</t>
  </si>
  <si>
    <t xml:space="preserve">ABOGADO OBS: DERECHO IV CICLO   </t>
  </si>
  <si>
    <t xml:space="preserve">OPERADOR DE SERVICIO DE CHAT   </t>
  </si>
  <si>
    <t>10141783</t>
  </si>
  <si>
    <t>BARRON NECIOSUPP MARIA MILAGRITOS</t>
  </si>
  <si>
    <t xml:space="preserve">ADMINISTRACION DE NEGOCIOS INTERNACIONALES OBS: TITULO PROFESIONAL TÉCNICO.   </t>
  </si>
  <si>
    <t>10142132</t>
  </si>
  <si>
    <t>BARRON ORTEGA EDITH MARLENY</t>
  </si>
  <si>
    <t>10147828</t>
  </si>
  <si>
    <t>MINAYA RAMOS ARTEMIO SANTIAGO</t>
  </si>
  <si>
    <t xml:space="preserve">INGENIERO, SISTEMAS INFORMATICOS OBS: INGENIERIA DE SISTEMAS VI CICLO   </t>
  </si>
  <si>
    <t>10151853</t>
  </si>
  <si>
    <t>ESCOBAR CABRERA ELVIA SUSANA</t>
  </si>
  <si>
    <t>10153391</t>
  </si>
  <si>
    <t>MENA GUERRA EDITH AURORA</t>
  </si>
  <si>
    <t xml:space="preserve">COMPUTACION E INFORMATICA OBS: COMPUTACIÓN E INFORMATICA   </t>
  </si>
  <si>
    <t xml:space="preserve">ASISTENTE DE GESTION DE MICROFORMAS DIGITALES   </t>
  </si>
  <si>
    <t>10153482</t>
  </si>
  <si>
    <t>CORNELIO SALAS AMELIA</t>
  </si>
  <si>
    <t xml:space="preserve">AUXILIAR DE EDUCACION (ENCARGADO DE CURSO) OBS: ASISTENTE EDUCACION I   </t>
  </si>
  <si>
    <t>10158620</t>
  </si>
  <si>
    <t>SULCA CHAVEZ KARINA MARIBEL</t>
  </si>
  <si>
    <t>10159349</t>
  </si>
  <si>
    <t>OLAGUIBEL OLAZABAL FREDDY JESUS</t>
  </si>
  <si>
    <t xml:space="preserve">PERIODISTA, REPORTERO OBS: PERIODISMO   </t>
  </si>
  <si>
    <t>10159650</t>
  </si>
  <si>
    <t>TINOCO LOPEZ SHEILA MAITEN</t>
  </si>
  <si>
    <t xml:space="preserve">ADMINISTRACION OBS: ADMINISTRACIÓN   </t>
  </si>
  <si>
    <t>10160225</t>
  </si>
  <si>
    <t>VILCA TITO FIDEL</t>
  </si>
  <si>
    <t xml:space="preserve">INGENIERO, SISTEMAS INFORMATICOS OBS: COMPUTACION E INFORMATICA V CICLO   </t>
  </si>
  <si>
    <t>10167274</t>
  </si>
  <si>
    <t>SULCA CHAVEZ ROXANA MILAGROS</t>
  </si>
  <si>
    <t>10170652</t>
  </si>
  <si>
    <t>OTRERA MAURICIO ERIKA FABIOLA</t>
  </si>
  <si>
    <t xml:space="preserve"> OBS: OPERACION DE COMPUTADORAS-CERTIFICA QUE ESTA ESTUDIANDO   </t>
  </si>
  <si>
    <t>10178302</t>
  </si>
  <si>
    <t>RODRIGUEZ LEON RAFAEL</t>
  </si>
  <si>
    <t>10179459</t>
  </si>
  <si>
    <t>MARTINEZ ALARCON MARLENE CECILIA</t>
  </si>
  <si>
    <t>10180915</t>
  </si>
  <si>
    <t>RADICY PAREDES FEBO ALEXANDER</t>
  </si>
  <si>
    <t xml:space="preserve">MARKETING   </t>
  </si>
  <si>
    <t>10180974</t>
  </si>
  <si>
    <t>CORNEJO ZAPATA CLARA ENELIDA</t>
  </si>
  <si>
    <t>10181289</t>
  </si>
  <si>
    <t>CORDOVA RODRIGUEZ CARLOS ENRIQUE</t>
  </si>
  <si>
    <t xml:space="preserve">ADMINISTRACION DE NEGOCIOS   </t>
  </si>
  <si>
    <t xml:space="preserve">TECNICA/O DE VINCULOS   </t>
  </si>
  <si>
    <t>10183188</t>
  </si>
  <si>
    <t>AVILES BONILLA ILLICH</t>
  </si>
  <si>
    <t xml:space="preserve">COMPUTACION E INFORMATICA OBS: PROFESIONAL TECNICO   </t>
  </si>
  <si>
    <t xml:space="preserve">ANALISTA EVALUADOR DE ACTAS   </t>
  </si>
  <si>
    <t xml:space="preserve">TECNICO, COMPUTADORAS OBS: COMPUTACION E INFORMÁTICA   </t>
  </si>
  <si>
    <t xml:space="preserve">ANALISTA DE ACCESO WEB   </t>
  </si>
  <si>
    <t>10192315</t>
  </si>
  <si>
    <t>VISURRAGA AGUERO JOEL MARTIN</t>
  </si>
  <si>
    <t xml:space="preserve">INGENIERIA DE SISTEMAS OBS: INGENIERO DE SISTEMAS E INFORMATICA   </t>
  </si>
  <si>
    <t>10193978</t>
  </si>
  <si>
    <t>HEREDIA AGUILAR ROLANDO ENRIQUE</t>
  </si>
  <si>
    <t xml:space="preserve">ANALISTA EN GESTION TECNICA   </t>
  </si>
  <si>
    <t>10194217</t>
  </si>
  <si>
    <t>NUÑEZ HUERTA JOSE ADRIAN</t>
  </si>
  <si>
    <t xml:space="preserve">CONTROLADOR DE CENTRAL DE MONITOREO   </t>
  </si>
  <si>
    <t>10195500</t>
  </si>
  <si>
    <t>JARA ESPINOZA JOHNNY</t>
  </si>
  <si>
    <t xml:space="preserve">INGENIERO, ADMINISTRATIVO OBS: ADMINISTRACION   </t>
  </si>
  <si>
    <t>10198301</t>
  </si>
  <si>
    <t>LAPA NOLAZCO JUAN CARLOS</t>
  </si>
  <si>
    <t xml:space="preserve"> OBS: BACHILLER EN CIENCIAS DE LA ADMINISTRACION   </t>
  </si>
  <si>
    <t xml:space="preserve">ASIGNADOR/A   </t>
  </si>
  <si>
    <t>10199430</t>
  </si>
  <si>
    <t>GIRALDO GARAY ERIKA LIZ</t>
  </si>
  <si>
    <t xml:space="preserve">ANALISTA DE CONTROL PATRIMONIAL   </t>
  </si>
  <si>
    <t>10199714</t>
  </si>
  <si>
    <t>SANCHEZ FLORES JAVIER COSME</t>
  </si>
  <si>
    <t>10201057</t>
  </si>
  <si>
    <t>PALIZA CONDE ALDRIN EDGARDO</t>
  </si>
  <si>
    <t>10202739</t>
  </si>
  <si>
    <t>QUISPE GALVAN ERNESTO ALFONZO</t>
  </si>
  <si>
    <t xml:space="preserve">CONTABILIDAD OBS: CONTABILIDAD Y FINANZAS IX CICLO   </t>
  </si>
  <si>
    <t>10204722</t>
  </si>
  <si>
    <t>GAGO QUISPE BERTHA ROCIO</t>
  </si>
  <si>
    <t xml:space="preserve"> OBS: V CICLO 1994 II   </t>
  </si>
  <si>
    <t>10204737</t>
  </si>
  <si>
    <t>ALEGRE CUBA FELIPE ALEXIS</t>
  </si>
  <si>
    <t>10208319</t>
  </si>
  <si>
    <t>CONDOR PRETELL SONNY AUGUSTO</t>
  </si>
  <si>
    <t xml:space="preserve">PROFESOR DE ENSEÑANZA PRIMARIA OBS: PROF. EDUC. PRIMARIA   </t>
  </si>
  <si>
    <t>10231490</t>
  </si>
  <si>
    <t>TORRES VILLANUEVA JOSE ANTONIO</t>
  </si>
  <si>
    <t>10232056</t>
  </si>
  <si>
    <t>HANCO MAMANI JULIO CESAR</t>
  </si>
  <si>
    <t>10233590</t>
  </si>
  <si>
    <t>MORALES PUMACAHUA RAUL RENATO</t>
  </si>
  <si>
    <t>10237064</t>
  </si>
  <si>
    <t>MELGAREJO CABELLO FREDDY CESAR</t>
  </si>
  <si>
    <t>10247114</t>
  </si>
  <si>
    <t>PICHO ATENCIO ROSARIO MAGDALENA</t>
  </si>
  <si>
    <t xml:space="preserve">ANALISTA EN CONSISTENCIA DE DATOS   </t>
  </si>
  <si>
    <t>10268908</t>
  </si>
  <si>
    <t>MOSCOSO CARBAJAL YNGRID</t>
  </si>
  <si>
    <t>10280048</t>
  </si>
  <si>
    <t>CRUZADO CARPIO ALEJANDRO ANTONIO</t>
  </si>
  <si>
    <t>10285090</t>
  </si>
  <si>
    <t>VALDEZ PANTOJA JOSEFINA ASUNCION</t>
  </si>
  <si>
    <t>10287670</t>
  </si>
  <si>
    <t>PORTOCARRERO TORRES ERICK EMILINHO</t>
  </si>
  <si>
    <t>10290209</t>
  </si>
  <si>
    <t>SINTI JABO GENER ISAAC</t>
  </si>
  <si>
    <t>10290327</t>
  </si>
  <si>
    <t>MUÑANTE LUNA SANDRA VERONICA</t>
  </si>
  <si>
    <t>10292752</t>
  </si>
  <si>
    <t>BAZAN FUENTES LORENA MABEL</t>
  </si>
  <si>
    <t>10293352</t>
  </si>
  <si>
    <t>URBINA HUERTAS MARIANELLA TERESA</t>
  </si>
  <si>
    <t xml:space="preserve">SECRETARIA EJECUTIVA OBS: SECRETARIADO EJECUTIVO EN CASTELLANO   </t>
  </si>
  <si>
    <t>10296287</t>
  </si>
  <si>
    <t>SOLSO HINOSTROZA ARTEMIO GUILLERMO</t>
  </si>
  <si>
    <t xml:space="preserve">PROFESOR, EDUCACION SECUNDARIA/GEOGRAFIA OBS: LICENCIADO EN EDUCACION   </t>
  </si>
  <si>
    <t>10297750</t>
  </si>
  <si>
    <t>ALARCON BARTOLO NOEMI MARIA</t>
  </si>
  <si>
    <t xml:space="preserve">INGENIERO, SISTEMAS INFORMATICOS OBS: BACHILLER EN INGENIERIA DE SISTEMAS   </t>
  </si>
  <si>
    <t>10299794</t>
  </si>
  <si>
    <t>PACHAS GUTIERREZ ALEXANDER RAUL</t>
  </si>
  <si>
    <t xml:space="preserve">INGENIERIA DE SISTEMAS OBS: BACHILLER   </t>
  </si>
  <si>
    <t>10299875</t>
  </si>
  <si>
    <t>MARTÍNEZ CASTRO MARISSA ZULEMA</t>
  </si>
  <si>
    <t xml:space="preserve">VERIFICADOR   </t>
  </si>
  <si>
    <t xml:space="preserve"> OBS: IDENTIFICACION POLICIAL   </t>
  </si>
  <si>
    <t>10301787</t>
  </si>
  <si>
    <t>CARDENAS VERA EDWAR REINALDO</t>
  </si>
  <si>
    <t>10302431</t>
  </si>
  <si>
    <t>UBILLUS DIAZ JULIA CONSUELO</t>
  </si>
  <si>
    <t>10303527</t>
  </si>
  <si>
    <t>GARCIA FRANCIA EDWARD MARIN</t>
  </si>
  <si>
    <t xml:space="preserve">TECNICO, LABORATORISTA OBS: TECNICO EN LABORATORIO CLINICO   </t>
  </si>
  <si>
    <t>10304410</t>
  </si>
  <si>
    <t>MORALES SALGUERO ANGIE ROCIO</t>
  </si>
  <si>
    <t>10311613</t>
  </si>
  <si>
    <t>PALOMINO MIRANDA GLORIA</t>
  </si>
  <si>
    <t xml:space="preserve">ADMINISTRACION DE NEGOCIOS GLOBALES OBS: ADMINISTRACION, FINANZAS Y NEGOCIOS GLOBALES   </t>
  </si>
  <si>
    <t xml:space="preserve">SUPERVISOR DEL MODULO DE IMPRESION DIGITAL   </t>
  </si>
  <si>
    <t>10314151</t>
  </si>
  <si>
    <t>TORRES MUNARRIZ RENATO LUIS</t>
  </si>
  <si>
    <t>10320268</t>
  </si>
  <si>
    <t>RAMOS PEREZ ALBELA LOURDES MIRIAM</t>
  </si>
  <si>
    <t>10320433</t>
  </si>
  <si>
    <t>DELGADO BOCANEGRA CRISTIAN LUIS</t>
  </si>
  <si>
    <t>10320633</t>
  </si>
  <si>
    <t>RAMIREZ GARCIA CARMEN GRACIELA</t>
  </si>
  <si>
    <t>10323222</t>
  </si>
  <si>
    <t>ATALAYA SILVA GLADYS PAMELA</t>
  </si>
  <si>
    <t>10324142</t>
  </si>
  <si>
    <t>AMES ASTETE SANDRO BARNABY</t>
  </si>
  <si>
    <t xml:space="preserve">INGENIERIA DE SISTEMAS OBS: FACULTAD DE INGENIERIAS Y ARQUITECTURA   </t>
  </si>
  <si>
    <t>10329489</t>
  </si>
  <si>
    <t>SALINAS GOMEZ VELASQUEZ ERNESTO RAUL</t>
  </si>
  <si>
    <t xml:space="preserve"> OBS: NORMAS Y USO DEL SISTEMA DE CERTIFICACION DE ACTAS REGISTRALES   </t>
  </si>
  <si>
    <t xml:space="preserve">ANALISTA DE SERVICIOS GENERALES   </t>
  </si>
  <si>
    <t>10330303</t>
  </si>
  <si>
    <t>CERON YARLEQUE ELISA DEL CARMEN</t>
  </si>
  <si>
    <t xml:space="preserve">INGENIERO, ADMINISTRATIVO OBS: ING. ADMINISTRATIVA E INDUSTRIAL   </t>
  </si>
  <si>
    <t>10338926</t>
  </si>
  <si>
    <t>PINTO WEHRLE JUANA CARLOTA</t>
  </si>
  <si>
    <t>10344106</t>
  </si>
  <si>
    <t>BALBOA MARTINEZ JOSE ANTONIO</t>
  </si>
  <si>
    <t xml:space="preserve"> OBS: INTERPRETACION DE LA NORMA 9001 : 2008   </t>
  </si>
  <si>
    <t>10346133</t>
  </si>
  <si>
    <t>CAMACHO AGUILAR ELIZABETH YESENIA</t>
  </si>
  <si>
    <t xml:space="preserve">ENFERMERA(O) OBS: ENFERMERIA TECNICA 3ER CICLO   </t>
  </si>
  <si>
    <t>10346518</t>
  </si>
  <si>
    <t>MONTES CAPCHA VICTOR CHRISTIAN</t>
  </si>
  <si>
    <t>10346572</t>
  </si>
  <si>
    <t>SERVELEON FERNANDEZ WILMER JOEL</t>
  </si>
  <si>
    <t xml:space="preserve"> OBS: CURSO INTEGRAL EN REGISTROS CIVILES ITINERANTES   </t>
  </si>
  <si>
    <t>10352118</t>
  </si>
  <si>
    <t>ALDANA HURTADO EDWIN OTONIEL</t>
  </si>
  <si>
    <t xml:space="preserve">INGENIERO, SISTEMAS INFORMATICOS OBS: INGENIERIA DE COMPUTACION Y SISTEMAS VIII CICLO   </t>
  </si>
  <si>
    <t>10352477</t>
  </si>
  <si>
    <t>FLORES ASPAJO JORGE LUIS</t>
  </si>
  <si>
    <t xml:space="preserve">ANALISTA DE INTEGRACION CONTABLE   </t>
  </si>
  <si>
    <t>10356167</t>
  </si>
  <si>
    <t>BARBARAN ZEGARRA JIM PAUL</t>
  </si>
  <si>
    <t xml:space="preserve">ADMINISTRADOR DE TELECOMUNICACIONES SENIOR   </t>
  </si>
  <si>
    <t>10356478</t>
  </si>
  <si>
    <t>PRADA MILIAN EDGAR JIMMY</t>
  </si>
  <si>
    <t xml:space="preserve">INGENIERO, SISTEMAS INFORMATICOS   </t>
  </si>
  <si>
    <t>10362376</t>
  </si>
  <si>
    <t>MARCHENA JIMENEZ ANA PATRICIA</t>
  </si>
  <si>
    <t>10364878</t>
  </si>
  <si>
    <t>CHAVEZ MARAVI ELIDE FLORISA</t>
  </si>
  <si>
    <t>10367677</t>
  </si>
  <si>
    <t>PAICO ESQUIVEL DOLORES</t>
  </si>
  <si>
    <t xml:space="preserve">ASISTENTE SOCIAL OBS: TITULO PROFESIONAL: LICENCIADA EN TRABAJO SOCIAL   </t>
  </si>
  <si>
    <t>10380709</t>
  </si>
  <si>
    <t>NEYRA VILCA MIRTA</t>
  </si>
  <si>
    <t>10384381</t>
  </si>
  <si>
    <t>SILVA BLANCO MARIA ANGELA ORMINDA</t>
  </si>
  <si>
    <t xml:space="preserve">DISEÑADOR, PUBLICITARIO OBS: DISEÑO PUBLICITARIO   </t>
  </si>
  <si>
    <t>10397866</t>
  </si>
  <si>
    <t>GARCIA FLORES LUIS ALEX</t>
  </si>
  <si>
    <t xml:space="preserve"> OBS: TECNOLOGIA AVANZADA EN MANEJOS DE ARCHIVOS   </t>
  </si>
  <si>
    <t xml:space="preserve">ESPECIALISTA EN INFRAESTRUCTURA DE REDES 3   </t>
  </si>
  <si>
    <t>10399929</t>
  </si>
  <si>
    <t>AGUILAR ANCO ANGELO ANDRES</t>
  </si>
  <si>
    <t>10408641</t>
  </si>
  <si>
    <t>VARA PAZOS ELIZABETH GICELA</t>
  </si>
  <si>
    <t xml:space="preserve"> OBS: PERITO GRAFOTECNICO Y DACTILOSCOPICO FORENSE   </t>
  </si>
  <si>
    <t xml:space="preserve">ASISTENTE EN ARCHIVO ADMINISTRATIVO   </t>
  </si>
  <si>
    <t>10424804</t>
  </si>
  <si>
    <t>ARIAS POCCO CHRISTIAN</t>
  </si>
  <si>
    <t xml:space="preserve">ADMINISTRACION OBS: TECNICO EN ADMINISTRACION   </t>
  </si>
  <si>
    <t>10429948</t>
  </si>
  <si>
    <t>LACHI MORALES GUILLERMO LENIN</t>
  </si>
  <si>
    <t xml:space="preserve">INGENIERO INDUSTRIAL OBS: INGENIERIA INDUSTRIAL     </t>
  </si>
  <si>
    <t xml:space="preserve">COORDINADOR DE MODULO DE DIGITALIZACION   </t>
  </si>
  <si>
    <t>10431069</t>
  </si>
  <si>
    <t>CARHUANINA MONTENEGRO DANIEL WILLIAMS</t>
  </si>
  <si>
    <t xml:space="preserve">CONTABILIDAD OBS: ESTUDIANTE DEL III CICLO   </t>
  </si>
  <si>
    <t>10431706</t>
  </si>
  <si>
    <t>BRUTTON HUAPAYA EDITH ANGELICA</t>
  </si>
  <si>
    <t xml:space="preserve">ADMINISTRADOR DE EMPRESAS OBS: ADMINISTRACION DE EMPRESAS I CICLO   </t>
  </si>
  <si>
    <t>10432463</t>
  </si>
  <si>
    <t>PERCA ESQUIA VICTOR FREDDY</t>
  </si>
  <si>
    <t xml:space="preserve">COMPUTACION E INFORMATICA OBS: EGRESADO  2006 II COMPUTACION E INFORMATICA   </t>
  </si>
  <si>
    <t>10435212</t>
  </si>
  <si>
    <t>MANDUJANO HUAMANI CARLOS MIGUEL</t>
  </si>
  <si>
    <t xml:space="preserve">DERECHO Y CIENCIAS  POLITICAS OBS: XI CICLO   </t>
  </si>
  <si>
    <t xml:space="preserve">INGENIERA/O ELECTRICO   </t>
  </si>
  <si>
    <t>10439534</t>
  </si>
  <si>
    <t>ASTORGA DELGADO JOSE LUIS</t>
  </si>
  <si>
    <t xml:space="preserve">INGENIERO MECANICO/ELECTRICISTA   </t>
  </si>
  <si>
    <t xml:space="preserve">SUPERVISOR REGIONAL   </t>
  </si>
  <si>
    <t>10439927</t>
  </si>
  <si>
    <t>VARGAS ARANGO OSCAR</t>
  </si>
  <si>
    <t xml:space="preserve">INGENIERIA DE COMPUTACION Y SISTEMAS   </t>
  </si>
  <si>
    <t>10441629</t>
  </si>
  <si>
    <t>ROSAS PORTILLO JOSE</t>
  </si>
  <si>
    <t>10454455</t>
  </si>
  <si>
    <t>FERNANDEZ SAAVEDRA EDWARD ALAN</t>
  </si>
  <si>
    <t>10457580</t>
  </si>
  <si>
    <t>MEZA QUISPE ROGER ANTONIO</t>
  </si>
  <si>
    <t>10467517</t>
  </si>
  <si>
    <t>TUMBALOBOS DOMINGUEZ PAOLA ANTONIETA</t>
  </si>
  <si>
    <t>10481133</t>
  </si>
  <si>
    <t>VELASQUEZ RIVERA ELSA BERTHA</t>
  </si>
  <si>
    <t xml:space="preserve">INGENIERO INDUSTRIAL OBS: 2001-2   </t>
  </si>
  <si>
    <t>10494056</t>
  </si>
  <si>
    <t>LARRAURI REBAZA IVÁN HUMBERTO</t>
  </si>
  <si>
    <t>10508539</t>
  </si>
  <si>
    <t>RAMOS AQUIJE MARLENY ELIZABETH</t>
  </si>
  <si>
    <t>10509933</t>
  </si>
  <si>
    <t>HERRERA LOPEZ SOFIA</t>
  </si>
  <si>
    <t xml:space="preserve">ANALISTA DE OPERACIONES   </t>
  </si>
  <si>
    <t>10515515</t>
  </si>
  <si>
    <t>CHINGA GARCIA SILVIA CAROLINA</t>
  </si>
  <si>
    <t>10516189</t>
  </si>
  <si>
    <t>BORDA CCAIHUARI VICTORIA</t>
  </si>
  <si>
    <t xml:space="preserve">COMPUTACION E INFORMATICA OBS: COMPUTACION E INFORMATICA PROFESIONAL TECNICO   </t>
  </si>
  <si>
    <t xml:space="preserve">ABOGADO EN REGISTROS CIVILES   </t>
  </si>
  <si>
    <t>10532737</t>
  </si>
  <si>
    <t>MATTA QUIROGA ROLANDO ISRAEL</t>
  </si>
  <si>
    <t>10535114</t>
  </si>
  <si>
    <t>VALLADOLID RODRIGUEZ TERESA ELENA</t>
  </si>
  <si>
    <t xml:space="preserve">AUXILIAR DE ENFERMERIA   </t>
  </si>
  <si>
    <t>10536274</t>
  </si>
  <si>
    <t>GONZALES AGUIRRE LUZ ANGELICA</t>
  </si>
  <si>
    <t xml:space="preserve">ENFERMERA(O) OBS: AUXILIAR DE ENFERMERIA BASICA   </t>
  </si>
  <si>
    <t>10537568</t>
  </si>
  <si>
    <t>OCAÑA RENGIFO PENELOPE VIRGINIA</t>
  </si>
  <si>
    <t>10538353</t>
  </si>
  <si>
    <t>CRUZ PALACIOS URSULA GUISELA</t>
  </si>
  <si>
    <t xml:space="preserve">ABOGADO OBS: DERECHO Y CIENCIAS POLITICAS VII CICLO   </t>
  </si>
  <si>
    <t xml:space="preserve">ASISTENTE DE INFORMÁTICA   </t>
  </si>
  <si>
    <t>10544533</t>
  </si>
  <si>
    <t>AVELLANEDA MARQUEZ CIRO JOSE</t>
  </si>
  <si>
    <t>10548429</t>
  </si>
  <si>
    <t>RODAS VALLE GABRIELA ANATOLIA</t>
  </si>
  <si>
    <t xml:space="preserve">ABOGADO OBS: DERECHO X CICLO   </t>
  </si>
  <si>
    <t>10549842</t>
  </si>
  <si>
    <t>PALOMINO FARFAN JEFFI JESUS</t>
  </si>
  <si>
    <t>10550050</t>
  </si>
  <si>
    <t>DUDA ALBAN LUIS ENRIQUE</t>
  </si>
  <si>
    <t>10550838</t>
  </si>
  <si>
    <t>DELGADO HERRERA CARLOS MARTIN</t>
  </si>
  <si>
    <t>10551114</t>
  </si>
  <si>
    <t>BARBOZA JARA DANIEL CRISTHIAN</t>
  </si>
  <si>
    <t xml:space="preserve">OPERADOR DE CONTROL DEL DNI   </t>
  </si>
  <si>
    <t>10555963</t>
  </si>
  <si>
    <t>ALVARADO FIGUEREDO YONE NICOLAS</t>
  </si>
  <si>
    <t>10577013</t>
  </si>
  <si>
    <t>HUAMAN CULQUICONDOR LINDA KARINA</t>
  </si>
  <si>
    <t>10588471</t>
  </si>
  <si>
    <t>CALDERON DAVILA YANET ROSSANA</t>
  </si>
  <si>
    <t xml:space="preserve">SECRETARIA EJECUTIVA BILING³E   </t>
  </si>
  <si>
    <t xml:space="preserve">ASISTENTE DE BASE DE DATOS   </t>
  </si>
  <si>
    <t>10593972</t>
  </si>
  <si>
    <t>MANRIQUE QUISPE WILBERT PEDRO</t>
  </si>
  <si>
    <t xml:space="preserve">OPERADOR DE SISTEMA DE VIDEO VIGILANCIA   </t>
  </si>
  <si>
    <t>10600256</t>
  </si>
  <si>
    <t>MUCHA BERRIOS RAUL RENATO</t>
  </si>
  <si>
    <t xml:space="preserve">TECNICOS, ELECTRONICA INDUSTRIAL OBS: ELECTRONICA   </t>
  </si>
  <si>
    <t>10603595</t>
  </si>
  <si>
    <t>BARRERA LAURENTE JUAN CARLOS</t>
  </si>
  <si>
    <t>10614199</t>
  </si>
  <si>
    <t>LLERENA QUIPUZCO GIOVANNA MARIBEL</t>
  </si>
  <si>
    <t>10619520</t>
  </si>
  <si>
    <t>SEGURA ASTO JIMMY JESUS</t>
  </si>
  <si>
    <t xml:space="preserve">DISEÑADOR, GRAFICO OBS: TECNICO EN DISEÑO GRAFICO   </t>
  </si>
  <si>
    <t>10620701</t>
  </si>
  <si>
    <t>TRUJILLO ORTEGA ULISES ALEJANDRO</t>
  </si>
  <si>
    <t>10622729</t>
  </si>
  <si>
    <t>SAAVEDRA GONZALES RICHARD ABRAHAM</t>
  </si>
  <si>
    <t>10624319</t>
  </si>
  <si>
    <t>VARAS AGUIRRE ROSA ISABEL</t>
  </si>
  <si>
    <t>10625595</t>
  </si>
  <si>
    <t>RODRIGUEZ CORNEJO BEVERLY GISETTE</t>
  </si>
  <si>
    <t xml:space="preserve">ANALISTA DE PLANILLA   </t>
  </si>
  <si>
    <t>10626512</t>
  </si>
  <si>
    <t>RODRIGUEZ RODAS ROBINSON RENZO</t>
  </si>
  <si>
    <t>10626619</t>
  </si>
  <si>
    <t>CALLATA NUÑEZ GIANFRANCO AURELIO</t>
  </si>
  <si>
    <t>10629289</t>
  </si>
  <si>
    <t>ROMERO CHAVEZ ERIC FERNANDO</t>
  </si>
  <si>
    <t>10631022</t>
  </si>
  <si>
    <t>URQUIZO CASTILLO CARLOS ALBERTO</t>
  </si>
  <si>
    <t xml:space="preserve"> OBS: PROFESIONAL TCNICO EN ADMINISTRACION   </t>
  </si>
  <si>
    <t xml:space="preserve">JEFE DE PROYECTO   </t>
  </si>
  <si>
    <t>10634457</t>
  </si>
  <si>
    <t>OTOYA GOICOCHEA JAVIER ALCIDES</t>
  </si>
  <si>
    <t>10634458</t>
  </si>
  <si>
    <t>TORRES VERA MIGUEL ANGEL</t>
  </si>
  <si>
    <t xml:space="preserve">ACUICULTOR OBS: INGENIERIA EN ACUICULTURA   </t>
  </si>
  <si>
    <t xml:space="preserve">ANALISTA CONTABLE PRESUPUESTAL   </t>
  </si>
  <si>
    <t>10637755</t>
  </si>
  <si>
    <t>PADILLA MIRAVAL MILCAR ALEJANDRINA</t>
  </si>
  <si>
    <t>10637859</t>
  </si>
  <si>
    <t>BRAVO GALARRETA CARMEN TATIANA</t>
  </si>
  <si>
    <t xml:space="preserve">DISEÑADOR, PUBLICITARIO OBS: EGRESADA DE TÉCNICO EN CIENCIAS PUBLICITARIAS   </t>
  </si>
  <si>
    <t xml:space="preserve">OPERADOR DE SALA DE CONTROL DE CALIDAD   </t>
  </si>
  <si>
    <t>10643054</t>
  </si>
  <si>
    <t>SUAREZ CABRERA ARTURO VICTOR</t>
  </si>
  <si>
    <t xml:space="preserve">COMPUTACION E INFORMATICA OBS: DEL I AL IV CICLOS.   </t>
  </si>
  <si>
    <t>10643100</t>
  </si>
  <si>
    <t>MORAZAN ARTOLA GIOVANNA EDITH</t>
  </si>
  <si>
    <t>10643821</t>
  </si>
  <si>
    <t>CANCHO LIZARRAGA ROLANDO HUMBERTO</t>
  </si>
  <si>
    <t>10650308</t>
  </si>
  <si>
    <t>ROJAS VELIZ WILLIAM CESAR</t>
  </si>
  <si>
    <t>10650913</t>
  </si>
  <si>
    <t>GUERRERO GIRON HILDEBRANDO</t>
  </si>
  <si>
    <t xml:space="preserve">TECNICO EN GASFITERIA   </t>
  </si>
  <si>
    <t>10653876</t>
  </si>
  <si>
    <t>HINOSTROZA AYALA BERNARDO</t>
  </si>
  <si>
    <t xml:space="preserve">ANALISTA PROGRAMADOR WEB   </t>
  </si>
  <si>
    <t>10654639</t>
  </si>
  <si>
    <t>NAPAN YACTAYO WILLIAMS</t>
  </si>
  <si>
    <t xml:space="preserve">SUPERVISOR DE ARCHIVO   </t>
  </si>
  <si>
    <t>10658780</t>
  </si>
  <si>
    <t>LUCAR HUERTA CARLOS ALBERTO</t>
  </si>
  <si>
    <t>10660079</t>
  </si>
  <si>
    <t>BUENO YLLA MARCO ANTONIO</t>
  </si>
  <si>
    <t>10663692</t>
  </si>
  <si>
    <t>TORRES ORTIZ NELLY NOEMI</t>
  </si>
  <si>
    <t xml:space="preserve">CONTABILIDAD OBS: LICENCIADO   </t>
  </si>
  <si>
    <t>10667835</t>
  </si>
  <si>
    <t>HUANCA QUIZA JESSICA</t>
  </si>
  <si>
    <t>10667888</t>
  </si>
  <si>
    <t>VALDIVIA SIFUENTES NELLY</t>
  </si>
  <si>
    <t xml:space="preserve">DESARROLLADOR/A DE SERVICIOS WEB SENIOR   </t>
  </si>
  <si>
    <t>10668227</t>
  </si>
  <si>
    <t>ZAMALLOA REMIGIO YON ERIK</t>
  </si>
  <si>
    <t>10668930</t>
  </si>
  <si>
    <t>HUAMANI QUISPE ROGER PAULINO</t>
  </si>
  <si>
    <t xml:space="preserve">ANALISTA EN CALIDAD Y GESTION POR PROCESOS   </t>
  </si>
  <si>
    <t>10671797</t>
  </si>
  <si>
    <t>MARTINEZ MUNAYCO ARACELLI</t>
  </si>
  <si>
    <t>10683158</t>
  </si>
  <si>
    <t>ESTRADA CALDERON GIANCARLO NORBERTO</t>
  </si>
  <si>
    <t xml:space="preserve">ADMINISTRACION OBS: ADMINISTRADOR INDUSTRIAL   </t>
  </si>
  <si>
    <t>10683412</t>
  </si>
  <si>
    <t>TORPOCO CHAVEZ CARLOS JAVIER</t>
  </si>
  <si>
    <t>10685402</t>
  </si>
  <si>
    <t>OSORIO ESQUIVEL EDGAR ORLANDO</t>
  </si>
  <si>
    <t>10689135</t>
  </si>
  <si>
    <t>MEJÍA GUEVARA EVELYN HASHELL</t>
  </si>
  <si>
    <t>10693695</t>
  </si>
  <si>
    <t>YZARRA PORRAS OSCAR ALFREDO</t>
  </si>
  <si>
    <t xml:space="preserve">TECNICO, ADMINISTRADOR/OTROS OBS: ADMINISTRACION INDUSTRIAL   </t>
  </si>
  <si>
    <t>10696283</t>
  </si>
  <si>
    <t>MAURATE SOTO SHEILLAH JUDITH</t>
  </si>
  <si>
    <t xml:space="preserve">TECNICO, PROGRAMACION INFORMATICA/COMUNICACIONES OBS: PROGRAMACION   </t>
  </si>
  <si>
    <t>10702033</t>
  </si>
  <si>
    <t>CCOILLO PAQUIAURI ANGELO FRANCISCO</t>
  </si>
  <si>
    <t xml:space="preserve">ANALISTA DE DIAGNOSTICO   </t>
  </si>
  <si>
    <t>10710882</t>
  </si>
  <si>
    <t>TORRES SACO JOSE MARTIN</t>
  </si>
  <si>
    <t xml:space="preserve">LICENCIADO, PROFESIONALIZACION DOCENTE OBS: ESPECIALIDAD EN CIENCIAS SOCIALES   </t>
  </si>
  <si>
    <t xml:space="preserve">OPERATIVO ADMINISTRATIVO   </t>
  </si>
  <si>
    <t>10722344</t>
  </si>
  <si>
    <t>RAMOS MONIER GIANCARLO</t>
  </si>
  <si>
    <t xml:space="preserve">ABOGADO OBS: DERECHO Y CIENCIAS POLITICAS XIII CICLO   </t>
  </si>
  <si>
    <t xml:space="preserve">ASISTENTE DE ATENCION AL CLIENTE   </t>
  </si>
  <si>
    <t>10723443</t>
  </si>
  <si>
    <t>MERCADO D'UNIAM GIOVANNA</t>
  </si>
  <si>
    <t xml:space="preserve">LICENCIADOS EN COMPUTACION OBS: COMPUTACION Y SISTEMA   </t>
  </si>
  <si>
    <t>10725079</t>
  </si>
  <si>
    <t>LAZO HAUYON YESENIA DEL CARMEN</t>
  </si>
  <si>
    <t xml:space="preserve">TECNICO, COMPUTADORAS OBS: TECNICO OFIMATICA   </t>
  </si>
  <si>
    <t>10726007</t>
  </si>
  <si>
    <t>MAURICIO GUERRA MARICELA</t>
  </si>
  <si>
    <t>10729767</t>
  </si>
  <si>
    <t>PINEDA BALAREZO DE MONZON ANGELICA ROSALYNN</t>
  </si>
  <si>
    <t xml:space="preserve">TECNICO, COMPUTADORAS OBS: COMPUTACION E INFORMATICA - IV CICLO   </t>
  </si>
  <si>
    <t>10738729</t>
  </si>
  <si>
    <t>PRADA VARGAS KATYA YVONNE</t>
  </si>
  <si>
    <t xml:space="preserve">SECRETARIA OBS: SECRETARIADO TECNICO   </t>
  </si>
  <si>
    <t>10739881</t>
  </si>
  <si>
    <t>GARCIA CASTILLO MAGALLY MITCHELLY</t>
  </si>
  <si>
    <t xml:space="preserve">ABOGADO OBS: EGRESADA   </t>
  </si>
  <si>
    <t>10740034</t>
  </si>
  <si>
    <t>SIGUAS ROMERO RICARDO ROBERTO</t>
  </si>
  <si>
    <t>10741647</t>
  </si>
  <si>
    <t>GUZMAN RODRIGUEZ EDWIN HENRY</t>
  </si>
  <si>
    <t xml:space="preserve"> OBS: 1989 - 1993   </t>
  </si>
  <si>
    <t>10744196</t>
  </si>
  <si>
    <t>TUMIALAN FABIAN NANCY</t>
  </si>
  <si>
    <t xml:space="preserve">ADMINISTRADOR BASE DE DATOS   </t>
  </si>
  <si>
    <t>10744809</t>
  </si>
  <si>
    <t>SAMANEZ SERAFIN ROSARIO CLAUDIA</t>
  </si>
  <si>
    <t xml:space="preserve">INGENIERO, SISTEMAS INFORMATICOS OBS: ING. DE SISTEMAS   </t>
  </si>
  <si>
    <t>10745554</t>
  </si>
  <si>
    <t>QUISPE CONDORI ROSARIO</t>
  </si>
  <si>
    <t>10746309</t>
  </si>
  <si>
    <t>CHURQUIPA PONTE WALDEMIR REYNALDO</t>
  </si>
  <si>
    <t xml:space="preserve">AUXILIAR CONTADOR OBS: TECNICO EN CONTABILIDAD   </t>
  </si>
  <si>
    <t>10748910</t>
  </si>
  <si>
    <t>ROJAS CHAGARAY ROSARIO ERNESTINA</t>
  </si>
  <si>
    <t>10749602</t>
  </si>
  <si>
    <t>MEMBRILLO TELLO NOELLIA CRISTINA</t>
  </si>
  <si>
    <t xml:space="preserve">SOCIOLOGIA OBS: LICENCIADO EN SOCIOLOGIA   </t>
  </si>
  <si>
    <t>10753346</t>
  </si>
  <si>
    <t>LOARTE CARAZAS SONIA BEATRIZ</t>
  </si>
  <si>
    <t xml:space="preserve">CIENCIAS DE LA COMUNICACION OBS: QUINTO CICLO 1997 -I CIENCIAS DE LA COMUNICACION   </t>
  </si>
  <si>
    <t>10753780</t>
  </si>
  <si>
    <t>SAMANEZ PEÑA ROSA DANIELA</t>
  </si>
  <si>
    <t>10760051</t>
  </si>
  <si>
    <t>MUÑOZ CARRASCO ADA JULIA</t>
  </si>
  <si>
    <t xml:space="preserve">ADMINISTRACION OBS: TECNICO PROFESIONAL EN ADMINISTRACION   </t>
  </si>
  <si>
    <t xml:space="preserve">ASISTENTE ADMINISTRATVO DE SECRETARIA GENERAL   </t>
  </si>
  <si>
    <t>10760882</t>
  </si>
  <si>
    <t>ALCANTARA RIVERA DENISSE PAOLA</t>
  </si>
  <si>
    <t xml:space="preserve">CONTADOR, EMPRESA OBS: CONTABILIDAD VIII CICLO   </t>
  </si>
  <si>
    <t xml:space="preserve">ARQUITECTO SENIOR DE INNOVACION   </t>
  </si>
  <si>
    <t>10760983</t>
  </si>
  <si>
    <t>GAN OCOLA NORMAN</t>
  </si>
  <si>
    <t xml:space="preserve">INGENIERIA DE SISTEMAS OBS: TITULO PROFESIONAL EN INGENIERIA DE SISTEMAS   </t>
  </si>
  <si>
    <t>10761802</t>
  </si>
  <si>
    <t>VARGAS SOTO MIGUEL ANTONIO</t>
  </si>
  <si>
    <t>10765357</t>
  </si>
  <si>
    <t>MOROTE SILVA NELLY PAOLA</t>
  </si>
  <si>
    <t xml:space="preserve">OFICIAL DE SEGURIDAD DE LA INFORMACION   </t>
  </si>
  <si>
    <t>10778250</t>
  </si>
  <si>
    <t>COAQUIRA MERMA DANIEL WALTER</t>
  </si>
  <si>
    <t>10782100</t>
  </si>
  <si>
    <t>ZAMUDIO VASQUEZ DANIEL IVAN</t>
  </si>
  <si>
    <t xml:space="preserve">ARCHIVERO OBS: XXIX CURSO BASICO DE ARCHIVOS   </t>
  </si>
  <si>
    <t xml:space="preserve">EVALUADOR   </t>
  </si>
  <si>
    <t>10784065</t>
  </si>
  <si>
    <t>ESCOBAR SAMALLOA YENY MARGOT</t>
  </si>
  <si>
    <t>10786249</t>
  </si>
  <si>
    <t>HUANCA SARCCO EDWIN ALFREDO</t>
  </si>
  <si>
    <t xml:space="preserve"> OBS: OPERADOR DE MICROCOMPUTADORAS   </t>
  </si>
  <si>
    <t>10789861</t>
  </si>
  <si>
    <t>SOLIS MORALES FRANCISCO TIBER</t>
  </si>
  <si>
    <t xml:space="preserve"> OBS: PROFESOR DE EDUCACION PRIMARIA   </t>
  </si>
  <si>
    <t>10790999</t>
  </si>
  <si>
    <t>ZAFRA RENDON LOLA ELIZABETH</t>
  </si>
  <si>
    <t>10791422</t>
  </si>
  <si>
    <t>IQUE LLAVE EDITH DEL ROCIO</t>
  </si>
  <si>
    <t>10796641</t>
  </si>
  <si>
    <t>VERGARA ZAPATER LUIS GUILLERMO</t>
  </si>
  <si>
    <t xml:space="preserve">CIENCIAS DE LA COMUNICACION OBS: LICENCIADO EN PRODUCCION DE CINE,RADIO Y TELEVISION   </t>
  </si>
  <si>
    <t xml:space="preserve">SECRETARIA EN ACTIVIDADES ELECTORALES   </t>
  </si>
  <si>
    <t>10797965</t>
  </si>
  <si>
    <t>ASPAJO MARIÑOS SANDRA LILIANA</t>
  </si>
  <si>
    <t xml:space="preserve">OPERADOR DE SERVIDOR   </t>
  </si>
  <si>
    <t>10798934</t>
  </si>
  <si>
    <t>BOCANEGRA ARIAS SONIA KAREN</t>
  </si>
  <si>
    <t>10799032</t>
  </si>
  <si>
    <t>HUARACA CHULLUNCUY BETTY GABRIELA</t>
  </si>
  <si>
    <t xml:space="preserve">ESPECIALISTA LEGAL   </t>
  </si>
  <si>
    <t>10803882</t>
  </si>
  <si>
    <t>PASQUEL COBOS LIZARDO</t>
  </si>
  <si>
    <t>10804850</t>
  </si>
  <si>
    <t>LAMADRID CARRASCO TALIA</t>
  </si>
  <si>
    <t>10810123</t>
  </si>
  <si>
    <t>DEL RIO ORDOÑEZ JIM MARTIN</t>
  </si>
  <si>
    <t xml:space="preserve">INGENIERO, SISTEMAS INFORMATICOS OBS: INGENIERIA DE SISTEMAS Y COMPUTO VIII CICLO   </t>
  </si>
  <si>
    <t>10810866</t>
  </si>
  <si>
    <t>VEGA HINOJOSA MIRIAM JANNETTE</t>
  </si>
  <si>
    <t>10812054</t>
  </si>
  <si>
    <t>GARCIA SILVA JOSSUE BLU</t>
  </si>
  <si>
    <t xml:space="preserve">DISEÑO GRAFICO OBS: CONSTANCIA DE ESTUDIOS   </t>
  </si>
  <si>
    <t>10819794</t>
  </si>
  <si>
    <t>BENAVIDES GONZALES GUSTAVO JOSE</t>
  </si>
  <si>
    <t xml:space="preserve">ASISTENTE DE GESTION ADMINISTRATIVA   </t>
  </si>
  <si>
    <t>10860257</t>
  </si>
  <si>
    <t>ZAPATA CARBAJAL BRISA</t>
  </si>
  <si>
    <t>10866090</t>
  </si>
  <si>
    <t>CHOQUEHUANCA RAMOS LIZBERTI IRMA</t>
  </si>
  <si>
    <t>10867230</t>
  </si>
  <si>
    <t>NUÑEZ ROSALES DANTE DERICK</t>
  </si>
  <si>
    <t>10868278</t>
  </si>
  <si>
    <t>SARMIENTO LOPEZ URSULA HELEN</t>
  </si>
  <si>
    <t>10875985</t>
  </si>
  <si>
    <t>ESPINOZA SOTOMAYOR LINDSAY ELIANA</t>
  </si>
  <si>
    <t>10878228</t>
  </si>
  <si>
    <t>CALIXTRO FERRINI LISSET VERONICA</t>
  </si>
  <si>
    <t xml:space="preserve">HISTORIADOR OBS: BACHILLER EN HISTORIA   </t>
  </si>
  <si>
    <t>10881314</t>
  </si>
  <si>
    <t>JAUREGUI DE LA CRUZ PILAR AMANCIA</t>
  </si>
  <si>
    <t xml:space="preserve"> OBS: TECNICO EN CONTABILIDAD   </t>
  </si>
  <si>
    <t>15283648</t>
  </si>
  <si>
    <t>VILLAR MOSQUITO RONALD ESTEBAN</t>
  </si>
  <si>
    <t>15426892</t>
  </si>
  <si>
    <t>RIOS HUAMBACHANO ZOILA ADELA</t>
  </si>
  <si>
    <t xml:space="preserve">COMPUTACION E INFORMATICA OBS: CERTIFICADO DE ESTUDIOS   </t>
  </si>
  <si>
    <t>15450333</t>
  </si>
  <si>
    <t>MORENO PACHAS LUIS ENRIQUE</t>
  </si>
  <si>
    <t>15451467</t>
  </si>
  <si>
    <t>SANDOVAL PEVES LIZ PAMELA</t>
  </si>
  <si>
    <t>15681820</t>
  </si>
  <si>
    <t>HUAYNACAQUI GIRALDO MARIA ELENA</t>
  </si>
  <si>
    <t>15720433</t>
  </si>
  <si>
    <t>GONZALES GARCIA MARIA ELENA</t>
  </si>
  <si>
    <t>15736910</t>
  </si>
  <si>
    <t>SALAZAR ALBORNOZ RICKY DAKIN</t>
  </si>
  <si>
    <t>15741900</t>
  </si>
  <si>
    <t>AVALOS RAMOS MARTHA LUCILA</t>
  </si>
  <si>
    <t>15751803</t>
  </si>
  <si>
    <t>CALATAYUD MELGAREJO CARLOS MANUEL</t>
  </si>
  <si>
    <t>15762155</t>
  </si>
  <si>
    <t>ESPINOZA YOCLLA KATY NOEMI</t>
  </si>
  <si>
    <t>15852770</t>
  </si>
  <si>
    <t>PAJUELO ECHEVARRIA JUAN CLAUDIO</t>
  </si>
  <si>
    <t xml:space="preserve">ASISTENTA/E LEGAL   </t>
  </si>
  <si>
    <t>15861899</t>
  </si>
  <si>
    <t>RIOS AVALO RUTH ZENAIDA</t>
  </si>
  <si>
    <t>15864392</t>
  </si>
  <si>
    <t>ALDAVE ARTEAGA ISABEL CRISTINA</t>
  </si>
  <si>
    <t>15865862</t>
  </si>
  <si>
    <t>PADILLA SIPAN YAJAIRA VANESSA</t>
  </si>
  <si>
    <t xml:space="preserve"> OBS: PROTOCOLO DE ATENCION AL USUARIO DE RENIEC   </t>
  </si>
  <si>
    <t xml:space="preserve">ASISTENTE CONTABLE   </t>
  </si>
  <si>
    <t>15943214</t>
  </si>
  <si>
    <t>PADILLA SUSANIBAR JESUS ALFREDO</t>
  </si>
  <si>
    <t>15956801</t>
  </si>
  <si>
    <t>ALVARADO CHANGANAQUI ELVIS FERNANDO</t>
  </si>
  <si>
    <t>15992734</t>
  </si>
  <si>
    <t>ANDRADE MIRANDA KARINA JANET</t>
  </si>
  <si>
    <t xml:space="preserve">SECRETARIA EJECUTIVA BILING³E OBS: SECRETARIADO BILINGUE COMPUTARIZADO   </t>
  </si>
  <si>
    <t>16009379</t>
  </si>
  <si>
    <t>MORA DULANTO PILAR ELIZABETH</t>
  </si>
  <si>
    <t xml:space="preserve">COMPUTACION E INFORMATICA OBS: TECNICO EGRESADO EN DICIEMBRE DE 1997   </t>
  </si>
  <si>
    <t>16628218</t>
  </si>
  <si>
    <t>GELACIO LLONTOP ROSA ELENA</t>
  </si>
  <si>
    <t>16675439</t>
  </si>
  <si>
    <t>PISFIL SAAVEDRA ANTONIO JOSE</t>
  </si>
  <si>
    <t>16697473</t>
  </si>
  <si>
    <t>LARA TORRES TORIBIO JESUS</t>
  </si>
  <si>
    <t xml:space="preserve">TECNICO MECANICO, PRODUCCION OBS: MECANICA DE PRODUCCION   </t>
  </si>
  <si>
    <t>16699585</t>
  </si>
  <si>
    <t>LLANOS PALACIOS ELBERT JAVIER</t>
  </si>
  <si>
    <t>16705109</t>
  </si>
  <si>
    <t>CHAQUI CAMPOS MONICA MARIELA</t>
  </si>
  <si>
    <t xml:space="preserve">SECRETARIA OBS: SECRETARIADO CON APLICACION A LA INFORMATICA   </t>
  </si>
  <si>
    <t>16707703</t>
  </si>
  <si>
    <t>FALEN CAPUÑAY MARIA VICTORIA</t>
  </si>
  <si>
    <t>16711829</t>
  </si>
  <si>
    <t>MORALES REYES CESAR DIONICIO</t>
  </si>
  <si>
    <t xml:space="preserve">INGENIERO, SISTEMAS INFORMATICOS OBS: INGENIERO INFORMATICO Y DE SISTEMAS   </t>
  </si>
  <si>
    <t>16721486</t>
  </si>
  <si>
    <t>SILVA URCIA JEAN YSABEL</t>
  </si>
  <si>
    <t xml:space="preserve">CONTABILIDAD OBS: PROFECIONAL TECNICO EN CONTABILIDAD   </t>
  </si>
  <si>
    <t>16723449</t>
  </si>
  <si>
    <t>LIVON CHANCAFE ALBERTO ANASTACIO</t>
  </si>
  <si>
    <t>16736162</t>
  </si>
  <si>
    <t>CABRERA SAMAME SILVIA ELIZABETH</t>
  </si>
  <si>
    <t xml:space="preserve">TECNICO, COMPUTADORAS OBS: COMPUTACION E INFORMATICA (ABACO - CHICLAYO)   </t>
  </si>
  <si>
    <t>16737365</t>
  </si>
  <si>
    <t>CAMPOS GUEVARA ELSA FANNY</t>
  </si>
  <si>
    <t>16738804</t>
  </si>
  <si>
    <t>CARDENAS FAILOC LUIS ANGEL</t>
  </si>
  <si>
    <t>16748120</t>
  </si>
  <si>
    <t>ZAPATA SAMAME LUIS ANGEL</t>
  </si>
  <si>
    <t>16755637</t>
  </si>
  <si>
    <t>PISFIL SAAVEDRA JUAN PABLO</t>
  </si>
  <si>
    <t xml:space="preserve">PROFESOR DE ENSEÑANZA PRIMARIA OBS: ESPECIALIDAD DE EDUCACION PRIMARIA   </t>
  </si>
  <si>
    <t xml:space="preserve">ASISTENTE INFORMATICO   </t>
  </si>
  <si>
    <t>16756434</t>
  </si>
  <si>
    <t>LACHAPELL PISCOYA JOSE LUIS</t>
  </si>
  <si>
    <t>16759653</t>
  </si>
  <si>
    <t>JUAREZ HURTADO YULLY YSABEL</t>
  </si>
  <si>
    <t>16760012</t>
  </si>
  <si>
    <t>HIGINIO ENRIQUEZ JORGE CARLOS</t>
  </si>
  <si>
    <t>16761287</t>
  </si>
  <si>
    <t>SIALER HUAMAN DARIO ALFONSO</t>
  </si>
  <si>
    <t xml:space="preserve">COMPUTACION E INFORMATICA OBS: TECNICO EN COMPUTACION   </t>
  </si>
  <si>
    <t>16767274</t>
  </si>
  <si>
    <t>BRAVO BRAVO FLOR MARLENY</t>
  </si>
  <si>
    <t xml:space="preserve">ANALISTA EN PLANIFICACION   </t>
  </si>
  <si>
    <t>16777653</t>
  </si>
  <si>
    <t>ESQUECHE RUIZ LAURA NAIDU</t>
  </si>
  <si>
    <t>16783980</t>
  </si>
  <si>
    <t>SALDAÑA BARRIOS JUAN AUGUSTO</t>
  </si>
  <si>
    <t>16791732</t>
  </si>
  <si>
    <t>AGUILAR BRAVO JESSICA FABIOLA</t>
  </si>
  <si>
    <t>16796524</t>
  </si>
  <si>
    <t>ROJAS SOSA JULISSA ELENA</t>
  </si>
  <si>
    <t>16797950</t>
  </si>
  <si>
    <t>MONTALVAN FERNANDEZ VICTOR ALFREDO</t>
  </si>
  <si>
    <t>16798977</t>
  </si>
  <si>
    <t>REAÑO LINARES CARLOS CALEB ROSENDO</t>
  </si>
  <si>
    <t>16802579</t>
  </si>
  <si>
    <t>BANCES YAP EBELIA SUGUEY</t>
  </si>
  <si>
    <t xml:space="preserve">INGENIERO ESTADISTICO OBS: LICENCIADA EN ESTADISTICA   </t>
  </si>
  <si>
    <t>17433649</t>
  </si>
  <si>
    <t>YAMPUFE BUSTAMANTE WILLIAM RAUL</t>
  </si>
  <si>
    <t xml:space="preserve">TECNICO ELECTRICISTA EN GENERAL OBS: INSTALADOR ELECTRICISTA   </t>
  </si>
  <si>
    <t>17435530</t>
  </si>
  <si>
    <t>ESCRIBANO NUNURA ANA ASCENCION</t>
  </si>
  <si>
    <t xml:space="preserve">ADMINISTRADOR DE PROYECTOS INFORMATICOS   </t>
  </si>
  <si>
    <t>17450860</t>
  </si>
  <si>
    <t>BRICEÑO DIAZ GALA TATIANA</t>
  </si>
  <si>
    <t xml:space="preserve">INGENIERIA DE COMPUTACION Y SISTEMAS OBS: INGENIERIA EN COMPUTACION E INFORMATICA   </t>
  </si>
  <si>
    <t>17450866</t>
  </si>
  <si>
    <t>LEON GUERRERO ANA LUCIA</t>
  </si>
  <si>
    <t xml:space="preserve">TECNICO, COMPUTADORAS OBS: CARRERA PROFESIONAL DE COMPUTACION E INFORMATICA   </t>
  </si>
  <si>
    <t xml:space="preserve">SUPERVISOR DE OR   </t>
  </si>
  <si>
    <t>17542609</t>
  </si>
  <si>
    <t>BALLENA MILIAN WILSON</t>
  </si>
  <si>
    <t>17606835</t>
  </si>
  <si>
    <t>GONZAGA VASQUEZ FLOR EVILENI</t>
  </si>
  <si>
    <t>17633254</t>
  </si>
  <si>
    <t>CHEVEZ MEDINA ROCIO DEL PILAR</t>
  </si>
  <si>
    <t xml:space="preserve">ADMINISTRADOR/A DE PLATAFORMA EREP   </t>
  </si>
  <si>
    <t>17639396</t>
  </si>
  <si>
    <t>MARTINEZ PANTA JORGE ANDRES</t>
  </si>
  <si>
    <t xml:space="preserve">SUPERVISOR DE CENTRO DE MONITOREO   </t>
  </si>
  <si>
    <t>17939679</t>
  </si>
  <si>
    <t>CARO HUAMAN FRANKLIN ROLDAN</t>
  </si>
  <si>
    <t>18094996</t>
  </si>
  <si>
    <t>AGUILAR VILLANUEVA ZOILA ELIZABETH</t>
  </si>
  <si>
    <t>18095246</t>
  </si>
  <si>
    <t>NUÑUVERO ALZA MARK ALEXIS JAROSLAV</t>
  </si>
  <si>
    <t xml:space="preserve"> OBS: ADMINISTRACION BANCARIA   </t>
  </si>
  <si>
    <t>18107760</t>
  </si>
  <si>
    <t>AGUILAR VIGO JULIO CESAR</t>
  </si>
  <si>
    <t>18110805</t>
  </si>
  <si>
    <t>NEIRA GARCIA JAIME EDWAR</t>
  </si>
  <si>
    <t>18111260</t>
  </si>
  <si>
    <t>PLASENCIA LOPEZ RICARDO FIDEL</t>
  </si>
  <si>
    <t xml:space="preserve">TECNICO, OPERACIONES BANCARIAS Y FINANCIERAS OBS: ADMINISTRACION BANCARIA   </t>
  </si>
  <si>
    <t xml:space="preserve">ESPECIALISTA LEGAL EN DERECHO CIVIL   </t>
  </si>
  <si>
    <t>18111792</t>
  </si>
  <si>
    <t>POSADAS GUTIERREZ ROSE MARY</t>
  </si>
  <si>
    <t xml:space="preserve">ASISTENTE DE JEFATURA   </t>
  </si>
  <si>
    <t>18130535</t>
  </si>
  <si>
    <t>LEON CASTILLO BERTHA LILIANA LEONOR</t>
  </si>
  <si>
    <t>18131256</t>
  </si>
  <si>
    <t>GUERRERO ESPINOZA RUBEN ALEXIS</t>
  </si>
  <si>
    <t xml:space="preserve"> OBS: "MODELO IBEROAMERICANO DE EXCELENCIA EN LA GESTÓN PARA LOS ADMINISTRACIONES PÚBLICAS"   </t>
  </si>
  <si>
    <t>18133769</t>
  </si>
  <si>
    <t>SANCHEZ BARDALES FERNANDO ANTONIO</t>
  </si>
  <si>
    <t>18138892</t>
  </si>
  <si>
    <t>MERINO LEON PEDRO ALFREDO</t>
  </si>
  <si>
    <t>18146241</t>
  </si>
  <si>
    <t>CHUPE MEDINA MESIAS SAMUEL</t>
  </si>
  <si>
    <t xml:space="preserve">ANTROPOLOGO   </t>
  </si>
  <si>
    <t>18161725</t>
  </si>
  <si>
    <t>CASTILLO AGUINAGA KUYAC JUAN ANTONIO</t>
  </si>
  <si>
    <t>18186293</t>
  </si>
  <si>
    <t>LOPEZ COSAVALENTE ROCIO DEL PILAR</t>
  </si>
  <si>
    <t>18189534</t>
  </si>
  <si>
    <t>ABANTO APAESTEGUI RAMIRO ALBERTO</t>
  </si>
  <si>
    <t>18189969</t>
  </si>
  <si>
    <t>JULCA AGUILAR SONIA MARTINA</t>
  </si>
  <si>
    <t>18196980</t>
  </si>
  <si>
    <t>NUÑEZ GARCIA JUAN CARLOS GIOMAR</t>
  </si>
  <si>
    <t>18199027</t>
  </si>
  <si>
    <t>ASCOY RAMIREZ JORGE LUIS</t>
  </si>
  <si>
    <t>18199043</t>
  </si>
  <si>
    <t>BURGOS MEREJILDO JOANNE KEITH</t>
  </si>
  <si>
    <t>18200795</t>
  </si>
  <si>
    <t>FLORES GARCIA OLGA MARLENY</t>
  </si>
  <si>
    <t>18211329</t>
  </si>
  <si>
    <t>ROMAN ALARCON ALEJANDRO MAGNO</t>
  </si>
  <si>
    <t>18212552</t>
  </si>
  <si>
    <t>FERNANDEZ GOMEZ EDUARDO MIGUEL</t>
  </si>
  <si>
    <t xml:space="preserve">INGENIERO, SISTEMAS INFORMATICOS OBS: ING. DE COMPUTACION Y SISTEMA   </t>
  </si>
  <si>
    <t>18217097</t>
  </si>
  <si>
    <t>CORONEL BAYONA JOSE LUIS</t>
  </si>
  <si>
    <t xml:space="preserve">INGENIERO QUIMICO, OTROS   </t>
  </si>
  <si>
    <t>18220837</t>
  </si>
  <si>
    <t>LOPEZ CORDOVA GLADYS ANELIT</t>
  </si>
  <si>
    <t>18222796</t>
  </si>
  <si>
    <t>HERRERA ASCOY HERBERT GUSTAVO</t>
  </si>
  <si>
    <t>18836708</t>
  </si>
  <si>
    <t>ROMERO TORRES MIGUEL ANGEL</t>
  </si>
  <si>
    <t>18906746</t>
  </si>
  <si>
    <t>BAUTISTA FLORES MARIA SOLEDAD</t>
  </si>
  <si>
    <t xml:space="preserve">COORDINADOR DE SEGURIDAD DE INFORMACION   </t>
  </si>
  <si>
    <t>19253702</t>
  </si>
  <si>
    <t>BRIONES LINARES DELICIA</t>
  </si>
  <si>
    <t xml:space="preserve">INGENIERO, SISTEMAS/EXCEPTO INFORMATICOS OBS: INGENIERO DE SISTEMAS   </t>
  </si>
  <si>
    <t>19258265</t>
  </si>
  <si>
    <t>VALLEJOS DIAZ ZOILA ANGELITA</t>
  </si>
  <si>
    <t>19259954</t>
  </si>
  <si>
    <t>CAPILLO TIRADO MILAGROS</t>
  </si>
  <si>
    <t xml:space="preserve">PROFESOR DE ENSEÑANZA PRIMARIA OBS: PROFESOR DE EDUCAION PRIMARIA   </t>
  </si>
  <si>
    <t xml:space="preserve">ADMINISTRADOR/A DE LA PLATAFORMA EDUCATIVA VIRTUAL   </t>
  </si>
  <si>
    <t>19329756</t>
  </si>
  <si>
    <t>SANCHEZ VIGO SILVIA RAQUEL</t>
  </si>
  <si>
    <t xml:space="preserve">PROFESOR, EDUCACION SUPERIOR/CIENCIAS MATEMATICAS OBS: LICENCIADA EN EDUCACION SECUNDARIA ESPECIALIDAD EN MATEMATICA   </t>
  </si>
  <si>
    <t>19578115</t>
  </si>
  <si>
    <t>VERA ECHEVERRIA ALAMIRO</t>
  </si>
  <si>
    <t>19871109</t>
  </si>
  <si>
    <t>LOZANO SANTIANI ROSARIO KATHIA</t>
  </si>
  <si>
    <t>19875296</t>
  </si>
  <si>
    <t>MUÑOZ GAMARRA MARCOSA FIDELA</t>
  </si>
  <si>
    <t xml:space="preserve">PROFESOR, EDUCACION SECUNDARIA/HISTORIA OBS: LICENCIADA EN EDUCACION- ESPECIALIDAD HISTORIA   </t>
  </si>
  <si>
    <t xml:space="preserve">ADMINISTRADOR   </t>
  </si>
  <si>
    <t>19899759</t>
  </si>
  <si>
    <t>BERROSPI MENDOZA ALBERTO</t>
  </si>
  <si>
    <t xml:space="preserve">TECNICO AGROPECUARIO OBS: TECNICO AGROPECUARIO   </t>
  </si>
  <si>
    <t>19918130</t>
  </si>
  <si>
    <t>ROMERO ACEVEDO MARCELINO MAXIMO</t>
  </si>
  <si>
    <t xml:space="preserve">TECNICO MECANICO, PRODUCCION   </t>
  </si>
  <si>
    <t>19925764</t>
  </si>
  <si>
    <t>ROJAS PORRAS HUGO ENRIQUE</t>
  </si>
  <si>
    <t>19995996</t>
  </si>
  <si>
    <t>AGUILAR CARDENAS GERARDO DANIEL</t>
  </si>
  <si>
    <t>20024056</t>
  </si>
  <si>
    <t>PALACIOS COLCA JULIO CESAR</t>
  </si>
  <si>
    <t>20024528</t>
  </si>
  <si>
    <t>PUENTE DIAZ ELMIRA JULIANA</t>
  </si>
  <si>
    <t>20030334</t>
  </si>
  <si>
    <t>SORIA VALDIVIA CARMEN PATRICIA</t>
  </si>
  <si>
    <t>20030407</t>
  </si>
  <si>
    <t>CASTILLO ALANYA FELIX ABDON</t>
  </si>
  <si>
    <t>20033868</t>
  </si>
  <si>
    <t>MACASSI MARAVI ALFREDO SAID</t>
  </si>
  <si>
    <t>20042230</t>
  </si>
  <si>
    <t>AVELLANEDA ESTEBAN RUTH MERCEDES</t>
  </si>
  <si>
    <t>20046247</t>
  </si>
  <si>
    <t>TAPIA AYLAS AGUEDA ZONIA</t>
  </si>
  <si>
    <t xml:space="preserve">PSICOLOGO, PEDAGOGIA OBS: LICENCIADA EN PEDAGOGIA Y HUMANIDADES   </t>
  </si>
  <si>
    <t>20052433</t>
  </si>
  <si>
    <t>ROBLES CHILIN MIGUEL ANGEL</t>
  </si>
  <si>
    <t>20052454</t>
  </si>
  <si>
    <t>CARDENAS ESTRADA JUAN ADOLFO</t>
  </si>
  <si>
    <t>20057572</t>
  </si>
  <si>
    <t>TACUCHI CABALLERO IDIDA LEONIDAS</t>
  </si>
  <si>
    <t xml:space="preserve">ADMINISTRACION DE EMPRESAS OBS: LICENCIADA EN ADMINISTRACION   </t>
  </si>
  <si>
    <t>20063114</t>
  </si>
  <si>
    <t>QUIÑONES BOBADILLA GISELLA ROSARIO</t>
  </si>
  <si>
    <t>20064032</t>
  </si>
  <si>
    <t>MAGNO FABIAN FRANKLIN</t>
  </si>
  <si>
    <t>20070663</t>
  </si>
  <si>
    <t>ADRIANO CAMPOSANO ROMELIO FORTUNATO</t>
  </si>
  <si>
    <t>20080798</t>
  </si>
  <si>
    <t>FERNANDEZ MEZA RENE CONSUELO</t>
  </si>
  <si>
    <t xml:space="preserve">PROFESOR, ENSEÑANZA SECUNDARIA/MATEMATICAS OBS: EDUCACION SECUNDARIA: MATEMATICA   </t>
  </si>
  <si>
    <t>20082222</t>
  </si>
  <si>
    <t>MIGUEL CUBA ROLY LUIS</t>
  </si>
  <si>
    <t xml:space="preserve">INGENIERO QUIMICO EN INDUSTRIA QUIMICA OBS: INGENIERIA QUIMICA   </t>
  </si>
  <si>
    <t>20095309</t>
  </si>
  <si>
    <t>VASQUEZ ROBLES MARLENI YENI</t>
  </si>
  <si>
    <t xml:space="preserve">TRABAJADOR(A) SOCIAL OBS: BACHILLER EN TRABAJO SOCIAL   </t>
  </si>
  <si>
    <t>20103851</t>
  </si>
  <si>
    <t>PORTOCARRERO CARHUAMACA JAIME ANTONIO</t>
  </si>
  <si>
    <t xml:space="preserve">ANALISTA DE PLATAFORMA PKI SENIOR   </t>
  </si>
  <si>
    <t>20104364</t>
  </si>
  <si>
    <t>SANTIVAÑEZ POVEZ JANET ROSARIO</t>
  </si>
  <si>
    <t>20107661</t>
  </si>
  <si>
    <t>BRAÑES BELTRAN PILAR GESSENY</t>
  </si>
  <si>
    <t>20107811</t>
  </si>
  <si>
    <t>ROJAS GALVEZ SANDY JACKELINE</t>
  </si>
  <si>
    <t>20112412</t>
  </si>
  <si>
    <t>GALINDEZ ZAMORA WILFREDO</t>
  </si>
  <si>
    <t>20113768</t>
  </si>
  <si>
    <t>FLORES COCHACHI KIEL BERNARD</t>
  </si>
  <si>
    <t>20117830</t>
  </si>
  <si>
    <t>CAYCHO CABANILLAS CAROLINE FARRAH</t>
  </si>
  <si>
    <t>20119428</t>
  </si>
  <si>
    <t>POMA ORÉ FLORANGEL YADINA</t>
  </si>
  <si>
    <t xml:space="preserve">PROFESOR DE ENSEÑANZA PRIMARIA OBS: LICENCIADA EN PEDAGOGIA Y HUMANIDADES : ESPECIALIDAD EN EDUCACION PRIMARIA   </t>
  </si>
  <si>
    <t>20122605</t>
  </si>
  <si>
    <t>HUAROC SUAREZ ROSARIO ISABEL</t>
  </si>
  <si>
    <t>20557023</t>
  </si>
  <si>
    <t>ENRICO CASTRO ERICKA JANINNA</t>
  </si>
  <si>
    <t>20568749</t>
  </si>
  <si>
    <t>CORDOVA VILLAGARAY MIGUEL ANGEL</t>
  </si>
  <si>
    <t xml:space="preserve">TECNICO, COMPUTADORAS OBS:  CARRERA DE COMPUTACION E INFORMATICA   </t>
  </si>
  <si>
    <t xml:space="preserve">MENSAJERIA   </t>
  </si>
  <si>
    <t>20594734</t>
  </si>
  <si>
    <t>OLARTE REYMUNDO JAVIER</t>
  </si>
  <si>
    <t>20640809</t>
  </si>
  <si>
    <t>BULLON HIDALGO ISABEL SOCORRO</t>
  </si>
  <si>
    <t xml:space="preserve">ANALISTA DE HERRAMIENTAS DE GESTION   </t>
  </si>
  <si>
    <t>20659227</t>
  </si>
  <si>
    <t>CAMARENA BLANCAS STALIN SANTIAGO</t>
  </si>
  <si>
    <t>20738579</t>
  </si>
  <si>
    <t>BOZA MEDINA DINA BETTY</t>
  </si>
  <si>
    <t>20967120</t>
  </si>
  <si>
    <t>PIRCA OLANO LETICIA</t>
  </si>
  <si>
    <t xml:space="preserve">ADMINISTRACION OBS: TECNICO PROFESIONAL DE ADMINISTRACION   </t>
  </si>
  <si>
    <t>21124927</t>
  </si>
  <si>
    <t>LIMAYLLA DURAN NANCY LUCY</t>
  </si>
  <si>
    <t>21140932</t>
  </si>
  <si>
    <t>NUÑEZ PACHECO BERTHA RUTH</t>
  </si>
  <si>
    <t xml:space="preserve">COMPUTACION E INFORMATICA OBS: EGRESADO DE COMPUTACION E INFORMATICA   </t>
  </si>
  <si>
    <t>21144039</t>
  </si>
  <si>
    <t>ROJAS MACEDO DARVIN</t>
  </si>
  <si>
    <t>21299824</t>
  </si>
  <si>
    <t>SALAZAR ALDANA FRITZ DAVID</t>
  </si>
  <si>
    <t xml:space="preserve">MECANICO, AUTOMOVILES OBS: MECANICA AUTOMOTRIZ   </t>
  </si>
  <si>
    <t>21404707</t>
  </si>
  <si>
    <t>PEÑA SOSA SAUL HERNANDO</t>
  </si>
  <si>
    <t>21482320</t>
  </si>
  <si>
    <t>LEON CARRERA BETTY ISABEL</t>
  </si>
  <si>
    <t xml:space="preserve">PROFESOR, EDUCACION SECUNDARIA/BIOLOGIA   </t>
  </si>
  <si>
    <t>21505024</t>
  </si>
  <si>
    <t>PEREZ BERNAOLA JOSE JAVIER</t>
  </si>
  <si>
    <t>21512896</t>
  </si>
  <si>
    <t>HUAYANCA ANDIA ALEJANDRO MARTIN</t>
  </si>
  <si>
    <t>21520029</t>
  </si>
  <si>
    <t>DELGADO PUPPI JAIME FERNANDO</t>
  </si>
  <si>
    <t>21520442</t>
  </si>
  <si>
    <t>ASSERETO JAUREGUI HUGO MOISES</t>
  </si>
  <si>
    <t>21533133</t>
  </si>
  <si>
    <t>SOTO RAMOS ENMA ROCIO</t>
  </si>
  <si>
    <t>21568803</t>
  </si>
  <si>
    <t>YONZ PINEDA GEISER TOM</t>
  </si>
  <si>
    <t>21569590</t>
  </si>
  <si>
    <t>HERNANDEZ PEÑA MILAGROS DEL PILAR</t>
  </si>
  <si>
    <t>21571628</t>
  </si>
  <si>
    <t>PINO CONTRERAS PEDRO LUIS</t>
  </si>
  <si>
    <t xml:space="preserve">LICENCIADO, PROFESIONALIZACION DOCENTE OBS: LICENCIADO EN CIENCIAS DE LA EDUCACION ESPECIALIDAD : FILOSOFIA PSICOLOGIA Y CIENCIAS SOCIALES   </t>
  </si>
  <si>
    <t>21574381</t>
  </si>
  <si>
    <t>ROJAS PILLACA EDSON REYNALDO</t>
  </si>
  <si>
    <t>21575529</t>
  </si>
  <si>
    <t>TEMOCHE ALMORA LUIS ALBERTO</t>
  </si>
  <si>
    <t>21577769</t>
  </si>
  <si>
    <t>LOPEZ GOYZUETA ROSSI MARICRUZ</t>
  </si>
  <si>
    <t xml:space="preserve">SECRETARIA EJECUTIVA OBS: SECRETARIADO   </t>
  </si>
  <si>
    <t>21579829</t>
  </si>
  <si>
    <t>SANABRIA LA ROSA MARIA EMILIA</t>
  </si>
  <si>
    <t>21825033</t>
  </si>
  <si>
    <t>AVALOS CUETO MIRIAM ELENA</t>
  </si>
  <si>
    <t xml:space="preserve">PROFESOR, EDUCACION SECUNDARIA/OTROS OBS: PROFESOR DE EDUCACION PARA EL TRABAJO   </t>
  </si>
  <si>
    <t xml:space="preserve">GESTOR/A EN PRESUPUESTO   </t>
  </si>
  <si>
    <t>21861821</t>
  </si>
  <si>
    <t>MESIAS CORDOVA ROSA HERMINIA</t>
  </si>
  <si>
    <t>21862766</t>
  </si>
  <si>
    <t>PALOMINO ATUNCAR NATALIA CECILIA</t>
  </si>
  <si>
    <t xml:space="preserve">ADMINISTRACION DE NEGOCIOS OBS: CON MENCION EN MARKETING   </t>
  </si>
  <si>
    <t>21866601</t>
  </si>
  <si>
    <t>SANCHEZ ALMONACID HEBER</t>
  </si>
  <si>
    <t xml:space="preserve">LICENCIADO, PROFESIONALIZACION DOCENTE OBS: EDUCACION   </t>
  </si>
  <si>
    <t>21870652</t>
  </si>
  <si>
    <t>CALDERON QUEVEDO LUISA MARGARITA</t>
  </si>
  <si>
    <t xml:space="preserve">COORDINADOR DE CONTROL DE CALIDAD   </t>
  </si>
  <si>
    <t>22082422</t>
  </si>
  <si>
    <t>LEON CALLE ROCIO RINA</t>
  </si>
  <si>
    <t>22092094</t>
  </si>
  <si>
    <t>QUINTANILLA LUJAN LUIS ARNALDO</t>
  </si>
  <si>
    <t>22271601</t>
  </si>
  <si>
    <t>RAMIREZ GUZMAN ALFREDO MANUEL</t>
  </si>
  <si>
    <t xml:space="preserve"> OBS: TECNICO EN COMPUTAICON BANCARIA   </t>
  </si>
  <si>
    <t>22300367</t>
  </si>
  <si>
    <t>CHUQUIHUACCHA CHUQUIHUACCHA OSWALDO</t>
  </si>
  <si>
    <t>22303630</t>
  </si>
  <si>
    <t>MARTINEZ MORALES DENISSE MURIEL DE FATIMA</t>
  </si>
  <si>
    <t>22314303</t>
  </si>
  <si>
    <t>UCEDA BRAVO RENZO RENEE</t>
  </si>
  <si>
    <t xml:space="preserve">PROFESOR DE ENSEÑANZA PRIMARIA OBS: PROFESOR DE EDUCACION PRIMARIA   </t>
  </si>
  <si>
    <t>22316631</t>
  </si>
  <si>
    <t>VALENZUELA MELENDEZ YANINA DOMINI</t>
  </si>
  <si>
    <t>22476139</t>
  </si>
  <si>
    <t>CHAGUA JUIPA JONATAS VICTORIANO</t>
  </si>
  <si>
    <t>22491627</t>
  </si>
  <si>
    <t>TABOADA ACOSTA DELMA MARITZA ROSARIO</t>
  </si>
  <si>
    <t>22493273</t>
  </si>
  <si>
    <t>SHICSHE SALCEDO ROCIO PILAR</t>
  </si>
  <si>
    <t xml:space="preserve"> OBS: TEXTO UNICO DE PROCEDIMIENTOS ADMINISTRATIVOS   </t>
  </si>
  <si>
    <t>22505401</t>
  </si>
  <si>
    <t>GUILLERMO CASTILLO ERIKA JEANETTE</t>
  </si>
  <si>
    <t xml:space="preserve">AUXILIAR DE MESA DE PARTES   </t>
  </si>
  <si>
    <t>22506029</t>
  </si>
  <si>
    <t>CASTAÑEDA RAMIREZ LILIA ROCIO</t>
  </si>
  <si>
    <t>22507537</t>
  </si>
  <si>
    <t>CADILLO CALIXTO MARIA LUISA</t>
  </si>
  <si>
    <t xml:space="preserve">ANALISTA EN PROYECTOS DE INVERSION   </t>
  </si>
  <si>
    <t>22510342</t>
  </si>
  <si>
    <t>BRAVO ACOSTA CESAR ANTONIO</t>
  </si>
  <si>
    <t>22511908</t>
  </si>
  <si>
    <t>ESTELA SALAZAR MERCEDES CRISTINA</t>
  </si>
  <si>
    <t xml:space="preserve">PROFESORES, OTROS OBS: EDUCACION   </t>
  </si>
  <si>
    <t>22512012</t>
  </si>
  <si>
    <t>MORENO CAIPO PITER SERGIO</t>
  </si>
  <si>
    <t xml:space="preserve"> OBS: EDUCACION   </t>
  </si>
  <si>
    <t xml:space="preserve">ABOGADO FISCALIZADOR   </t>
  </si>
  <si>
    <t>22518559</t>
  </si>
  <si>
    <t>VERDE CASTAÑEDA GRICEL MARIA</t>
  </si>
  <si>
    <t>22520862</t>
  </si>
  <si>
    <t>GONZALES ATALA ANIBAL</t>
  </si>
  <si>
    <t>22521988</t>
  </si>
  <si>
    <t>CADILLO CALIXTO RODI MESIAS</t>
  </si>
  <si>
    <t xml:space="preserve">ECONOMIA OBS: CIENCIAS ECONOMICAS   </t>
  </si>
  <si>
    <t>23001566</t>
  </si>
  <si>
    <t>MAIZ BENANCIO EVA</t>
  </si>
  <si>
    <t>23007329</t>
  </si>
  <si>
    <t>CABRERA ASCENCIOS CARMEN</t>
  </si>
  <si>
    <t>23009759</t>
  </si>
  <si>
    <t>HUAMAN CANDELARIO CARLOS ESTEBAN</t>
  </si>
  <si>
    <t>23168590</t>
  </si>
  <si>
    <t>CASTAÑEDA DAVID GERSON VIDAL</t>
  </si>
  <si>
    <t xml:space="preserve">COMPUTACION E INFORMATICA OBS: CERTIFICADOS DE CAPACITACION   </t>
  </si>
  <si>
    <t>23248672</t>
  </si>
  <si>
    <t>QUISPE CALDERON JAVIER EDGARDO</t>
  </si>
  <si>
    <t>23267583</t>
  </si>
  <si>
    <t>MUNARRIZ VILLAFUERTE RULLY AUGUSTO</t>
  </si>
  <si>
    <t>23269760</t>
  </si>
  <si>
    <t>QUINTEROS QUISPE ROCIO BEATRIZ</t>
  </si>
  <si>
    <t>23271898</t>
  </si>
  <si>
    <t>VALDERRAMA TORRE JOVANA MARGOT</t>
  </si>
  <si>
    <t xml:space="preserve"> OBS: LICENCIADA EN EDUCACION - ESPECIALIDAD-HISTORIA Y CIENCIAS SOCIALES   </t>
  </si>
  <si>
    <t>23272227</t>
  </si>
  <si>
    <t>LAURENTE ARANA EDWIN</t>
  </si>
  <si>
    <t xml:space="preserve">PROFESOR, EDUCACION SECUNDARIA/HISTORIA   </t>
  </si>
  <si>
    <t>23272354</t>
  </si>
  <si>
    <t>CAHUANA GRANADOS HUMBERTO</t>
  </si>
  <si>
    <t xml:space="preserve">TECNICO AGROPECUARIO   </t>
  </si>
  <si>
    <t>23272821</t>
  </si>
  <si>
    <t>GUTIERREZ CAMPOS VICTOR RONALD</t>
  </si>
  <si>
    <t xml:space="preserve"> OBS: ENSAMBLAJE, MANTENIMIENTO Y REPARACION DE COMPUTADORAS   </t>
  </si>
  <si>
    <t>23704958</t>
  </si>
  <si>
    <t>TOVAR HERRERA NANCY ROSARIO</t>
  </si>
  <si>
    <t>23801855</t>
  </si>
  <si>
    <t>AMAO UNDA ALEXANDER MARCO</t>
  </si>
  <si>
    <t xml:space="preserve">DELINEANTE, INGENIERIA MECANICA   </t>
  </si>
  <si>
    <t>23860494</t>
  </si>
  <si>
    <t>CERNADES FUENTES MARCO IVAN</t>
  </si>
  <si>
    <t>23928910</t>
  </si>
  <si>
    <t>ECHARRI SANCHEZ JOHN</t>
  </si>
  <si>
    <t>23938444</t>
  </si>
  <si>
    <t>ACURIO RIVAS ANTONIETA NORMA</t>
  </si>
  <si>
    <t xml:space="preserve"> OBS: JURISTA EN DERECHO INTERNANCIONAL   </t>
  </si>
  <si>
    <t>23948525</t>
  </si>
  <si>
    <t>GUARDAPUCLLA QUISPE JAIME</t>
  </si>
  <si>
    <t>23950826</t>
  </si>
  <si>
    <t>BONETT BEJAR WASHINGTON FRANKLIN</t>
  </si>
  <si>
    <t>23953079</t>
  </si>
  <si>
    <t>ALIAGA DEL CASTILLO IVETT</t>
  </si>
  <si>
    <t xml:space="preserve"> OBS: OPERADOR DE COMPUTADORAS EN ENTORNO WINDOWS   </t>
  </si>
  <si>
    <t>23954493</t>
  </si>
  <si>
    <t>QUISPE SERRANO DAVID</t>
  </si>
  <si>
    <t>23966167</t>
  </si>
  <si>
    <t>MAYORGA MIRANDA MERCEDES ZOILA</t>
  </si>
  <si>
    <t>23975729</t>
  </si>
  <si>
    <t>SALAS LEIVA SILVIA KARINA</t>
  </si>
  <si>
    <t>23977080</t>
  </si>
  <si>
    <t>DUEÑAS GALLEGOS KATY</t>
  </si>
  <si>
    <t xml:space="preserve"> OBS: ADMINISTRACIÓN DE ARCHIVOS DE GESTIÓN   </t>
  </si>
  <si>
    <t>23980946</t>
  </si>
  <si>
    <t>ROJAS ESPINOZA MAGALY</t>
  </si>
  <si>
    <t xml:space="preserve">DERECHO OBS: DERECHO PENAL Y PROCESAL PENAL   </t>
  </si>
  <si>
    <t>23982105</t>
  </si>
  <si>
    <t>CHAMPI MENDOZA CARMEN ROSA</t>
  </si>
  <si>
    <t>23991764</t>
  </si>
  <si>
    <t>CARBAJAL MUÑOZ SERGIO</t>
  </si>
  <si>
    <t xml:space="preserve">TECNICO, COMPUTADORAS OBS: INFORMATICA Y SISTEMAS   </t>
  </si>
  <si>
    <t>23994406</t>
  </si>
  <si>
    <t>CCORIMANYA LOZANO LUZ MARLENE</t>
  </si>
  <si>
    <t>23999384</t>
  </si>
  <si>
    <t>BOCANGEL ROZAS NAYRUTH</t>
  </si>
  <si>
    <t xml:space="preserve">INGENIERIA DE SISTEMAS OBS: BACHILLER EN INGENIERIA INFORMATICA Y DE SISTEMAS   </t>
  </si>
  <si>
    <t>24003644</t>
  </si>
  <si>
    <t>BARREDA CHUQUITARQUI NORMA YANET</t>
  </si>
  <si>
    <t>24005281</t>
  </si>
  <si>
    <t>LOZA FLORES JOSE ENRIQUE</t>
  </si>
  <si>
    <t xml:space="preserve">INGENIERO CIVIL   </t>
  </si>
  <si>
    <t>24006085</t>
  </si>
  <si>
    <t>HERRERA HUAMAN JUAN CARLOS</t>
  </si>
  <si>
    <t xml:space="preserve">ESPECIALISTA, CIENCIAS DE LA COMUNICACION OBS: COMUNICACION SOCIAL E IDIOMAS   </t>
  </si>
  <si>
    <t>24006921</t>
  </si>
  <si>
    <t>GARCIA CAYO LIZBETH KATIA</t>
  </si>
  <si>
    <t>24008017</t>
  </si>
  <si>
    <t>JIMENEZ MORVELI YENI</t>
  </si>
  <si>
    <t>24704987</t>
  </si>
  <si>
    <t>QUISPE ARONACA ALFREDO WALTER</t>
  </si>
  <si>
    <t>24710799</t>
  </si>
  <si>
    <t>PAUCAR RODRIGUEZ YULDER BASILIDES</t>
  </si>
  <si>
    <t xml:space="preserve">PROFESOR, EDUCACION SECUNDARIA OBS: AGROPECUARIA   </t>
  </si>
  <si>
    <t>24714020</t>
  </si>
  <si>
    <t>CHUQUIPURA CCAHUATA JORGE</t>
  </si>
  <si>
    <t xml:space="preserve"> OBS: TECNICA EN CAPTURA DACTILARES, COTEJO Y HOMOLOGACION DE DACTILOGRAMAS   </t>
  </si>
  <si>
    <t>24718036</t>
  </si>
  <si>
    <t>BOMBILLA SUAREZ VICTOR RAUL</t>
  </si>
  <si>
    <t xml:space="preserve">INGENIERO AGRONOMO OBS: TITULO PROFESIONAL EN CIENCIAS AGRARIAS   </t>
  </si>
  <si>
    <t xml:space="preserve">ANALISTA DE GESTION DE TRAMITES   </t>
  </si>
  <si>
    <t>25187995</t>
  </si>
  <si>
    <t>PILARES CANO DE PINO ISABEL MARIA</t>
  </si>
  <si>
    <t>25330757</t>
  </si>
  <si>
    <t>ROJAS BEDON OLGA VIOLETA</t>
  </si>
  <si>
    <t xml:space="preserve">ADMINISTRACION OBS: BACHILLER EN CIENCIAS ADMINISTRATIVAS   </t>
  </si>
  <si>
    <t xml:space="preserve">AUXILIAR 1   </t>
  </si>
  <si>
    <t xml:space="preserve">TECNICO, RELACIONES PUBLICAS OBS: RELACIONES HUMANAS   </t>
  </si>
  <si>
    <t>25451643</t>
  </si>
  <si>
    <t>HUAMAN NUÑEZ DANIEL JAIME</t>
  </si>
  <si>
    <t xml:space="preserve"> OBS: IMPORTANCIA DE LOS ARCHIVOS EN EL ACCESO A LA INFORMACION PUBLICA   </t>
  </si>
  <si>
    <t>25515609</t>
  </si>
  <si>
    <t>CRUZ GOMEZ RODOLFO JAIME</t>
  </si>
  <si>
    <t>25549169</t>
  </si>
  <si>
    <t>CANALES REYES LARIS MARLENE</t>
  </si>
  <si>
    <t>25564061</t>
  </si>
  <si>
    <t>LUQUE VIZARRETA FELICITA CRISTINA</t>
  </si>
  <si>
    <t xml:space="preserve">ADMINISTRADOR  DE BASE DE DATOS SENIOR   </t>
  </si>
  <si>
    <t>25565596</t>
  </si>
  <si>
    <t>RIVERA NAJARRO GILMER GUILLERMO</t>
  </si>
  <si>
    <t xml:space="preserve">TECNICO EN DEPURACION   </t>
  </si>
  <si>
    <t>25567458</t>
  </si>
  <si>
    <t>DE LA CRUZ OSMA WILLIAM ALBERTO</t>
  </si>
  <si>
    <t xml:space="preserve">BIOLOGO OBS: BIOLOGO   </t>
  </si>
  <si>
    <t xml:space="preserve">OPERADOR ADMINISTRATIVO   </t>
  </si>
  <si>
    <t>25572148</t>
  </si>
  <si>
    <t>ÑIQUEN ROJAS VICTOR FRANCISCO</t>
  </si>
  <si>
    <t>25576100</t>
  </si>
  <si>
    <t>ÑIQUEN TELLO LUIS ARMANDO</t>
  </si>
  <si>
    <t>25584993</t>
  </si>
  <si>
    <t>ZAPATA VARGAS EDSON ARLINDO</t>
  </si>
  <si>
    <t xml:space="preserve">INGENIERO QUIMICO, PETROLEO Y GAS NATURAL OBS: ING. PETROLEO - INCOM   </t>
  </si>
  <si>
    <t>25600865</t>
  </si>
  <si>
    <t>MORANTE BALUARTE VICTORIA ANGELICA</t>
  </si>
  <si>
    <t xml:space="preserve">PROFESOR, EDUCACION SUPERIOR/PERIODISMO OBS: ESPECIALIDAD DE PERIODISMO   </t>
  </si>
  <si>
    <t>25614653</t>
  </si>
  <si>
    <t>REAL FLORES LUIS FELIPE</t>
  </si>
  <si>
    <t xml:space="preserve">INGENIERO CIVIL OBS: ING. CIVIL - VI CICLO   </t>
  </si>
  <si>
    <t>25625287</t>
  </si>
  <si>
    <t>FIESTAS CHERRE MANUEL</t>
  </si>
  <si>
    <t>25658531</t>
  </si>
  <si>
    <t>GARCIA SUAREZ VICTOR SIMON</t>
  </si>
  <si>
    <t>25681949</t>
  </si>
  <si>
    <t>GOMEZ ARCE ZULEIKA PAOLA</t>
  </si>
  <si>
    <t xml:space="preserve">SECRETARIA EJECUTIVA BILING³E OBS: SECRETARIA EJECUTIVA BILINGUE   </t>
  </si>
  <si>
    <t>25682539</t>
  </si>
  <si>
    <t>JIMENEZ DURAND NORA JANNET</t>
  </si>
  <si>
    <t>25682627</t>
  </si>
  <si>
    <t>VALENCIA RODRIGUEZ ERNIT ELIZABETH</t>
  </si>
  <si>
    <t xml:space="preserve">ADMINISTRADOR DE EMPRESAS OBS: ADMINISTRACION DE NEGOCIOS CON MENCION EN COMERCIALIZACION   </t>
  </si>
  <si>
    <t xml:space="preserve">OPERADOR DE SALA DE PERSONALIZACION   </t>
  </si>
  <si>
    <t>25682659</t>
  </si>
  <si>
    <t>QUIROZ VILLAVICENCIO DAVID JOSE</t>
  </si>
  <si>
    <t>25703414</t>
  </si>
  <si>
    <t>INOCENTE PECHO JESSICA EMILIA</t>
  </si>
  <si>
    <t xml:space="preserve"> OBS: INGENIERO ADMINISTRATIVO   </t>
  </si>
  <si>
    <t>25718197</t>
  </si>
  <si>
    <t>LOPEZ AVILES JOSE ARTURO</t>
  </si>
  <si>
    <t xml:space="preserve"> OBS: ADMINISTRACION   </t>
  </si>
  <si>
    <t>25735046</t>
  </si>
  <si>
    <t>APARICIO SOSA CARLOS ALFREDO</t>
  </si>
  <si>
    <t>25743198</t>
  </si>
  <si>
    <t>DIAZ MEZA MARCEL JAVIER</t>
  </si>
  <si>
    <t xml:space="preserve">ADMINISTRADOR DE EMPRESAS OBS: ADMINISTRACIÓN VI CICLO   </t>
  </si>
  <si>
    <t>25751858</t>
  </si>
  <si>
    <t>GRILLO OSHIRO ELIZABETH CRISTINA</t>
  </si>
  <si>
    <t xml:space="preserve">ASISTENTA/E EN GEOGRAFIA   </t>
  </si>
  <si>
    <t>25754086</t>
  </si>
  <si>
    <t>CHOQUE MAMANI RAUL</t>
  </si>
  <si>
    <t xml:space="preserve">INGENIERO INDUSTRIAL OBS: CARRERA INGENIERIA INDUSTRIAL   </t>
  </si>
  <si>
    <t>25755305</t>
  </si>
  <si>
    <t>MISARI MENDOZA FLOR ANGELA</t>
  </si>
  <si>
    <t>25757987</t>
  </si>
  <si>
    <t>DIESTRA CUBAS SONIA PATRICIA</t>
  </si>
  <si>
    <t>25758017</t>
  </si>
  <si>
    <t>URIBE MENDOZA ANGELICA MARIA</t>
  </si>
  <si>
    <t>25760458</t>
  </si>
  <si>
    <t>GAMBOA ENCISO ZORAIDA EDILBERTA</t>
  </si>
  <si>
    <t>25767636</t>
  </si>
  <si>
    <t>SAAVEDRA PACHECO MARIA DEL SOCORRO</t>
  </si>
  <si>
    <t xml:space="preserve">ADMINISTRADOR DE OFICINA EREP   </t>
  </si>
  <si>
    <t>25771012</t>
  </si>
  <si>
    <t>MALPARTIDA MARTINEZ ORIELY</t>
  </si>
  <si>
    <t>25771622</t>
  </si>
  <si>
    <t>SAMAMÉ FARFÁN MABEL CRISTINA</t>
  </si>
  <si>
    <t xml:space="preserve">SECRETARIA EJECUTIVA OBS: ESPECIALIDAD DE SECRETARIADO EJECUTIVO COMPUTARIZADO   </t>
  </si>
  <si>
    <t>25772916</t>
  </si>
  <si>
    <t>ZEGARRA VASQUEZ JORGE LUIS</t>
  </si>
  <si>
    <t xml:space="preserve">TECNICO, COMPUTADORAS OBS: TECNICO EN REPARACION DE MICROCOMPUTADORAS   </t>
  </si>
  <si>
    <t>25774165</t>
  </si>
  <si>
    <t>PORTUGAL ESTELA JULIO FELICIANO</t>
  </si>
  <si>
    <t xml:space="preserve">TECNICO, COMPUTADORAS OBS: PROGRAMA: ESPECIALIZACION EN SISTEMA Y REDES   </t>
  </si>
  <si>
    <t xml:space="preserve">COORDINADOR LOGISTICO   </t>
  </si>
  <si>
    <t>25774293</t>
  </si>
  <si>
    <t>MONTEAGUDO PEREZ GIOVANNA LEONOR</t>
  </si>
  <si>
    <t xml:space="preserve">CONTABILIDAD OBS: BACHILLER   </t>
  </si>
  <si>
    <t>25775773</t>
  </si>
  <si>
    <t>GARRIDO MONTALVAN ENRIQUE ALFREDO</t>
  </si>
  <si>
    <t>25782572</t>
  </si>
  <si>
    <t>MARTINEZ YATACO WILLIAM EDGARDO</t>
  </si>
  <si>
    <t>25787785</t>
  </si>
  <si>
    <t>ACUÑA MAYTA GLADYS PAOLA</t>
  </si>
  <si>
    <t xml:space="preserve">SECRETARIA EJECUTIVA OBS: III CICLO CONCLUIDO   </t>
  </si>
  <si>
    <t>25790890</t>
  </si>
  <si>
    <t>FATTORINI SANCHEZ ANTONIO RAFAEL</t>
  </si>
  <si>
    <t xml:space="preserve"> OBS: ELECTRONICA DE SISTEMAS COMPUTARIZADOS   </t>
  </si>
  <si>
    <t>25793867</t>
  </si>
  <si>
    <t>FRANCO QUIJANDRIA IRMA RUT</t>
  </si>
  <si>
    <t xml:space="preserve">TECNICO, COMPUTADORAS OBS: COMPUTACION III MODULO   </t>
  </si>
  <si>
    <t>25799399</t>
  </si>
  <si>
    <t>AGUIRRE SANZ MIRYAM RITA</t>
  </si>
  <si>
    <t xml:space="preserve">COMPUTACION E INFORMATICA OBS: V SEMESTRE ACADEMICO   </t>
  </si>
  <si>
    <t>25799795</t>
  </si>
  <si>
    <t>MOSCA HUMPHERY STEPHANY ELIZABETH</t>
  </si>
  <si>
    <t>25812148</t>
  </si>
  <si>
    <t>SEMINARIO UBILLUS PATRICIA DEL ROCIO</t>
  </si>
  <si>
    <t xml:space="preserve">ADMINISTRACION OBS: ADMINISTRACION DE NEGOCIOS   </t>
  </si>
  <si>
    <t xml:space="preserve">ASISTENTA/E DE GESTIÓN ADMINISTRATIVA   </t>
  </si>
  <si>
    <t>ASISTENTE ELECTORAL DE CONSTANCIAS DE DATOS</t>
  </si>
  <si>
    <t>25813979</t>
  </si>
  <si>
    <t>QUISPE ARONES ANA VANESSA</t>
  </si>
  <si>
    <t>25815524</t>
  </si>
  <si>
    <t>MORALES MOSCOSO LUCRECIA MIRIAM</t>
  </si>
  <si>
    <t>25816678</t>
  </si>
  <si>
    <t>MEZA PANTOJA EDWARD TEDDY</t>
  </si>
  <si>
    <t>25831424</t>
  </si>
  <si>
    <t>SALAZAR SALAZAR VERONICA MERCEDES</t>
  </si>
  <si>
    <t>25835754</t>
  </si>
  <si>
    <t>BENAVIDES BRAVO ALEXIS FERMIN</t>
  </si>
  <si>
    <t>25835865</t>
  </si>
  <si>
    <t>ATOCHE CONHI RICHARD ALBERTO</t>
  </si>
  <si>
    <t xml:space="preserve">ADMINISTRACION OBS: ADMINISTRACION I CICLO   </t>
  </si>
  <si>
    <t>25836027</t>
  </si>
  <si>
    <t>CASTILLO DAVIS PAOLA LIDIA</t>
  </si>
  <si>
    <t>25837579</t>
  </si>
  <si>
    <t>BALLENA JIMENES DANIEL JESUS</t>
  </si>
  <si>
    <t xml:space="preserve">INGENIERIA DE COMPUTACION Y SISTEMAS OBS: ESTUDIANTE IX NOVENO CICLO   </t>
  </si>
  <si>
    <t>25838976</t>
  </si>
  <si>
    <t>CASAS CAYCHO MILUSKA PAOLA</t>
  </si>
  <si>
    <t>25841828</t>
  </si>
  <si>
    <t>VARGAS ARAUJO RAUL</t>
  </si>
  <si>
    <t>25841837</t>
  </si>
  <si>
    <t>SEFERIN MENDOZA ROSA MARIA</t>
  </si>
  <si>
    <t>25843838</t>
  </si>
  <si>
    <t>CASAHUAMAN GARRO VICTOR SHANNON</t>
  </si>
  <si>
    <t xml:space="preserve">INGENIERO, ADMINISTRATIVO OBS: INGENIERIA ADMINISTRATIVA IX CICLO   </t>
  </si>
  <si>
    <t>25844826</t>
  </si>
  <si>
    <t>TORRES RODRIGUEZ MICHELS MARINHO</t>
  </si>
  <si>
    <t>25851198</t>
  </si>
  <si>
    <t>FAGGIANI LUNA GABRIELA JANET</t>
  </si>
  <si>
    <t xml:space="preserve">TRADUCTOR DE IDIOMAS OBS: IDIOMAS INGLES   </t>
  </si>
  <si>
    <t xml:space="preserve">IDIOMAS   </t>
  </si>
  <si>
    <t>25853911</t>
  </si>
  <si>
    <t>AGUIRRE SANZ CARLOS ENRIQUE</t>
  </si>
  <si>
    <t>25855497</t>
  </si>
  <si>
    <t>RIVERA LARREA JIMMY OSCAR</t>
  </si>
  <si>
    <t>25855746</t>
  </si>
  <si>
    <t>LEYTON CURO JOHN GIANCARLO</t>
  </si>
  <si>
    <t xml:space="preserve">ADMINISTRADOR DE BASE DE DATOS SENIOR   </t>
  </si>
  <si>
    <t>25856858</t>
  </si>
  <si>
    <t>ARMAS VELA CAROLINA MILENA</t>
  </si>
  <si>
    <t xml:space="preserve">INGENIERO, SISTEMAS INFORMATICOS OBS: INGENIERIA DE SISTEMAS E INFORMATICA   </t>
  </si>
  <si>
    <t>25860995</t>
  </si>
  <si>
    <t>NACIMIENTO MALDONADO DE PARDO MELISSA MARGOT</t>
  </si>
  <si>
    <t xml:space="preserve">SUPERVISOR DE CONTROL DE ASISTENCIA   </t>
  </si>
  <si>
    <t>25862963</t>
  </si>
  <si>
    <t>CUBAS ALVAREZ MAGALY SUSAN</t>
  </si>
  <si>
    <t>26600435</t>
  </si>
  <si>
    <t>CIEZA YAÑEZ LUZ ANGELICA</t>
  </si>
  <si>
    <t xml:space="preserve">SOCIOLOGO, INDUSTRIA OBS: LICENCIADA EN SOCIOLOGIA   </t>
  </si>
  <si>
    <t>26613306</t>
  </si>
  <si>
    <t>LINARES SANTA CRUZ MARLIZA ELIZABET</t>
  </si>
  <si>
    <t xml:space="preserve">INGENIERO AGRONOMO   </t>
  </si>
  <si>
    <t>26626307</t>
  </si>
  <si>
    <t>FLORIAN FLORIAN ALBERTO</t>
  </si>
  <si>
    <t>26693795</t>
  </si>
  <si>
    <t>MEJÍA CHÁVEZ MARUJA</t>
  </si>
  <si>
    <t xml:space="preserve">PROFESOR, EDUCACION SECUNDARIA/CIENCIAS NATURALES   </t>
  </si>
  <si>
    <t>26696625</t>
  </si>
  <si>
    <t>CARDENAS BRIONES WILMER EDINSON</t>
  </si>
  <si>
    <t xml:space="preserve">PROFESOR, EDUCACION SECUNDARIA/LENGUA Y LITERATURA OBS: EDUCACION: LENGUA Y LITERATURA X CICLO   </t>
  </si>
  <si>
    <t>26706588</t>
  </si>
  <si>
    <t>DOMINGUEZ ALVAREZ MARÍA VIOLETA</t>
  </si>
  <si>
    <t>26706907</t>
  </si>
  <si>
    <t>DELGADO VENTURA GILBERTO ALISON</t>
  </si>
  <si>
    <t>26714768</t>
  </si>
  <si>
    <t>HUAMÁN PORTAL BERCELIA MIDIAN</t>
  </si>
  <si>
    <t>26718838</t>
  </si>
  <si>
    <t>LINARES GUERRERO DELIA</t>
  </si>
  <si>
    <t xml:space="preserve">PROFESOR, ENSEÑANZA SECUNDARIA/MATEMATICAS OBS: PROFESOR DE EDUCACION SECUNDARIA: MATEMATICA   </t>
  </si>
  <si>
    <t>26723726</t>
  </si>
  <si>
    <t>MONDRAGON MERA ROSA NEWER</t>
  </si>
  <si>
    <t>26723788</t>
  </si>
  <si>
    <t>PAJARES COBIÁN VÍCTOR MANUEL</t>
  </si>
  <si>
    <t>26724587</t>
  </si>
  <si>
    <t>ROJAS MUÑOZ GLORIA SOLEDAD</t>
  </si>
  <si>
    <t>26728666</t>
  </si>
  <si>
    <t>BACON IDRUGO MARIA</t>
  </si>
  <si>
    <t>26729180</t>
  </si>
  <si>
    <t>DAVILA RUIZ JUAN ARTURO</t>
  </si>
  <si>
    <t>26731847</t>
  </si>
  <si>
    <t>CARRION SANTA CRUZ YSMAEL EFRAIN</t>
  </si>
  <si>
    <t>26732302</t>
  </si>
  <si>
    <t>QUISPE HUARIPATA EDILBERTO</t>
  </si>
  <si>
    <t>27073390</t>
  </si>
  <si>
    <t>VILLEGAS GARCÍA NANCY NOEMÍ</t>
  </si>
  <si>
    <t>27080161</t>
  </si>
  <si>
    <t>SANCHEZ VILLANUEVA KELA GABY</t>
  </si>
  <si>
    <t xml:space="preserve">PROFESOR, EDUCACION SECUNDARIA OBS: PROFESOR EDUCACION SECUNDARIA - ESPECIALIDAD: BIOLOGIA Y QUIMICA   </t>
  </si>
  <si>
    <t>27080720</t>
  </si>
  <si>
    <t>SANCHEZ RAMIREZ ROSA</t>
  </si>
  <si>
    <t>27422340</t>
  </si>
  <si>
    <t>BAUTISTA TIRADO HUMBERTO</t>
  </si>
  <si>
    <t>27426226</t>
  </si>
  <si>
    <t>BARTUREN VASQUEZ GLORIA MARIVEL</t>
  </si>
  <si>
    <t xml:space="preserve">PROFESOR DE ENSEÑANZA PRIMARIA OBS: PROFESORA DE EDUCACION PRIMARIA   </t>
  </si>
  <si>
    <t>27432936</t>
  </si>
  <si>
    <t>FUENTES CAMPOS GLADYS MARLENI</t>
  </si>
  <si>
    <t xml:space="preserve">PROFESOR, EDUCACION SECUNDARIA/LENGUA Y LITERATURA OBS: PROFESORA DE EDUCACION SECUNDARIA   </t>
  </si>
  <si>
    <t>27439035</t>
  </si>
  <si>
    <t>CORONEL TAPIA LIZARDO</t>
  </si>
  <si>
    <t>27440134</t>
  </si>
  <si>
    <t>CARRANZA RUBIO OSCAR MARTÍN</t>
  </si>
  <si>
    <t xml:space="preserve">PROFESOR, EDUCACION SECUNDARIA/EDUCACION FISICA OBS: EDUCACION FISICA   </t>
  </si>
  <si>
    <t>27572688</t>
  </si>
  <si>
    <t>INFANTE PÉREZ PEDRO</t>
  </si>
  <si>
    <t>27748107</t>
  </si>
  <si>
    <t>VÁSQUEZ RIVASPLATA JOSÉ CARLOS</t>
  </si>
  <si>
    <t>27750583</t>
  </si>
  <si>
    <t>CABRERA LINARES CARLOS ENRIQUE</t>
  </si>
  <si>
    <t>27927962</t>
  </si>
  <si>
    <t>PUGA CALDERON DELIA HAYDEE</t>
  </si>
  <si>
    <t xml:space="preserve">ANTROPOLOGO OBS: ANTROPOLOGIA SOCIAL   </t>
  </si>
  <si>
    <t>28216667</t>
  </si>
  <si>
    <t>ESPIRITU ANCCASI TEOFILA</t>
  </si>
  <si>
    <t xml:space="preserve">PROFESOR, EDUCACION SECUNDARIA OBS: CIENCIAS DE LA EDUCACIÓN   </t>
  </si>
  <si>
    <t>28233541</t>
  </si>
  <si>
    <t>PILLACA ROJAS SERAPIO</t>
  </si>
  <si>
    <t>28271747</t>
  </si>
  <si>
    <t>FARFAN CHAVEZ ANTONIO</t>
  </si>
  <si>
    <t>28288887</t>
  </si>
  <si>
    <t>TAIPE MEDRANO MILAGRITOS NITZA</t>
  </si>
  <si>
    <t>28289866</t>
  </si>
  <si>
    <t>ARONES ALVARO CARLOS ALBERTO</t>
  </si>
  <si>
    <t xml:space="preserve">OTROS TECNICOS EN ELECTRICIDAD, ELECTRONICA Y TELECOMUNICACIONES OBS: ELECTRONICA   </t>
  </si>
  <si>
    <t xml:space="preserve">PROMOTOR   </t>
  </si>
  <si>
    <t>28291472</t>
  </si>
  <si>
    <t>QUISPE ENCISO RUBEN</t>
  </si>
  <si>
    <t xml:space="preserve">CIENCIAS DE LA COMUNICACION OBS: LICENCIADO EN CIENCIAS DE LA COMUNICACION   </t>
  </si>
  <si>
    <t>28295138</t>
  </si>
  <si>
    <t>QUISPE VERA RUTHY GIOVANA</t>
  </si>
  <si>
    <t>28297621</t>
  </si>
  <si>
    <t>DE LA CRUZ PIZARRO WILSON</t>
  </si>
  <si>
    <t>28299841</t>
  </si>
  <si>
    <t>CAHUANA CHALCO JAIME JESUS</t>
  </si>
  <si>
    <t>28300488</t>
  </si>
  <si>
    <t>ATAURIMA CHOQUECAHUA DELFIN</t>
  </si>
  <si>
    <t xml:space="preserve">ASISTENTE LEGAL UFI   </t>
  </si>
  <si>
    <t>28305494</t>
  </si>
  <si>
    <t>CALLE HUAMAN ZAIDA</t>
  </si>
  <si>
    <t>28306240</t>
  </si>
  <si>
    <t>QUISPE ALFARO NILDA</t>
  </si>
  <si>
    <t>28309154</t>
  </si>
  <si>
    <t>GOMEZ MARTINEZ EDYTH</t>
  </si>
  <si>
    <t xml:space="preserve">HISTORIADOR, CIENCIAS SOCIALES OBS: ARQUEOLOGIA E HISTORIA   </t>
  </si>
  <si>
    <t xml:space="preserve">ANALISTA EN PLANEAMIENTO OPERATIVO   </t>
  </si>
  <si>
    <t>28309485</t>
  </si>
  <si>
    <t>ABARCA PALOMINO MARIA ISABEL</t>
  </si>
  <si>
    <t xml:space="preserve">ECONOMISTA OBS: CIENCIAS ECONOMICAS, ADMINISTRACION Y CONTABLES   </t>
  </si>
  <si>
    <t>28310875</t>
  </si>
  <si>
    <t>DONAYRE RIVADENEYRA NANCY CARMEN</t>
  </si>
  <si>
    <t>28311014</t>
  </si>
  <si>
    <t>ENRIQUEZ PEREZ PLINIO</t>
  </si>
  <si>
    <t xml:space="preserve">ABOGADO OBS: ABOGADO I CICLO   </t>
  </si>
  <si>
    <t xml:space="preserve">ASISTENTA/E OPERATIVO   </t>
  </si>
  <si>
    <t>28313727</t>
  </si>
  <si>
    <t>AYALA ZAGA CARLOS</t>
  </si>
  <si>
    <t>28314233</t>
  </si>
  <si>
    <t>FERNANDEZ ARONES RHINA MAGALI</t>
  </si>
  <si>
    <t>28317297</t>
  </si>
  <si>
    <t>MENDOZA VENTURA RITA</t>
  </si>
  <si>
    <t>28850114</t>
  </si>
  <si>
    <t>RAMOS CCECHO EUFRASINA</t>
  </si>
  <si>
    <t>29086882</t>
  </si>
  <si>
    <t>RAYMUNDO SALAZAR ERNESTINA</t>
  </si>
  <si>
    <t>29293511</t>
  </si>
  <si>
    <t>AQUINO SANCHEZ PERCY LUIS</t>
  </si>
  <si>
    <t xml:space="preserve">ARQUITECTO DE INFRAESTRUCTURAS DE TELECOMUNICACIONES   </t>
  </si>
  <si>
    <t>29322109</t>
  </si>
  <si>
    <t>LOPEZ LOPEZ BERNARDINO FELIX</t>
  </si>
  <si>
    <t>29409990</t>
  </si>
  <si>
    <t>OSORIO BALLON MONICA ANGELA</t>
  </si>
  <si>
    <t>29420595</t>
  </si>
  <si>
    <t>CHOQUEHUANCA MAMANI RUTH NERY</t>
  </si>
  <si>
    <t xml:space="preserve">PROFESOR, EDUCACION SECUNDARIA/FISICA OBS: LICENCIADA EN EDUCACION ESPECIALIDAD FISICA MATEMATICA   </t>
  </si>
  <si>
    <t xml:space="preserve">ESPECIALISTA EN PROYECTOS SOCIALES   </t>
  </si>
  <si>
    <t>29521580</t>
  </si>
  <si>
    <t>ESPEJO BERNAL ROCIO SOCORRO</t>
  </si>
  <si>
    <t>29522913</t>
  </si>
  <si>
    <t>VERA MUÑOZ FRIDA VICENTA</t>
  </si>
  <si>
    <t xml:space="preserve">MEDICO, OBSTETRA OBS: OBSTETRIZ   </t>
  </si>
  <si>
    <t>29534399</t>
  </si>
  <si>
    <t>NUÑEZ BARRIGA SIGIFREDO GODOFREDO</t>
  </si>
  <si>
    <t xml:space="preserve">PROGRAMADOR, INFORMATICA/POR COMPUTADORA OBS: PROGRAMADOR DE MICROCOMPUTADORAS   </t>
  </si>
  <si>
    <t>29537455</t>
  </si>
  <si>
    <t>ORTIZ GUTIERREZ MARTIN TOMAS</t>
  </si>
  <si>
    <t>29547325</t>
  </si>
  <si>
    <t>POMAR ARIAS TORIBIO JUAN CARLOS</t>
  </si>
  <si>
    <t>29565312</t>
  </si>
  <si>
    <t>CALDERON MALAGA JUAN CARLOS</t>
  </si>
  <si>
    <t xml:space="preserve">PROFESOR DE IDIOMAS OBS: LICENCIADO EN EDUCACION   </t>
  </si>
  <si>
    <t xml:space="preserve">SUPERVISOR DE LINEA DE PROCESAMIENTO   </t>
  </si>
  <si>
    <t>29585719</t>
  </si>
  <si>
    <t>MOTTA CANO LUIS ENRIQUE</t>
  </si>
  <si>
    <t>29609254</t>
  </si>
  <si>
    <t>RIVERA BERMEJO JORGE</t>
  </si>
  <si>
    <t xml:space="preserve">ESPECIALISTA, CIENCIAS DE LA COMUNICACION OBS: CIENCIAS DE LA COMUNICACIÓN   </t>
  </si>
  <si>
    <t>29622116</t>
  </si>
  <si>
    <t>YUCRA NUÑEZ VICTOR JUAN</t>
  </si>
  <si>
    <t xml:space="preserve">PROFESOR, EDUCACION SUPERIOR/INFORMATICA OBS: LICENCIADO EN EDUCACION   </t>
  </si>
  <si>
    <t>29624434</t>
  </si>
  <si>
    <t>MOLINA CONDORI FELIX ENRIQUE</t>
  </si>
  <si>
    <t xml:space="preserve">PROFESOR, EDUCACION SECUNDARIA/EDUCACION FISICA OBS: PROFESOR DE EDUCACION FISICA   </t>
  </si>
  <si>
    <t>29629791</t>
  </si>
  <si>
    <t>ZAPANA APAZA SONIA</t>
  </si>
  <si>
    <t>29648564</t>
  </si>
  <si>
    <t>OSIS ROMERO JENNY DINA</t>
  </si>
  <si>
    <t>29650297</t>
  </si>
  <si>
    <t>DAVILA DUEÑAS GLENDA LIS</t>
  </si>
  <si>
    <t xml:space="preserve">NOTIFICADOR/A   </t>
  </si>
  <si>
    <t>29650435</t>
  </si>
  <si>
    <t>MARTINEZ COAGUILA GILBERTO JOSE</t>
  </si>
  <si>
    <t>29654785</t>
  </si>
  <si>
    <t>DELGADO MANRIQUE CLAUDIA CECILIA</t>
  </si>
  <si>
    <t xml:space="preserve">TECNICO, ADMINISTRADOR/OTROS OBS: ASISTENTE EN INFORMATICA ADMINISTRATIVA   </t>
  </si>
  <si>
    <t>29654894</t>
  </si>
  <si>
    <t>AGUILAR SALDIVAR CARLA EVELYN</t>
  </si>
  <si>
    <t xml:space="preserve">TECNICO, ADMINISTRADOR/OTROS OBS: EGRESADA EN ADMINISTRACION   </t>
  </si>
  <si>
    <t>ASISTENTE LEGAL</t>
  </si>
  <si>
    <t>29657684</t>
  </si>
  <si>
    <t>MAQUE HANCCO MARIA</t>
  </si>
  <si>
    <t>29678056</t>
  </si>
  <si>
    <t>RODRIGUEZ FERNANDEZ CLAUDIA JANETH</t>
  </si>
  <si>
    <t>29678889</t>
  </si>
  <si>
    <t>TORRES VELASQUEZ JAIME CAMILO</t>
  </si>
  <si>
    <t xml:space="preserve">FISICO, MATEMATICA OBS: LICENCIADO EN EDUCACION   </t>
  </si>
  <si>
    <t xml:space="preserve">ESPECIALISTA EN VALOR AÑADIDO PARA LA ECERNEP   </t>
  </si>
  <si>
    <t>29692413</t>
  </si>
  <si>
    <t>CUNO PARARI ALVARO ERNESTO</t>
  </si>
  <si>
    <t>29693276</t>
  </si>
  <si>
    <t>GUEVARA CUADROS JANET YOLANDA</t>
  </si>
  <si>
    <t xml:space="preserve">PROFESOR, EDUCACION SECUNDARIA OBS: EDUCACION SECUNDARIA   </t>
  </si>
  <si>
    <t>29709455</t>
  </si>
  <si>
    <t>CANO TORREBLANCA IRMA ROXANA</t>
  </si>
  <si>
    <t>29713730</t>
  </si>
  <si>
    <t>RAMIREZ LLANTAS YULIANA SUSAN</t>
  </si>
  <si>
    <t>29719596</t>
  </si>
  <si>
    <t>TAPIA MAYHUIRE MADELEINE BERENICE</t>
  </si>
  <si>
    <t>29723592</t>
  </si>
  <si>
    <t>VASQUEZ APAZA MARIA DEL CARMEN</t>
  </si>
  <si>
    <t xml:space="preserve">DERECHO OBS: ESTUDIANTE XI CICLO DE DERECHO   </t>
  </si>
  <si>
    <t>29727545</t>
  </si>
  <si>
    <t>RODRIGUEZ HUAYNA JORGE ANIBAL</t>
  </si>
  <si>
    <t>29729994</t>
  </si>
  <si>
    <t>SOTO MARY SILVANA</t>
  </si>
  <si>
    <t>29737267</t>
  </si>
  <si>
    <t>CARPIO AYALA ADA LUZ</t>
  </si>
  <si>
    <t>30424688</t>
  </si>
  <si>
    <t>CASTELO HUARANCA ROSMERY</t>
  </si>
  <si>
    <t>30429483</t>
  </si>
  <si>
    <t>ALVAREZ SALAZAR DOLORES FELICITAS</t>
  </si>
  <si>
    <t xml:space="preserve">PROFESOR, EDUCACION SECUNDARIA OBS: INSTITUTO SUPERIOR PEDAGOGICO NO ESTATAL SANTA MARIA CAMANA - AREQUIPA   </t>
  </si>
  <si>
    <t>30571870</t>
  </si>
  <si>
    <t>URDAY HUAMANI RAQUEL</t>
  </si>
  <si>
    <t>30675646</t>
  </si>
  <si>
    <t>DELGADO CHIRINOS ROCIO INES</t>
  </si>
  <si>
    <t xml:space="preserve">PROFESOR DE EDUCACION INICIAL (PRE-ESCOLAR) OBS: EDUCACION INICIAL IV CICLO   </t>
  </si>
  <si>
    <t>30762642</t>
  </si>
  <si>
    <t>RODRIGUEZ ORUE GUSTAVO ADOLFO</t>
  </si>
  <si>
    <t>30832767</t>
  </si>
  <si>
    <t>AMAO MAMANI TERESA</t>
  </si>
  <si>
    <t>30834975</t>
  </si>
  <si>
    <t>POMA LIMA OLGA VIRGINIA</t>
  </si>
  <si>
    <t xml:space="preserve">PROFESOR, EDUCACION SUPERIOR/CIENCIAS SOCIALES OBS: LICENCIADO EN EDUACACION , ESPECIALIDAD : CIENCIAS SOCIALES   </t>
  </si>
  <si>
    <t>31034290</t>
  </si>
  <si>
    <t>HURTADO SALAS EDMUNDO</t>
  </si>
  <si>
    <t xml:space="preserve">CARPINTERO   </t>
  </si>
  <si>
    <t>31037402</t>
  </si>
  <si>
    <t>HUAYHUAS ROJAS PITHER</t>
  </si>
  <si>
    <t xml:space="preserve">INTEGRADOR DE PROYECTOS Y SOLUCIONES WEB   </t>
  </si>
  <si>
    <t>31044778</t>
  </si>
  <si>
    <t>QUISPITUPA CAHUANA JAVIER</t>
  </si>
  <si>
    <t xml:space="preserve">INGENIERO, SISTEMAS INFORMATICOS OBS: SISTEMAS   </t>
  </si>
  <si>
    <t>31180355</t>
  </si>
  <si>
    <t>ALTAMIRANO FUENTES MADIMA</t>
  </si>
  <si>
    <t>31184923</t>
  </si>
  <si>
    <t>QUISPE PEREIRA NICOLAS</t>
  </si>
  <si>
    <t>31480202</t>
  </si>
  <si>
    <t>GALINDO MENDEZ SILVIO</t>
  </si>
  <si>
    <t>31654411</t>
  </si>
  <si>
    <t>DURAN LEON FERNANDO NEIL</t>
  </si>
  <si>
    <t>31665265</t>
  </si>
  <si>
    <t>BUSTAMANTE ALZAMORA MARIA DE FATIMA</t>
  </si>
  <si>
    <t>32138367</t>
  </si>
  <si>
    <t>JARA CARO PAUL WILLIAM</t>
  </si>
  <si>
    <t xml:space="preserve">PROFESOR, EDUCACION SECUNDARIA/LENGUA Y LITERATURA OBS: PROFESOR DE EDUCACION SECUNDARIA: LENGUA Y LITERATURA   </t>
  </si>
  <si>
    <t xml:space="preserve">ASISTENTE ADMINISTRATIVO INFORMATICO   </t>
  </si>
  <si>
    <t>32305195</t>
  </si>
  <si>
    <t>GARCIA ORTIZ GABY ELIZABETH</t>
  </si>
  <si>
    <t xml:space="preserve"> OBS: DIPLOMADO ESPECIALIZADO EN " ASISTENTE ADMINISTRATIVO EN LA GESTIÓN PÚBLICA"   </t>
  </si>
  <si>
    <t>32541013</t>
  </si>
  <si>
    <t>DIAZ CERNA JOSE ARTURO</t>
  </si>
  <si>
    <t>32645626</t>
  </si>
  <si>
    <t>MARTINEZ BRONCANO YENNY MARITZA</t>
  </si>
  <si>
    <t xml:space="preserve">PROFESOR DE ENSEÑANZA PRIMARIA OBS: LICENCIADA EN EDUCACION PRIMARIA   </t>
  </si>
  <si>
    <t>32731510</t>
  </si>
  <si>
    <t>ESPINOZA YZAGUIRRE LEONCIO</t>
  </si>
  <si>
    <t xml:space="preserve">TECNICO, COMPUTADORAS OBS: COMPUTACION E INFORMATICA VI CICLO   </t>
  </si>
  <si>
    <t>32766431</t>
  </si>
  <si>
    <t>HILARIO ALFARO JAVIER ORLANDO</t>
  </si>
  <si>
    <t>32905366</t>
  </si>
  <si>
    <t>SULLON ELIAS WALTER RAUL</t>
  </si>
  <si>
    <t xml:space="preserve">CONTADOR, COSTOS OBS: CONTABILIDAD VIII CICLO   </t>
  </si>
  <si>
    <t>32908155</t>
  </si>
  <si>
    <t>FLORES RODRIGUEZ SEGUNDO MARLON</t>
  </si>
  <si>
    <t xml:space="preserve">INGENIERO AGROINDUSTRIAL OBS: ING. AGROINDUSTRIAL   </t>
  </si>
  <si>
    <t>32925971</t>
  </si>
  <si>
    <t>GAMBINI ALTAMIRANO LINA GIULIANA</t>
  </si>
  <si>
    <t xml:space="preserve">PROFESOR DE EDUCACION INICIAL (PRE-ESCOLAR) OBS: LICENCIADA EN EDUCACION INICIAL   </t>
  </si>
  <si>
    <t>32926063</t>
  </si>
  <si>
    <t>NARRO DIAZ JOHN HENRY</t>
  </si>
  <si>
    <t xml:space="preserve">CONTADOR, EMPRESA OBS: CIENCIAS CONTABLES Y FINANCIERAS   </t>
  </si>
  <si>
    <t>32927310</t>
  </si>
  <si>
    <t>GAMBINI DIAZ JORGE LUIS</t>
  </si>
  <si>
    <t xml:space="preserve">ELECTRICISTA OBS: ELECTRONICA   </t>
  </si>
  <si>
    <t>32929139</t>
  </si>
  <si>
    <t>ZAVALETA SANDOVAL FANNY JANET</t>
  </si>
  <si>
    <t>32940568</t>
  </si>
  <si>
    <t>ESQUIVEL HUARAZ HECTOR ALFONSO</t>
  </si>
  <si>
    <t xml:space="preserve">ASISTENTE EN PROYECTOS SOCIALES   </t>
  </si>
  <si>
    <t>32943968</t>
  </si>
  <si>
    <t>VASQUEZ MELO ROCIO LIBERTAD</t>
  </si>
  <si>
    <t xml:space="preserve">SOCIOLOGIA OBS: BACHILLER EN SOCIOLOGIA   </t>
  </si>
  <si>
    <t>32951873</t>
  </si>
  <si>
    <t>OSPINA CABELLO MICHEL ROBINSON</t>
  </si>
  <si>
    <t xml:space="preserve">ADMINISTRACION OBS: CIENCIAS CONTABLES Y ADMINISTRATIVAS   </t>
  </si>
  <si>
    <t>32953439</t>
  </si>
  <si>
    <t>LUJAN CHERO WILFREDO OSCAR</t>
  </si>
  <si>
    <t xml:space="preserve"> OBS: LIDERAZGO Y MANEJO DE EQUIPOS DE TRABAJO   </t>
  </si>
  <si>
    <t>32960845</t>
  </si>
  <si>
    <t>PÉREZ MARGARITO ELMER AUGUSTO</t>
  </si>
  <si>
    <t xml:space="preserve">INGENIERIA DE SISTEMAS OBS: INGENIERIA DE SISTEMAS E INFORMATICA   </t>
  </si>
  <si>
    <t xml:space="preserve">IMPLANTADOR DE SISTEMAS   </t>
  </si>
  <si>
    <t>32961653</t>
  </si>
  <si>
    <t>FIGUEROA SAENZ MARIA ANGELICA</t>
  </si>
  <si>
    <t xml:space="preserve">INGENIERIA DE SISTEMAS OBS: INGENIERO EN INFORMATICA Y DE SISTEMAS   </t>
  </si>
  <si>
    <t>32962193</t>
  </si>
  <si>
    <t>PULIDO VASQUEZ SARA LUZ</t>
  </si>
  <si>
    <t>32971404</t>
  </si>
  <si>
    <t>BARRANTES ARROYO CESAR AUGUSTO</t>
  </si>
  <si>
    <t>32974231</t>
  </si>
  <si>
    <t>RISCO HOLGUIN WIDO FRANCISCO</t>
  </si>
  <si>
    <t xml:space="preserve">ABOGADO DE DERECHO PUBLICO   </t>
  </si>
  <si>
    <t>32980374</t>
  </si>
  <si>
    <t>LOPEZ ARANA KARLA SOLEDAD</t>
  </si>
  <si>
    <t xml:space="preserve">INGENIERIA DE SISTEMAS OBS: BACHILLER EN INGENIERIA INFORMATICA Y SISTEMA   </t>
  </si>
  <si>
    <t>32983207</t>
  </si>
  <si>
    <t>LAVADO REYES ENVER VLADIMIR</t>
  </si>
  <si>
    <t xml:space="preserve">SOPORTE DE MESA DE AYUDA   </t>
  </si>
  <si>
    <t>32988546</t>
  </si>
  <si>
    <t>RODRIGUEZ RAMOS WILLIAM MIGUEL</t>
  </si>
  <si>
    <t>32988751</t>
  </si>
  <si>
    <t>PEREZ MONTOYA CARMEN ROSA</t>
  </si>
  <si>
    <t>32989800</t>
  </si>
  <si>
    <t>CHICO SUISAN CARLO FELIPE</t>
  </si>
  <si>
    <t>32992185</t>
  </si>
  <si>
    <t>CORALES VENEGAS GIANCARLO</t>
  </si>
  <si>
    <t xml:space="preserve">INGENIERO, SISTEMAS INFORMATICOS OBS: INGENIERIA EN INFORMATICA Y DE SISTEMAS   </t>
  </si>
  <si>
    <t>33265414</t>
  </si>
  <si>
    <t>CASAVERDE MURAKAMI JUANA SADAKO</t>
  </si>
  <si>
    <t>33768640</t>
  </si>
  <si>
    <t>ANANCO AHUANANCHI MARIA LIA</t>
  </si>
  <si>
    <t xml:space="preserve">PROFESOR, EDUCACION SUPERIOR/CIENCIAS SOCIALES   </t>
  </si>
  <si>
    <t>33946407</t>
  </si>
  <si>
    <t>PORTOCARRERO REYES JOSE ELIDERIO</t>
  </si>
  <si>
    <t>40001571</t>
  </si>
  <si>
    <t>PLACENCIA RISCO DEYSI JACQUELINE</t>
  </si>
  <si>
    <t>40005908</t>
  </si>
  <si>
    <t>ALARCON PINEDO JUAN AUGUSTO</t>
  </si>
  <si>
    <t xml:space="preserve">INGENIERO AGROINDUSTRIAL   </t>
  </si>
  <si>
    <t>40008693</t>
  </si>
  <si>
    <t>GAMARRA MARTINEZ GEANCARLO</t>
  </si>
  <si>
    <t>40009003</t>
  </si>
  <si>
    <t>CUELLAR MALLQUI MARIBEL BEATRIZ</t>
  </si>
  <si>
    <t xml:space="preserve">PROFESOR, EDUCACION SUPERIOR/LENGUAS Y LITERATURA OBS: LICENCIADA EN PEDAGOGIA Y HUMANIDADES: LITERATURA   </t>
  </si>
  <si>
    <t>40012412</t>
  </si>
  <si>
    <t>MIRANDA OJANAMA ANDRES</t>
  </si>
  <si>
    <t>40012990</t>
  </si>
  <si>
    <t>TERÁN FLORES JAIME</t>
  </si>
  <si>
    <t>40015484</t>
  </si>
  <si>
    <t>ULLOA SERNAQUE ANTONIA</t>
  </si>
  <si>
    <t>40015489</t>
  </si>
  <si>
    <t>ROMERO REYNA KARIN JANET</t>
  </si>
  <si>
    <t>40019987</t>
  </si>
  <si>
    <t>DE LA CRUZ MOZOMBITE JAVIER FRANCISCO</t>
  </si>
  <si>
    <t>40026245</t>
  </si>
  <si>
    <t>VALERIANO RAMIREZ ZENAIDA MARILU</t>
  </si>
  <si>
    <t>40026746</t>
  </si>
  <si>
    <t>CUBILLAS DIAZ GLORIA MARIA</t>
  </si>
  <si>
    <t>40028348</t>
  </si>
  <si>
    <t>SUAREZ SEGOVIA ADOLFO HAROLD</t>
  </si>
  <si>
    <t xml:space="preserve">ECONOMISTA OBS: ECONOMIA X CICLO   </t>
  </si>
  <si>
    <t>40028415</t>
  </si>
  <si>
    <t>CARRANZA AMBULODIGUE MARIA DEL CARMEN</t>
  </si>
  <si>
    <t>40030789</t>
  </si>
  <si>
    <t>RIVERA CENTENARO LIZBETH ROCIO BEATRIZ</t>
  </si>
  <si>
    <t xml:space="preserve">ARQUITECTA/O PMO </t>
  </si>
  <si>
    <t>40035068</t>
  </si>
  <si>
    <t>HUACHILLO ALVARADO MILAGROS CRISTINA</t>
  </si>
  <si>
    <t>40038367</t>
  </si>
  <si>
    <t>VALDIVIEZO HIDALGO MARIELLA NOEMI</t>
  </si>
  <si>
    <t xml:space="preserve">SOCIOLOGO, PATALOGIA SOCIAL OBS: SOCIOLOGO   </t>
  </si>
  <si>
    <t>40041835</t>
  </si>
  <si>
    <t>VICENTE SANCHEZ BLANCA FLOR</t>
  </si>
  <si>
    <t>40045792</t>
  </si>
  <si>
    <t>CAUCHA CABRERA KARIN ROXANA</t>
  </si>
  <si>
    <t xml:space="preserve">ECONOMISTA OBS: BACHILLER EN CIENCIAS ECONOMICAS   </t>
  </si>
  <si>
    <t>40046603</t>
  </si>
  <si>
    <t>GUERRERO ESPINOZA ROSA AMELIA</t>
  </si>
  <si>
    <t xml:space="preserve"> OBS: "TRAMITES DE DNI Y REGISTRO CIVIL ITINERANTE"   </t>
  </si>
  <si>
    <t>40047734</t>
  </si>
  <si>
    <t>CASTILLO DE LA CADENA JUAN CARLOS</t>
  </si>
  <si>
    <t>40048565</t>
  </si>
  <si>
    <t>ALVARADO RODRIGUEZ JESSY JASMIT</t>
  </si>
  <si>
    <t xml:space="preserve">COMPUTACION E INFORMATICA OBS: 2004-II   </t>
  </si>
  <si>
    <t>40050128</t>
  </si>
  <si>
    <t>SEMINARIO COLUMBOS ALEXANDER</t>
  </si>
  <si>
    <t>40051797</t>
  </si>
  <si>
    <t>LECAROS LEON JOLY GERALDINE</t>
  </si>
  <si>
    <t>40052228</t>
  </si>
  <si>
    <t>PORTUGUEZ RAFAEL ROCIO YOOVANA</t>
  </si>
  <si>
    <t>40052865</t>
  </si>
  <si>
    <t>ARCE DIAZ ALVARO MAURICIO</t>
  </si>
  <si>
    <t>40055149</t>
  </si>
  <si>
    <t>QUICHCA PEÑA PAUL RICHARD</t>
  </si>
  <si>
    <t xml:space="preserve">ASISTENTE DE TRABAJO SOCIAL   </t>
  </si>
  <si>
    <t xml:space="preserve">TRABAJADOR(A) SOCIAL OBS: LICENCIADA EN TRABAJO SOCIAL   </t>
  </si>
  <si>
    <t>40058441</t>
  </si>
  <si>
    <t>GUERRERO ZAPATA ANDY ROBERT</t>
  </si>
  <si>
    <t>40065677</t>
  </si>
  <si>
    <t>LEON CANLLA LELIS ALINA</t>
  </si>
  <si>
    <t xml:space="preserve">INGENIERO, SISTEMAS INFORMATICOS OBS: INGENIERIA DE COMPUTACION Y SISTEMAS   </t>
  </si>
  <si>
    <t>40074193</t>
  </si>
  <si>
    <t>VALDEZ ULLOA JAIME ALBERTO</t>
  </si>
  <si>
    <t xml:space="preserve">INGENIERO, SISTEMAS INFORMATICOS OBS: INGENIERO EN INFORMATICA Y DE SISTEMAS   </t>
  </si>
  <si>
    <t>40078053</t>
  </si>
  <si>
    <t>BRUNO ARIAS GLENYS GABRIELA</t>
  </si>
  <si>
    <t>40083992</t>
  </si>
  <si>
    <t>NOVOA ALCANTARA KELLY GASDALI</t>
  </si>
  <si>
    <t xml:space="preserve">DERECHO OBS: BACHILLER EN DERECHO   </t>
  </si>
  <si>
    <t>40086857</t>
  </si>
  <si>
    <t>CORDERO CUEVA MARYCRUZ</t>
  </si>
  <si>
    <t>40088127</t>
  </si>
  <si>
    <t>ALVARADO VERGARA JOHAN</t>
  </si>
  <si>
    <t xml:space="preserve"> OBS: INTERPRETACION DE LA NORMA ISO 9001:2008   </t>
  </si>
  <si>
    <t>40090128</t>
  </si>
  <si>
    <t>HERRERA CACERES ANDREA</t>
  </si>
  <si>
    <t xml:space="preserve">ADMINISTRACION OBS: DIPLOMA DE PROMOCION 2001-II   </t>
  </si>
  <si>
    <t>40090935</t>
  </si>
  <si>
    <t>IZAGUIRRE MIREZ CHRISTIAN CARLOS</t>
  </si>
  <si>
    <t xml:space="preserve">CONTABILIDAD OBS: VI CICLO   </t>
  </si>
  <si>
    <t>40092514</t>
  </si>
  <si>
    <t>TAIPE ROMERO WILFREDO</t>
  </si>
  <si>
    <t xml:space="preserve">ADMINISTRACION OBS: CIENCIAS EMPRESARIALES   </t>
  </si>
  <si>
    <t>40092760</t>
  </si>
  <si>
    <t>CHANG TORRES GIANCARLOS GILBERTO</t>
  </si>
  <si>
    <t>40093499</t>
  </si>
  <si>
    <t>LAURENTE DUEÑAS JORGE LUCIO</t>
  </si>
  <si>
    <t xml:space="preserve">PROFESOR DE ENSEÑANZA PRIMARIA OBS: EDUCACION PRIMARIA   </t>
  </si>
  <si>
    <t>40103194</t>
  </si>
  <si>
    <t>FLORES GARCÍA EDWARD</t>
  </si>
  <si>
    <t xml:space="preserve">ASISTENTE DE SECRETARIA GENERAL   </t>
  </si>
  <si>
    <t>40103742</t>
  </si>
  <si>
    <t>SALINAS COZ GIOVANNA VERONICA</t>
  </si>
  <si>
    <t xml:space="preserve">ADMINISTRACION DE NEGOCIOS OBS: LICENCIADA EN ADMINISTRACION DE NEGOCIOS   </t>
  </si>
  <si>
    <t>40104575</t>
  </si>
  <si>
    <t>RODRIGUEZ HUERTA PATRICIA ELENA</t>
  </si>
  <si>
    <t>40109363</t>
  </si>
  <si>
    <t>HUERTAS GONZALES GABY</t>
  </si>
  <si>
    <t xml:space="preserve">LICENCIADO, HOTELERIA OBS: ADMINISTRACION HOTELERA   </t>
  </si>
  <si>
    <t xml:space="preserve">JEFE DE PROYECTO DE SEGURIDAD DE LA INFORMACION   </t>
  </si>
  <si>
    <t>40110773</t>
  </si>
  <si>
    <t>GARAY PIMENTEL EYNER ESTEBAN</t>
  </si>
  <si>
    <t>40115173</t>
  </si>
  <si>
    <t>DE LA CRUZ QUISPE PAUL CHRISTIAN</t>
  </si>
  <si>
    <t>40116577</t>
  </si>
  <si>
    <t>ARZAPALO AGUIRRE WILMER TONY</t>
  </si>
  <si>
    <t>40117121</t>
  </si>
  <si>
    <t>BALDEON PORTOCARRERO EVELYN JANET</t>
  </si>
  <si>
    <t xml:space="preserve">AUDITOR/A INFORMATICO/A   </t>
  </si>
  <si>
    <t>40118019</t>
  </si>
  <si>
    <t>SALAS CHACON PATRICIA LOURDES</t>
  </si>
  <si>
    <t>40122156</t>
  </si>
  <si>
    <t>VIDAL NOBLECILLA GINA MABEL</t>
  </si>
  <si>
    <t xml:space="preserve">TECNICO, COMPUTADORAS OBS: COMPUTACION E INFORMATICA III SEMESTRE   </t>
  </si>
  <si>
    <t>40124475</t>
  </si>
  <si>
    <t>CUEVA TANTALEAN JOSEPH JULIUS</t>
  </si>
  <si>
    <t>40124855</t>
  </si>
  <si>
    <t>SOLANO HUIZA WALTER JESUS</t>
  </si>
  <si>
    <t>40130230</t>
  </si>
  <si>
    <t>CARDENAS VARGAS AURELIA EULOGIA</t>
  </si>
  <si>
    <t>40131943</t>
  </si>
  <si>
    <t>VIZCARRA TORRES RIBMAN BERLY</t>
  </si>
  <si>
    <t xml:space="preserve">ABOGADO OBS: DERECHO XI CICLO   </t>
  </si>
  <si>
    <t>40135154</t>
  </si>
  <si>
    <t>YRAOLA ZUÑIGA ESCARLE YAGAIDA</t>
  </si>
  <si>
    <t>40135308</t>
  </si>
  <si>
    <t>COLLA MORALES MIGUEL ANGEL</t>
  </si>
  <si>
    <t xml:space="preserve">ADMINISTRACION OBS: ADMINISTRACION BANCARIA   </t>
  </si>
  <si>
    <t>40135722</t>
  </si>
  <si>
    <t>ACHACA GONZALES JULISSA ANABELL</t>
  </si>
  <si>
    <t>40136662</t>
  </si>
  <si>
    <t>BUSTAMANTE QUISPE MARLENY</t>
  </si>
  <si>
    <t xml:space="preserve">INGENIERIA DE COMPUTACION Y SISTEMAS OBS: BACHILLER EN INGENIERIA DE SISTEMAS E INFORMATICA   </t>
  </si>
  <si>
    <t>40136770</t>
  </si>
  <si>
    <t>RAVINES CHAVEZ ANA CECILIA</t>
  </si>
  <si>
    <t xml:space="preserve">PROFESOR, EDUCACION SUPERIOR/CIENCIAS SOCIALES OBS: LICENCIA DA EN EDUCACION- ESPECILIADAD LENGUAJE Y COMUNICACION SOCIAL   </t>
  </si>
  <si>
    <t>40138561</t>
  </si>
  <si>
    <t>DIAZ TAFUR SUJEY MARISOL</t>
  </si>
  <si>
    <t xml:space="preserve">DERECHO Y CIENCIAS  POLITICAS OBS: CURSANDO IX Y X CICLO   </t>
  </si>
  <si>
    <t>40139268</t>
  </si>
  <si>
    <t>CELIS LUCERO GUSTAVO ALBERTO</t>
  </si>
  <si>
    <t xml:space="preserve">CONTADOR PUBLICO OBS: CARRERA CIENCIAS CONTABLE ECONOMICAS Y FINANCIERAS   </t>
  </si>
  <si>
    <t>40144812</t>
  </si>
  <si>
    <t>SAAVEDRA GRATELLI LIZETH</t>
  </si>
  <si>
    <t>40145467</t>
  </si>
  <si>
    <t>BENITO AGUIRRE ANA OLINDA</t>
  </si>
  <si>
    <t>40146989</t>
  </si>
  <si>
    <t>ARBOLEDA SAAVEDRA MARIELLA DEL PILAR</t>
  </si>
  <si>
    <t xml:space="preserve">INGENIERO, SISTEMAS INFORMATICOS OBS: INGENIERIA DE INFORMATICA Y DE SISTEMAS   </t>
  </si>
  <si>
    <t>40149672</t>
  </si>
  <si>
    <t>DEL AGUILA REATEGUI MERCY MELISSA</t>
  </si>
  <si>
    <t>40151605</t>
  </si>
  <si>
    <t>REQUENA CAYETANO ALINA</t>
  </si>
  <si>
    <t xml:space="preserve"> OBS: PROFESOR DE EDUCACION SECUNDARIA - ESPECIALIDAD: MATEMATICA   </t>
  </si>
  <si>
    <t>40153499</t>
  </si>
  <si>
    <t>PRIMO LARA ESTHER LILIANA</t>
  </si>
  <si>
    <t>40159634</t>
  </si>
  <si>
    <t>CALDERON HUARANCA LUIS ANIBAL</t>
  </si>
  <si>
    <t>40160089</t>
  </si>
  <si>
    <t>ARQUE AMANCA WILBER YURI</t>
  </si>
  <si>
    <t xml:space="preserve">PROFESOR, EDUCACION SECUNDARIA OBS: LICENCIADO EN EDUCACION   </t>
  </si>
  <si>
    <t>40162865</t>
  </si>
  <si>
    <t>HOLGUIN ARANDA NELLY JANET</t>
  </si>
  <si>
    <t xml:space="preserve">PROFESOR DE ENSEÑANZA PRIMARIA OBS: EDUCACION PRIMARIA X CICLO   </t>
  </si>
  <si>
    <t>40163865</t>
  </si>
  <si>
    <t>CORTEZ ROMAN RONALD WILFREDO</t>
  </si>
  <si>
    <t>40165634</t>
  </si>
  <si>
    <t>PEÑA TANCHIVA MADAI</t>
  </si>
  <si>
    <t>40169342</t>
  </si>
  <si>
    <t>PISKULICH SOLORZANO EDWARD JOHONY</t>
  </si>
  <si>
    <t>40170274</t>
  </si>
  <si>
    <t>MONTALVAN FLORES ENRIQUE VICTORIANO</t>
  </si>
  <si>
    <t>40179294</t>
  </si>
  <si>
    <t>MACEDO UNZUETA RUTY</t>
  </si>
  <si>
    <t>40182203</t>
  </si>
  <si>
    <t>PECHE PUERTAS MIGUEL RAFAEL</t>
  </si>
  <si>
    <t>40182438</t>
  </si>
  <si>
    <t>SALDAÑA NACIMENTO WENITH LEVI</t>
  </si>
  <si>
    <t>40186275</t>
  </si>
  <si>
    <t>CARHUAS DUEÑAS YENNE MARUJA</t>
  </si>
  <si>
    <t>40190484</t>
  </si>
  <si>
    <t>YAURI CRUZ ROCIO GUADALUPE</t>
  </si>
  <si>
    <t>40193669</t>
  </si>
  <si>
    <t>ACCILIO LEANDRO PASCUAL DAVID</t>
  </si>
  <si>
    <t>40196248</t>
  </si>
  <si>
    <t>MARTINEZ TRUJILLO ZENAIDA LETICIA</t>
  </si>
  <si>
    <t>40200258</t>
  </si>
  <si>
    <t>LLANOS MARTINEZ HEIDY SUHEL</t>
  </si>
  <si>
    <t>40203247</t>
  </si>
  <si>
    <t>CARDENAS BENAVIDES ROBERTO RODOLFO</t>
  </si>
  <si>
    <t xml:space="preserve">TECNICO, CONTABLE EN COSTOS OBS: CONTABILIDAD COMPUTARIZADA   </t>
  </si>
  <si>
    <t>40213248</t>
  </si>
  <si>
    <t>NOVOA PEREZ MARIBEL ZAHIRA</t>
  </si>
  <si>
    <t>40213503</t>
  </si>
  <si>
    <t>VELASQUEZ CASTILLO LUIS FELIPE</t>
  </si>
  <si>
    <t xml:space="preserve"> OBS: CURSO DE TECNICO EN COMPUTACION   </t>
  </si>
  <si>
    <t>40213884</t>
  </si>
  <si>
    <t>TEJADA RIOS ANDY MITCHELL</t>
  </si>
  <si>
    <t xml:space="preserve">TECNICO, MERCADOTECNIA OBS: MERCADOTECNIA   </t>
  </si>
  <si>
    <t>40216127</t>
  </si>
  <si>
    <t>MAURICIO SINCHE DANITZA YANET</t>
  </si>
  <si>
    <t>40225629</t>
  </si>
  <si>
    <t>CAMA DIAZ MARCOS IVAN</t>
  </si>
  <si>
    <t xml:space="preserve">ARQUITECTA/O SENIOR DE PROCESOS   </t>
  </si>
  <si>
    <t>40232339</t>
  </si>
  <si>
    <t>GUADALUPE AGUIRRE MIGUEL ANGEL</t>
  </si>
  <si>
    <t>40240426</t>
  </si>
  <si>
    <t>TORRES SANCHEZ ELIZABETH</t>
  </si>
  <si>
    <t>40242233</t>
  </si>
  <si>
    <t>SILVA DE LA TORRE ENRIQUE</t>
  </si>
  <si>
    <t>40243174</t>
  </si>
  <si>
    <t>TERRONES DAVILA MARCO ANTONIO</t>
  </si>
  <si>
    <t>40243569</t>
  </si>
  <si>
    <t>VELASQUE ORTEGA MARIA LUZ</t>
  </si>
  <si>
    <t xml:space="preserve"> OBS: ESTUDIOS DE I A VI CICLO   </t>
  </si>
  <si>
    <t>40244105</t>
  </si>
  <si>
    <t>HUILLCA BENAVIDES SANTIAGO</t>
  </si>
  <si>
    <t xml:space="preserve">PROFESORES, OTROS OBS: ESPECIALIDAD LENGUA Y LITERATURA AREA DE COMUNICACION   </t>
  </si>
  <si>
    <t>40244689</t>
  </si>
  <si>
    <t>CAMPOS CALDAS JOSE LUIS</t>
  </si>
  <si>
    <t>40253354</t>
  </si>
  <si>
    <t>CARRANZA FIGUEROA ANTONIO PAUL</t>
  </si>
  <si>
    <t>40256772</t>
  </si>
  <si>
    <t>BARRETO UCAÑAY ROBERT SMITH</t>
  </si>
  <si>
    <t>40258281</t>
  </si>
  <si>
    <t>ESCAJADILLO TOLEDO MARX</t>
  </si>
  <si>
    <t>40261293</t>
  </si>
  <si>
    <t>LUNA CASTRO LEONEL ELIAS</t>
  </si>
  <si>
    <t xml:space="preserve">CONTADOR, EMPRESA OBS: CONTABILIDAD IV CICLO   </t>
  </si>
  <si>
    <t>40264402</t>
  </si>
  <si>
    <t>NAVARRO TINEDO CARMEN IVONNE</t>
  </si>
  <si>
    <t>40267699</t>
  </si>
  <si>
    <t>CHAVEZ SALAS JOSE EFRAIN</t>
  </si>
  <si>
    <t xml:space="preserve">TECNICO, COMPUTADORAS OBS: CARRERA DE COMPUTACION E INFORMATICA VI CICLO   </t>
  </si>
  <si>
    <t>40269051</t>
  </si>
  <si>
    <t>NUÑEZ MOREIRA CARLING YAK</t>
  </si>
  <si>
    <t xml:space="preserve">PROFESOR, EDUCACION SECUNDARIA OBS: HISTORIA Y GEOGRAFIA   </t>
  </si>
  <si>
    <t>40270251</t>
  </si>
  <si>
    <t>VELASQUEZ MENDOZA LUIS HUMBERTO</t>
  </si>
  <si>
    <t>40274279</t>
  </si>
  <si>
    <t>ALVAREZ ROMERO STELA</t>
  </si>
  <si>
    <t xml:space="preserve">PROFESOR, EDUCACION SECUNDARIA/QUIMICA OBS: LICENCIADA EN EDUCACION - ESPEC. QUIMICA Y BIOLOGIA   </t>
  </si>
  <si>
    <t>40276684</t>
  </si>
  <si>
    <t>OCHOA SALAZAR MARIA ONELIA</t>
  </si>
  <si>
    <t>40281984</t>
  </si>
  <si>
    <t>HUAMAN NORIEGA VIOLETA DEL ROSARIO</t>
  </si>
  <si>
    <t>40282054</t>
  </si>
  <si>
    <t>PAREDES HERRERA EDGARD AUGUSTO</t>
  </si>
  <si>
    <t>40283124</t>
  </si>
  <si>
    <t>LA TORRE VALLE MILAGRO</t>
  </si>
  <si>
    <t>40285418</t>
  </si>
  <si>
    <t>LAVADO PANTOJA ABIGAIL ETIANA</t>
  </si>
  <si>
    <t>40287947</t>
  </si>
  <si>
    <t>AYÑAYANQUE RODRIGUEZ KETTY LAURA</t>
  </si>
  <si>
    <t>40290033</t>
  </si>
  <si>
    <t>CORRALES AMADO ISMAEL SEGUNDO</t>
  </si>
  <si>
    <t>40291820</t>
  </si>
  <si>
    <t>RAMIREZ BAOS NORA LUCY</t>
  </si>
  <si>
    <t>40299663</t>
  </si>
  <si>
    <t>CASTAÑEDA BRIONES SANDRA JANET</t>
  </si>
  <si>
    <t xml:space="preserve">COORDINADOR FASE DE PROGRAMACION   </t>
  </si>
  <si>
    <t>40305839</t>
  </si>
  <si>
    <t>ALEJANDRO HUAMAN ERIKA ELVIRA</t>
  </si>
  <si>
    <t>40312122</t>
  </si>
  <si>
    <t>PACHAS GARCIA EVERT OMAR</t>
  </si>
  <si>
    <t>40315456</t>
  </si>
  <si>
    <t>MENDOZA ARANA MARCO ANTONIO</t>
  </si>
  <si>
    <t>40324719</t>
  </si>
  <si>
    <t>CARLOS SALVADOR MARI LUZ</t>
  </si>
  <si>
    <t xml:space="preserve">ABOGADO PROCESALISTA   </t>
  </si>
  <si>
    <t>40330424</t>
  </si>
  <si>
    <t>TRUJILLO DUEÑAS WILLIAN RANDAL</t>
  </si>
  <si>
    <t>40330593</t>
  </si>
  <si>
    <t>QUISPE BALBOA ANGEL JESUS</t>
  </si>
  <si>
    <t>40330708</t>
  </si>
  <si>
    <t>FLORES ROJAS CAROLINA</t>
  </si>
  <si>
    <t>40331895</t>
  </si>
  <si>
    <t>REYES GORDILLO ERIKA DEL CARMEN</t>
  </si>
  <si>
    <t xml:space="preserve">PROFESOR DE ENSEÑANZA PRIMARIA OBS: EDUCACION PRIMARIA III CICLO   </t>
  </si>
  <si>
    <t>40337161</t>
  </si>
  <si>
    <t>JUAREZ MORALES DEYSI LISBHET</t>
  </si>
  <si>
    <t xml:space="preserve">CIENCIAS DE LA COMUNICACION OBS: LICENCIADA   </t>
  </si>
  <si>
    <t xml:space="preserve">ANALISTA DE SEGURIDAD DE LA INFORMACION   </t>
  </si>
  <si>
    <t>40338549</t>
  </si>
  <si>
    <t>CONDOR ONTANEDA VICTOR CLAUDIO</t>
  </si>
  <si>
    <t xml:space="preserve">COMPUTACION E INFORMATICA OBS: BACHILLER EN INGENIERIA DE SISTEMAS Y COMPUTACION   </t>
  </si>
  <si>
    <t>40344189</t>
  </si>
  <si>
    <t>TAMAYO VELARDE LUISA JUDITH</t>
  </si>
  <si>
    <t xml:space="preserve">CONTABILIDAD OBS: CIENCIAS CONTABLES Y FINANCIERAS   </t>
  </si>
  <si>
    <t xml:space="preserve">CERTIFICADOR   </t>
  </si>
  <si>
    <t>40349459</t>
  </si>
  <si>
    <t>AMPUERO BERNAL ROCIO MARY</t>
  </si>
  <si>
    <t xml:space="preserve">TECNICO, ADMINISTRADOR/OTROS OBS: TECNICO EN ADMINISTRACION DE EMPRESAS   </t>
  </si>
  <si>
    <t xml:space="preserve">DESARROLLADOR DE SERVICIOS WEB SENIOR   </t>
  </si>
  <si>
    <t>40357559</t>
  </si>
  <si>
    <t>LUNA ESQUIVEL HUGO ALEXANDER</t>
  </si>
  <si>
    <t xml:space="preserve">COORDINADOR DE SISTEMAS   </t>
  </si>
  <si>
    <t>40362103</t>
  </si>
  <si>
    <t>ELGUERA ROJAS MARIA ESPERANZA</t>
  </si>
  <si>
    <t xml:space="preserve">INGENIERO, SISTEMAS INFORMATICOS OBS: INGENIERIA INFORMATICA   </t>
  </si>
  <si>
    <t>40367940</t>
  </si>
  <si>
    <t>QUINDE HUAMAN KARINA</t>
  </si>
  <si>
    <t xml:space="preserve">PROFESOR DE EDUCACION INICIAL (PRE-ESCOLAR) OBS: BACHILLER DE EDUCACION   </t>
  </si>
  <si>
    <t>40371783</t>
  </si>
  <si>
    <t>CERON QUISPE FELICITAS</t>
  </si>
  <si>
    <t xml:space="preserve">SECRETARIA EJECUTIVA OBS: CARRERA PROFESIONAL DE SECRETARIADO ACADEMICO   </t>
  </si>
  <si>
    <t>40379497</t>
  </si>
  <si>
    <t>CHIRINOS MENDOZA CARLOS</t>
  </si>
  <si>
    <t>40379953</t>
  </si>
  <si>
    <t>CHIRINOS CEPEDA JOANNE GABRIELA</t>
  </si>
  <si>
    <t xml:space="preserve">ASISTENTE TECNICO INFORMATICO   </t>
  </si>
  <si>
    <t>40380986</t>
  </si>
  <si>
    <t>OVIEDO CARDENAS JORGE ARMANDO</t>
  </si>
  <si>
    <t xml:space="preserve">JEFA/E DE OFICINA REGISTRAL   </t>
  </si>
  <si>
    <t>40385596</t>
  </si>
  <si>
    <t>RIMASCA CHACON ALFREDO</t>
  </si>
  <si>
    <t>40386231</t>
  </si>
  <si>
    <t>UTURUNCO YNQUILLAY FERNANDO SANTOS</t>
  </si>
  <si>
    <t>40391044</t>
  </si>
  <si>
    <t>BARRANTES MORI RAQUEL</t>
  </si>
  <si>
    <t>40393107</t>
  </si>
  <si>
    <t>SANABRIA GAMARRA SANTA ISABEL</t>
  </si>
  <si>
    <t>40396738</t>
  </si>
  <si>
    <t>MUÑOZ LAVADO FANNY MARITZA</t>
  </si>
  <si>
    <t xml:space="preserve">PSICOLOGO OBS: LICENCIADA EN PSICOLOGIA   </t>
  </si>
  <si>
    <t>40398625</t>
  </si>
  <si>
    <t>VILCA MACHACA EDITH SILVANA</t>
  </si>
  <si>
    <t xml:space="preserve">MATEMATICO, ANALISTA INVESTIGACION OPERATIVA OBS: MATEMATICAS: INVESTIGACION OPERATIVA   </t>
  </si>
  <si>
    <t>40400792</t>
  </si>
  <si>
    <t>ESCALANTE ANGULO JOEL FERNANDO</t>
  </si>
  <si>
    <t>40402212</t>
  </si>
  <si>
    <t>PORTALES DIAZ LUZ MELINA</t>
  </si>
  <si>
    <t xml:space="preserve">PROFESOR DE EDUCACION INICIAL (PRE-ESCOLAR) OBS: EDUCACION-PRIMARIA   </t>
  </si>
  <si>
    <t>40404205</t>
  </si>
  <si>
    <t>MOGOLLON ABAD EDISON REYNALDO</t>
  </si>
  <si>
    <t xml:space="preserve">ASISTENTE OPERATIVA/O   </t>
  </si>
  <si>
    <t>40405748</t>
  </si>
  <si>
    <t>MEDINA FLORES MARIA SUSANA</t>
  </si>
  <si>
    <t>40408290</t>
  </si>
  <si>
    <t>ARAGON ORTIZ MARGOTH MILAGROS</t>
  </si>
  <si>
    <t>40408714</t>
  </si>
  <si>
    <t>ALVARADO RODRIGUEZ JAQUELINE KAROL</t>
  </si>
  <si>
    <t>40410651</t>
  </si>
  <si>
    <t>RIMAC PADILLA FLOR DE MARIA</t>
  </si>
  <si>
    <t>40414889</t>
  </si>
  <si>
    <t>ZUASNABAR HUAMAN FLORINDA CRISTINA</t>
  </si>
  <si>
    <t>40415244</t>
  </si>
  <si>
    <t>VASQUEZ RAMIREZ JHONY HEBERHT</t>
  </si>
  <si>
    <t xml:space="preserve">INGENIERIA DE COMPUTACION Y SISTEMAS OBS: INGENIERIA INFORMATICA Y SISTEMAS   </t>
  </si>
  <si>
    <t xml:space="preserve">ADMINISTRADOR DE REDES Y COMUNICACION   </t>
  </si>
  <si>
    <t>40421094</t>
  </si>
  <si>
    <t>RIVERA GOMEZ DAVIS</t>
  </si>
  <si>
    <t xml:space="preserve">COORDINADOR ADMINISTRATIVO   </t>
  </si>
  <si>
    <t>40422142</t>
  </si>
  <si>
    <t>YOGUI MENDOZA YURIKO MARINA</t>
  </si>
  <si>
    <t>40423536</t>
  </si>
  <si>
    <t>PAREDES TORRES LUIS GEJZA</t>
  </si>
  <si>
    <t>40424097</t>
  </si>
  <si>
    <t>FLORES BALCONA ROSA MARGARITA</t>
  </si>
  <si>
    <t>40424933</t>
  </si>
  <si>
    <t>GOMEZ LAUREANO JOSE ANTONIO</t>
  </si>
  <si>
    <t xml:space="preserve">TECNICO AUTOMOTRIZ OBS: LICENCIADO EN EDUCACION TECNICA- MECANICA AUTOMOTRIZ   </t>
  </si>
  <si>
    <t xml:space="preserve">SOPORTE TÉCNICO   </t>
  </si>
  <si>
    <t>40429679</t>
  </si>
  <si>
    <t>SAAVEDRA FERNANDEZ CHRISTIAN RAMON</t>
  </si>
  <si>
    <t xml:space="preserve">TECNICO, INGENERIA ELECTRONICA OBS: PROFESIONAL TÉCNICO EN ELECTRÓNICA DE SISTEMAS COMPUTARIZADOS   </t>
  </si>
  <si>
    <t>40433827</t>
  </si>
  <si>
    <t>VEGA CASTILLO MILAGROS</t>
  </si>
  <si>
    <t>40443072</t>
  </si>
  <si>
    <t>ABARCA SALAZAR YULIANA DEL ROSARIO</t>
  </si>
  <si>
    <t xml:space="preserve">TECNICO, COMPUTADORAS OBS: EXPERTO EN MICROCOMPUTACION   </t>
  </si>
  <si>
    <t xml:space="preserve">COORDINADOR DE SISTEMAS SENIOR   </t>
  </si>
  <si>
    <t>40444908</t>
  </si>
  <si>
    <t>DIAZ ESCALANTE NANCY MARIBEL</t>
  </si>
  <si>
    <t>40445818</t>
  </si>
  <si>
    <t>DEL POZO SOSA URSULA NUBIA</t>
  </si>
  <si>
    <t>40446451</t>
  </si>
  <si>
    <t>MONTOYA PONCE EDEN BROZ</t>
  </si>
  <si>
    <t xml:space="preserve">SUPERVISOR DE ENTREGAS   </t>
  </si>
  <si>
    <t>40447719</t>
  </si>
  <si>
    <t>ROMANI MONTALBAN DENNIS GIUSEPPE</t>
  </si>
  <si>
    <t xml:space="preserve">INGENIERIA EN GESTION EMPRESARIAL   </t>
  </si>
  <si>
    <t>40448849</t>
  </si>
  <si>
    <t>TOLEDO PACIFICO CHRISTIAN JESUS</t>
  </si>
  <si>
    <t xml:space="preserve">LICENCIADO EN TURISMO OBS: LICENCIADO EN TURISMO Y HOTELERIA   </t>
  </si>
  <si>
    <t xml:space="preserve">ANALISTA EN SEGURIDAD INFORMATICA SENIOR   </t>
  </si>
  <si>
    <t>40453889</t>
  </si>
  <si>
    <t>AYSANOA CALIXTO LOURDES</t>
  </si>
  <si>
    <t xml:space="preserve">INGENIERIA DE SISTEMAS OBS: INGENIERIA DE SISTEMAS Y COMPUTO   </t>
  </si>
  <si>
    <t>40454016</t>
  </si>
  <si>
    <t>BEDOYA GALVEZ LINDSEY ALINA</t>
  </si>
  <si>
    <t xml:space="preserve">ANALISTA DE SISTEMAS SENIOR   </t>
  </si>
  <si>
    <t>40459370</t>
  </si>
  <si>
    <t>MENDOZA MONTOYA PILAR DEL SOCORRO</t>
  </si>
  <si>
    <t>40460807</t>
  </si>
  <si>
    <t>QUISPE DIONICIO DANNY HANS</t>
  </si>
  <si>
    <t xml:space="preserve">INGENIERIA DE SISTEMAS OBS: INGENIERO DE SISTEMAS   </t>
  </si>
  <si>
    <t>40467287</t>
  </si>
  <si>
    <t>HERNANDEZ GUZMAN MARTIN GUSTAVO</t>
  </si>
  <si>
    <t xml:space="preserve">JEFE REGIONAL B   </t>
  </si>
  <si>
    <t>40468797</t>
  </si>
  <si>
    <t>PEREZ SALDAÑA IRIANI DEL ROCIO</t>
  </si>
  <si>
    <t>40471372</t>
  </si>
  <si>
    <t>VICTORIO NOLAZCO SANTOS DANIEL</t>
  </si>
  <si>
    <t>40471736</t>
  </si>
  <si>
    <t>GALLO RUIZ LUIS ESGARDO WALTHER ANTONIO</t>
  </si>
  <si>
    <t>40472292</t>
  </si>
  <si>
    <t>TORRES GIL MANUEL MARTIN</t>
  </si>
  <si>
    <t xml:space="preserve">INVENTARIADOR/A   </t>
  </si>
  <si>
    <t>40475573</t>
  </si>
  <si>
    <t>SALINAS CONTRERAS ARTURO ALBERTO</t>
  </si>
  <si>
    <t xml:space="preserve">ADMINISTRACION DE NEGOCIOS INTERNACIONALES   </t>
  </si>
  <si>
    <t>40477274</t>
  </si>
  <si>
    <t>BAZAN SIGUAS YANINA JOSEFINA</t>
  </si>
  <si>
    <t xml:space="preserve">TECNICO, ANALISTA QUIMICO OBS: TECNICO EN TECNOLOGIA DE ANALISIS QUIMICO   </t>
  </si>
  <si>
    <t>40479714</t>
  </si>
  <si>
    <t>GUERRA HUAMANCHAO GABRIELA</t>
  </si>
  <si>
    <t xml:space="preserve">ANALISTA DE PRODUCCION SENIOR   </t>
  </si>
  <si>
    <t>40483233</t>
  </si>
  <si>
    <t>ALVAREZ NAVARRO EDSON ALBERTO</t>
  </si>
  <si>
    <t>40483504</t>
  </si>
  <si>
    <t>SOTO MORALES CAMILO ROMMEL</t>
  </si>
  <si>
    <t>40484254</t>
  </si>
  <si>
    <t>AGUILAR MORI ELIZABETH KARINA</t>
  </si>
  <si>
    <t>40485209</t>
  </si>
  <si>
    <t>ZELADA ZELADA KELY</t>
  </si>
  <si>
    <t>40485415</t>
  </si>
  <si>
    <t>RAVELLO MARTINEZ PAUL STEVE</t>
  </si>
  <si>
    <t>40487423</t>
  </si>
  <si>
    <t>CONDORI DURAND JOSUE JONATHAN</t>
  </si>
  <si>
    <t xml:space="preserve">TECNICO, COMPUTADORAS OBS: TECNICO COMPUTACION   </t>
  </si>
  <si>
    <t>40492187</t>
  </si>
  <si>
    <t>PALOMINO GUTIERREZ ALEX</t>
  </si>
  <si>
    <t>40503825</t>
  </si>
  <si>
    <t>SANCHEZ ALARCON YANET ISABEL</t>
  </si>
  <si>
    <t xml:space="preserve">SECRETARIA EJECUTIVA OBS: SECRETARIADO EJECUTIVO COMPUTARIAZDO   </t>
  </si>
  <si>
    <t>40505055</t>
  </si>
  <si>
    <t>HUARINGA LLACSA NATALY ROSARIO</t>
  </si>
  <si>
    <t>40505193</t>
  </si>
  <si>
    <t>PALIZA ARAUJO YULY YANET</t>
  </si>
  <si>
    <t>40505405</t>
  </si>
  <si>
    <t>MONTALVAN ROJAS DE VALCARCEL JHANETH</t>
  </si>
  <si>
    <t>40505455</t>
  </si>
  <si>
    <t>RAMIREZ BARRERA MELISSA</t>
  </si>
  <si>
    <t>40511473</t>
  </si>
  <si>
    <t>FLORES DIAZ MONICA LILIANA</t>
  </si>
  <si>
    <t xml:space="preserve"> OBS: SISTEMA DE PRODUCCION DE MICROFORMAS DIGITALES   </t>
  </si>
  <si>
    <t>40513674</t>
  </si>
  <si>
    <t>OWEN LOZANO CARMEN ESTHER</t>
  </si>
  <si>
    <t>40515055</t>
  </si>
  <si>
    <t>HUAMANI HUERTA JOYCE ISABEL</t>
  </si>
  <si>
    <t xml:space="preserve"> OBS: MAESTRIA EN DERECHO CIVIL Y COMERCIAL   </t>
  </si>
  <si>
    <t>40517284</t>
  </si>
  <si>
    <t>SIFUENTES GARCIA PERCY IVAN</t>
  </si>
  <si>
    <t>40523157</t>
  </si>
  <si>
    <t>CHAMBILLA CHAMBILLA WILBER</t>
  </si>
  <si>
    <t xml:space="preserve">INGENIERIA DE SISTEMAS OBS: CIENCIAS DE LA INGENIERIA DE SISTEMAS   </t>
  </si>
  <si>
    <t>40532202</t>
  </si>
  <si>
    <t>REATEGUI GARCIA OMAR BORIS</t>
  </si>
  <si>
    <t>40536667</t>
  </si>
  <si>
    <t>SARAYA FEBRES GABRIEL LEONCIO</t>
  </si>
  <si>
    <t>40545163</t>
  </si>
  <si>
    <t>DIAZ DEL AGUILA DANY MARTIN</t>
  </si>
  <si>
    <t>40549759</t>
  </si>
  <si>
    <t>PATIÑO VARGAS ERIKA SHEILA</t>
  </si>
  <si>
    <t>40550701</t>
  </si>
  <si>
    <t>QUISPE VIZCARRA IVAN PAUL</t>
  </si>
  <si>
    <t xml:space="preserve">INGENIERO, ADMINISTRATIVO OBS: BACHILLER EN INGENIERIA COMERCIAL   </t>
  </si>
  <si>
    <t>40552409</t>
  </si>
  <si>
    <t>PRIETO HERRERA ANYIE EDITH</t>
  </si>
  <si>
    <t xml:space="preserve">EVALUADOR/A   </t>
  </si>
  <si>
    <t>40554801</t>
  </si>
  <si>
    <t>OCOLA AGÜERO KENDY BRIGITTE</t>
  </si>
  <si>
    <t xml:space="preserve">ECONOMISTA, INGENIERO OBS: INGENIERO ECONOMISTA   </t>
  </si>
  <si>
    <t>40557420</t>
  </si>
  <si>
    <t>MORENO SUCRE FANNY ANALY</t>
  </si>
  <si>
    <t xml:space="preserve">CONTADOR, COSTOS OBS: CONTABILIDAD I CICLO   </t>
  </si>
  <si>
    <t>40560159</t>
  </si>
  <si>
    <t>FLORENTINI RIOS GIANMARCO</t>
  </si>
  <si>
    <t xml:space="preserve">ADMINISTRACION OBS: EGRESADO ADMINISTRACION Y SISTEMAS   </t>
  </si>
  <si>
    <t>40565346</t>
  </si>
  <si>
    <t>VASQUEZ DE LA CRUZ GIANNINA MAGDA</t>
  </si>
  <si>
    <t>40568551</t>
  </si>
  <si>
    <t>MARTINEZ MARZAL SANDRA MARIA DEL ROCIO</t>
  </si>
  <si>
    <t xml:space="preserve">COORDINADOR DE PROCESOS PKI   </t>
  </si>
  <si>
    <t>40568758</t>
  </si>
  <si>
    <t>PEÑA DUEÑAS CIRO</t>
  </si>
  <si>
    <t>40571663</t>
  </si>
  <si>
    <t>CHORRES ANCAJIMA CESAR</t>
  </si>
  <si>
    <t xml:space="preserve"> OBS: MODELO IBEROAMERICANO DE EXCELENCIA EN LA GESTION PARA LAS ADMINISTRACIONES PUBLICAS   </t>
  </si>
  <si>
    <t>40571770</t>
  </si>
  <si>
    <t>ESPINOZA CABELLO CARMEN MONICA</t>
  </si>
  <si>
    <t>40575690</t>
  </si>
  <si>
    <t>MEDINA SUAREZ CARI JUDIT</t>
  </si>
  <si>
    <t xml:space="preserve">DERECHO Y CIENCIAS  POLITICAS OBS: TITULO DE BACHILLER EN DERECHO Y CIENCIAS POLÍTICAS   </t>
  </si>
  <si>
    <t>40576830</t>
  </si>
  <si>
    <t>GIL OSORIO YASHMINA ERICA</t>
  </si>
  <si>
    <t xml:space="preserve">ESPECIALISTA, CIENCIAS DE LA COMUNICACION OBS: CIENCIAS DE LA COMUNICACION X CICLO   </t>
  </si>
  <si>
    <t>40577854</t>
  </si>
  <si>
    <t>MENDOZA ALIAGA ESTHER ELIZABETH</t>
  </si>
  <si>
    <t>40578138</t>
  </si>
  <si>
    <t>PAZ-SOLDAN POZO MILUSCKA JOHANNA</t>
  </si>
  <si>
    <t xml:space="preserve">ANALISTA DE CONTROL DE PRODUCCION Y PERSONAL   </t>
  </si>
  <si>
    <t>40583980</t>
  </si>
  <si>
    <t>GOMEZ CHUCHON ANGEL SERGIO</t>
  </si>
  <si>
    <t>40585909</t>
  </si>
  <si>
    <t>LLACZA ANGO EVELYN GERARDINA</t>
  </si>
  <si>
    <t xml:space="preserve">PROFESOR, ENSEÑANZA SECUNDARIA/MATEMATICAS OBS: LICENCIADA EN EDUCACION SECUNDARIA: MATEMATICAS   </t>
  </si>
  <si>
    <t>40586704</t>
  </si>
  <si>
    <t>RIVAS SANTOS STEEWENS LUIS</t>
  </si>
  <si>
    <t xml:space="preserve">GEOGRAFO, GEOGRAFIA FISCIA OBS: INGENIERIA GEOGRAFICA Y ECOLOGICA   </t>
  </si>
  <si>
    <t>40586716</t>
  </si>
  <si>
    <t>GALLEGOS AMASIFUEN CESAR</t>
  </si>
  <si>
    <t xml:space="preserve">COMPUTACION E INFORMATICA OBS: DIPLOMA  DE EGRESADO   </t>
  </si>
  <si>
    <t>40592801</t>
  </si>
  <si>
    <t>SOBRINO LOZADA PETER JORGE</t>
  </si>
  <si>
    <t xml:space="preserve">TECNICO, COMPUTADORAS OBS: COMPUTACION E INFORMATICA V CICLO   </t>
  </si>
  <si>
    <t xml:space="preserve">ANALISTA DE CAJA   </t>
  </si>
  <si>
    <t>40595433</t>
  </si>
  <si>
    <t>SARMIENTO HUALLANCA BLENY PETRONILA</t>
  </si>
  <si>
    <t>40597121</t>
  </si>
  <si>
    <t>FERNANDEZ OCHOA LUISA MAGALY</t>
  </si>
  <si>
    <t>40599046</t>
  </si>
  <si>
    <t>VILLENA MAURICIO MIGUEL ANGEL</t>
  </si>
  <si>
    <t>40606504</t>
  </si>
  <si>
    <t>NECIOSUP TORRES BANESA DEL PILAR</t>
  </si>
  <si>
    <t xml:space="preserve">DISEÑO GRAFICO   </t>
  </si>
  <si>
    <t>40606574</t>
  </si>
  <si>
    <t>JAICO RAMOS LUIS ALBERTO</t>
  </si>
  <si>
    <t xml:space="preserve">AUXILIAR ESTADISTICO   </t>
  </si>
  <si>
    <t>40606710</t>
  </si>
  <si>
    <t>VASQUEZ PUCLLA CLAUDIO</t>
  </si>
  <si>
    <t>40612160</t>
  </si>
  <si>
    <t>GONZALES SANGUINETTI CRISTHIAN ARTURO</t>
  </si>
  <si>
    <t xml:space="preserve">TECNICO, COMPUTADORAS OBS: COMPUTACION BASICA   </t>
  </si>
  <si>
    <t>40613761</t>
  </si>
  <si>
    <t>ROJAS PONCE CECILIA MARITZA</t>
  </si>
  <si>
    <t xml:space="preserve">PROFESOR DE EDUCACION INICIAL (PRE-ESCOLAR) OBS: EDUCACION - PRIMARIA   </t>
  </si>
  <si>
    <t>40614305</t>
  </si>
  <si>
    <t>MARTINEZ NINA JORGE LUIS</t>
  </si>
  <si>
    <t>40614978</t>
  </si>
  <si>
    <t>SILVA LOPEZ ROGER SIXTO</t>
  </si>
  <si>
    <t>40616301</t>
  </si>
  <si>
    <t>MACEDO GUEVARA MIREYA PATRICIA</t>
  </si>
  <si>
    <t>40622417</t>
  </si>
  <si>
    <t>RAMIREZ GAMERO ALEXANDER ERICK</t>
  </si>
  <si>
    <t xml:space="preserve"> OBS:  MANTENIMIENTO  DE COMPUTADORAS ENSAMBLAJE, CONFIGURACION, ACTUALIZACION, REPARACION .   </t>
  </si>
  <si>
    <t xml:space="preserve">TECNICO, COMPUTADORAS OBS: COMPUTACION E INFORMATICA II CICLO   </t>
  </si>
  <si>
    <t>40625951</t>
  </si>
  <si>
    <t>MIGUEL CUBA JOSE</t>
  </si>
  <si>
    <t xml:space="preserve">PROFESOR DE ENSEÑANZA PRIMARIA OBS: TECNICO PROFESIONAL   </t>
  </si>
  <si>
    <t>40630509</t>
  </si>
  <si>
    <t>CASTRO LOZANO FRANCISCO JESUS</t>
  </si>
  <si>
    <t xml:space="preserve">FISIOTERAPEUTA OBS: FISIOTERAPIA Y REHABILITACION   </t>
  </si>
  <si>
    <t xml:space="preserve">ASISTENTA/E ADMINISTRATIVA/O   </t>
  </si>
  <si>
    <t>40631554</t>
  </si>
  <si>
    <t>LARA DAVILA AMANCIO JOEL</t>
  </si>
  <si>
    <t>40634623</t>
  </si>
  <si>
    <t>QUISPE CHOQUE MARIA DEL CARMEN</t>
  </si>
  <si>
    <t>40635031</t>
  </si>
  <si>
    <t>CALLE LOPEZ MIGUEL ANGEL</t>
  </si>
  <si>
    <t>40636281</t>
  </si>
  <si>
    <t>ALMERCO CORDERO JULIO CESAR</t>
  </si>
  <si>
    <t xml:space="preserve">ARCHIVERO OBS: CARRERA PROFESIONAL EN ARCHIVOS   </t>
  </si>
  <si>
    <t xml:space="preserve">AUXILIAR ADMINISTRATIVO/A   </t>
  </si>
  <si>
    <t>40637179</t>
  </si>
  <si>
    <t>ROCA PERLA LUIS ANTONIO</t>
  </si>
  <si>
    <t>40644049</t>
  </si>
  <si>
    <t>CHALA CASTILLO RUTH LADY</t>
  </si>
  <si>
    <t>40649171</t>
  </si>
  <si>
    <t>CRUZ CASANOVA YOLANDA IRENE</t>
  </si>
  <si>
    <t>40649922</t>
  </si>
  <si>
    <t>RIVALLES TANTALEAN DANIEL OLIVER</t>
  </si>
  <si>
    <t>40652623</t>
  </si>
  <si>
    <t>VILAVILA ARAPA DARLYN</t>
  </si>
  <si>
    <t>40658183</t>
  </si>
  <si>
    <t>MEDINA ROJAS RAFAEL</t>
  </si>
  <si>
    <t>40661652</t>
  </si>
  <si>
    <t>AYALA MARTINEZ KELLY MILAGROS</t>
  </si>
  <si>
    <t xml:space="preserve">ECONOMIA OBS: ECONOMISTA   </t>
  </si>
  <si>
    <t>40664487</t>
  </si>
  <si>
    <t>AMARO CHAMORRO PAOLO JESUS</t>
  </si>
  <si>
    <t>40664827</t>
  </si>
  <si>
    <t>ATIZ ALPAS MAGALY MILI</t>
  </si>
  <si>
    <t xml:space="preserve"> OBS: COMPUTACION   </t>
  </si>
  <si>
    <t>40665157</t>
  </si>
  <si>
    <t>DOMINGUEZ ZAVALETA SAUL ANTERO</t>
  </si>
  <si>
    <t xml:space="preserve">INGENIERIA DE SISTEMAS OBS: VIII CICLO   </t>
  </si>
  <si>
    <t>40666199</t>
  </si>
  <si>
    <t>PRADO DELGADO KATIA EDELMIRA</t>
  </si>
  <si>
    <t xml:space="preserve">PROFESOR, EDUCACION SECUNDARIA OBS: BACHILLER EN EDUCACION   </t>
  </si>
  <si>
    <t>40666935</t>
  </si>
  <si>
    <t>SALAZAR SAMAME VIOLETA MARIA DE FATIMA</t>
  </si>
  <si>
    <t>40669511</t>
  </si>
  <si>
    <t>TANG GONZALES DANITZA LUCY</t>
  </si>
  <si>
    <t xml:space="preserve">CONTADOR PUBLICO OBS: TITULO PROFESIONAL DE CONTADOR PÚBLICO   </t>
  </si>
  <si>
    <t>40669787</t>
  </si>
  <si>
    <t>CASTRO HURTADO HEBERT DANNY</t>
  </si>
  <si>
    <t>40669836</t>
  </si>
  <si>
    <t>HUAMAN MATOS JUVENCIO JHON</t>
  </si>
  <si>
    <t>40670529</t>
  </si>
  <si>
    <t>OCHOA AYALA JESUS AGUSTIN</t>
  </si>
  <si>
    <t xml:space="preserve">ARQUITECTO/A EN TECNOLOGIAS DE INFORMACION PKI   </t>
  </si>
  <si>
    <t>40674714</t>
  </si>
  <si>
    <t>HERRERA GILVONIO ERNESTO ERICK</t>
  </si>
  <si>
    <t>40688710</t>
  </si>
  <si>
    <t>CACERES MAMANI RUTH JESSICA</t>
  </si>
  <si>
    <t xml:space="preserve">SUPERVISIÓN REGIONAL   </t>
  </si>
  <si>
    <t>40690208</t>
  </si>
  <si>
    <t>BOCANEGRA ARDILES CLAUDIA IRENE</t>
  </si>
  <si>
    <t>40691350</t>
  </si>
  <si>
    <t>MAYTA VALENZUELA HENRY DANY</t>
  </si>
  <si>
    <t>40693900</t>
  </si>
  <si>
    <t>TUYA MEZA LYNNE EVONNY</t>
  </si>
  <si>
    <t xml:space="preserve">TECNICO, PROGRAMACION INFORMATICA/INGENIERIA   </t>
  </si>
  <si>
    <t>40695865</t>
  </si>
  <si>
    <t>BENAVIDES CARRANZA MARLENY JACKELINE</t>
  </si>
  <si>
    <t>40697346</t>
  </si>
  <si>
    <t>SAIRE HUILCA ROLANDO</t>
  </si>
  <si>
    <t>40697687</t>
  </si>
  <si>
    <t>ORDOÑEZ ZAMBRANO GUIOMAR JESUS</t>
  </si>
  <si>
    <t xml:space="preserve">INGENIERIA DE SISTEMAS OBS: III CICLO   </t>
  </si>
  <si>
    <t xml:space="preserve">ASISTENTE DE JEFATURA REGIONAL   </t>
  </si>
  <si>
    <t>40697971</t>
  </si>
  <si>
    <t>MACHACA REJAS MARIBEL MARGARITA</t>
  </si>
  <si>
    <t xml:space="preserve">COMPUTACION E INFORMATICA OBS: INGENIERIA INFORMATICA   </t>
  </si>
  <si>
    <t>40699393</t>
  </si>
  <si>
    <t>CORDOVA FABIAN MARILIN MAUREEN</t>
  </si>
  <si>
    <t>40699776</t>
  </si>
  <si>
    <t>CESPEDES BERNUY JUAN CARLOS</t>
  </si>
  <si>
    <t>40699977</t>
  </si>
  <si>
    <t>ANDRADE QUENTA LUIS ALBERTO</t>
  </si>
  <si>
    <t xml:space="preserve">MONITOR DE LABORES DE CAMPO   </t>
  </si>
  <si>
    <t>40701699</t>
  </si>
  <si>
    <t>HUAMAN DIAZ NORA IVON</t>
  </si>
  <si>
    <t xml:space="preserve">ADMINISTRADOR DE EMPRESAS OBS: BACHILLER EN CIENCIAS DE LA ADMINISTRACION   </t>
  </si>
  <si>
    <t>40703236</t>
  </si>
  <si>
    <t>OVIEDO MENDOZA MILAGROS AUGUSTA</t>
  </si>
  <si>
    <t>40704267</t>
  </si>
  <si>
    <t>MONSALVE LOZADA LUIS ENRIQUE</t>
  </si>
  <si>
    <t>40708398</t>
  </si>
  <si>
    <t>AGUILAR VIDELA ABILIA</t>
  </si>
  <si>
    <t xml:space="preserve"> OBS: INSTITUTO SUPERIOR PEDAGOGICO PRIVADO AMERICA   </t>
  </si>
  <si>
    <t xml:space="preserve">SUPERVISOR DE PROYECTOS SOCIALES   </t>
  </si>
  <si>
    <t>40711159</t>
  </si>
  <si>
    <t>PERICHE PURIZACA GLORIA MARIA</t>
  </si>
  <si>
    <t>40714212</t>
  </si>
  <si>
    <t>GARCIA ENRIQUEZ LISSETH TARCILA</t>
  </si>
  <si>
    <t>40715598</t>
  </si>
  <si>
    <t>PRADO ORTIZ ERIKA AMELIA</t>
  </si>
  <si>
    <t>40720161</t>
  </si>
  <si>
    <t>MOSCOSO YEPEZ SUSAN MASSIEL</t>
  </si>
  <si>
    <t xml:space="preserve">ADMINISTRACION DE EMPRESAS OBS: LICENCIADA EN ADMINISTRACION DE EMPRESAS   </t>
  </si>
  <si>
    <t>40720879</t>
  </si>
  <si>
    <t>COBBA REYNA MARIO ENRICO</t>
  </si>
  <si>
    <t xml:space="preserve">DISEÑO GRAFICO OBS: TECNICO   </t>
  </si>
  <si>
    <t>40729157</t>
  </si>
  <si>
    <t>SORIA MOSCOL MERCEDES ESPERANZA</t>
  </si>
  <si>
    <t>40729637</t>
  </si>
  <si>
    <t>SANDOVAL ROBLES GLADYS MAGALY</t>
  </si>
  <si>
    <t>40732073</t>
  </si>
  <si>
    <t>SULLCA LUCERO SONIA</t>
  </si>
  <si>
    <t xml:space="preserve">ANALISTA DE PROCESOS Y OPERACIONES   </t>
  </si>
  <si>
    <t>40732648</t>
  </si>
  <si>
    <t>RAMIREZ SANCHEZ ISABEL</t>
  </si>
  <si>
    <t>40747889</t>
  </si>
  <si>
    <t>GARCIA LEON HUBER ORLANDO</t>
  </si>
  <si>
    <t>40748422</t>
  </si>
  <si>
    <t>LOPEZ PERALTA CHRISTIAN RONALD</t>
  </si>
  <si>
    <t xml:space="preserve"> OBS: CERTIFICADO DE ESTUDIOS   </t>
  </si>
  <si>
    <t>40749273</t>
  </si>
  <si>
    <t>CHIPANA PAREDES ROCIO FLOR</t>
  </si>
  <si>
    <t>40754271</t>
  </si>
  <si>
    <t>PADILLA GUIBOVICH FIORELLA LIZETH</t>
  </si>
  <si>
    <t>40762238</t>
  </si>
  <si>
    <t>HUAMAN CORCUERA ROSA MARIANELLA</t>
  </si>
  <si>
    <t>40763722</t>
  </si>
  <si>
    <t>GELDRES PAICO AURORA</t>
  </si>
  <si>
    <t>40764087</t>
  </si>
  <si>
    <t>GIRALDO SEGOVIA FANNY</t>
  </si>
  <si>
    <t>40764152</t>
  </si>
  <si>
    <t>CAMPOS CONDORI HENRY ALBERTO</t>
  </si>
  <si>
    <t xml:space="preserve">SUPERVISOR OR   </t>
  </si>
  <si>
    <t>40767223</t>
  </si>
  <si>
    <t>CHAVEZ ARRARTE JENNEY MERCEDES</t>
  </si>
  <si>
    <t xml:space="preserve">ARQUITECTO EN SEGURIDAD CRIPTOGRAFICA   </t>
  </si>
  <si>
    <t>40767939</t>
  </si>
  <si>
    <t>MARTINEZ CHUNGA RONALD RICARDO</t>
  </si>
  <si>
    <t xml:space="preserve">INGENIERO ELECTRONICO OBS: INGENIERO ELECTRONICO   </t>
  </si>
  <si>
    <t>40768665</t>
  </si>
  <si>
    <t>HUAMANYAURI DE LA CRUZ SMITH ALIPIO</t>
  </si>
  <si>
    <t xml:space="preserve">TECNICO, COMPUTADORAS OBS: COMPUTACION E INFORMATICA I SEMESTRE   </t>
  </si>
  <si>
    <t>40771389</t>
  </si>
  <si>
    <t>PUMA TAPUY MARIA TRINIDAD</t>
  </si>
  <si>
    <t>40774458</t>
  </si>
  <si>
    <t>VILCHEZ CARDENAS ELILIANA YOVANA</t>
  </si>
  <si>
    <t xml:space="preserve">SOPORTE ADMINISTRATIVO DE ATENCION EN SERVICIOS EN LINEA   </t>
  </si>
  <si>
    <t>40774472</t>
  </si>
  <si>
    <t>FIGUEROA MORENO VICTOR MANUEL</t>
  </si>
  <si>
    <t>40774701</t>
  </si>
  <si>
    <t>LLANOS OYOLA JOSE ANTONIO</t>
  </si>
  <si>
    <t>40778437</t>
  </si>
  <si>
    <t>REYES BRICEÑO HENRY DANNY</t>
  </si>
  <si>
    <t>40782118</t>
  </si>
  <si>
    <t>MARTINEZ OLIVA ELISA GISELA</t>
  </si>
  <si>
    <t xml:space="preserve">COMPUTACION E INFORMATICA OBS: A LA FECHA 30/03/2012 ESTUDIANTE DEL III CICLO   </t>
  </si>
  <si>
    <t>40782823</t>
  </si>
  <si>
    <t>CHILET ROJAS LEXIE ARACELLI</t>
  </si>
  <si>
    <t>40786933</t>
  </si>
  <si>
    <t>SALINAS MORALES MARTHA JANICCE</t>
  </si>
  <si>
    <t xml:space="preserve">DERECHO Y CIENCIAS  POLITICAS OBS: ABOGADO   </t>
  </si>
  <si>
    <t>40787522</t>
  </si>
  <si>
    <t>SANGAMA LINARES PERCY CLAUDIO</t>
  </si>
  <si>
    <t>40789982</t>
  </si>
  <si>
    <t>ZAPATA ALVAREZ MACARENA</t>
  </si>
  <si>
    <t xml:space="preserve">PUBLICISTA, RESPONSABLE DE CAMPAÑA PUBLICITARIA OBS: MARKETING III CICLO   </t>
  </si>
  <si>
    <t>40796486</t>
  </si>
  <si>
    <t>MARAVI LUYO GEORGINA MARGARITA</t>
  </si>
  <si>
    <t>40800703</t>
  </si>
  <si>
    <t>VILCA PINTO VDA DE LEON ELEANA ROCIO</t>
  </si>
  <si>
    <t xml:space="preserve">TECNICO, COMPUTADORAS OBS: MICROSOFT WORD XP   </t>
  </si>
  <si>
    <t>40802416</t>
  </si>
  <si>
    <t>MONTENEGRO TORRES ROSA ENEIDA</t>
  </si>
  <si>
    <t xml:space="preserve">AUXILIAR DE LIBRO DE RECLAMACIONES   </t>
  </si>
  <si>
    <t>40802502</t>
  </si>
  <si>
    <t>DIAZ BAZAN LIZETH ANDREA</t>
  </si>
  <si>
    <t>40803867</t>
  </si>
  <si>
    <t>BUSTINZA TINTAYA MIRIAM</t>
  </si>
  <si>
    <t>40805568</t>
  </si>
  <si>
    <t>CALLUPE PRUDENCIO ADSSON BERTOL</t>
  </si>
  <si>
    <t xml:space="preserve">ADMINISTRACION OBS: ADMINISTRACION Y TURISMO   </t>
  </si>
  <si>
    <t>40810977</t>
  </si>
  <si>
    <t>POMA VALDIVIESO ENEAS ANIBAL</t>
  </si>
  <si>
    <t>40812576</t>
  </si>
  <si>
    <t>RAMOS BAHAMONDE AURELIO</t>
  </si>
  <si>
    <t xml:space="preserve">ASISTENTE/A LEGAL   </t>
  </si>
  <si>
    <t>40820083</t>
  </si>
  <si>
    <t>SOSA MORENO ADELA OLGA</t>
  </si>
  <si>
    <t xml:space="preserve">ANALISTA DE CONTROL DE CALIDAD DE SOFTWARE SENIOR   </t>
  </si>
  <si>
    <t>40824352</t>
  </si>
  <si>
    <t>ALARCON SALAZAR GREGORIO</t>
  </si>
  <si>
    <t>40826880</t>
  </si>
  <si>
    <t>LOAYZA YOLA LICET ELIZABETH</t>
  </si>
  <si>
    <t>40828863</t>
  </si>
  <si>
    <t>GOMEZ GOMEZ WENDY MAGALY</t>
  </si>
  <si>
    <t>40831842</t>
  </si>
  <si>
    <t>CAMACHO ZAPATA KALENA YASMIN</t>
  </si>
  <si>
    <t xml:space="preserve">INGENIERO, SISTEMAS INFORMATICOS OBS: INGENIERIA INFORMATICA VII CICLO   </t>
  </si>
  <si>
    <t xml:space="preserve">COORDINADOR DE TELECOMUNICACIONES   </t>
  </si>
  <si>
    <t>40834175</t>
  </si>
  <si>
    <t>RODRIGUEZ AGUAYO PEDRO ANGEL</t>
  </si>
  <si>
    <t>40837285</t>
  </si>
  <si>
    <t>CUSIHUAMAN HURTADO JOSE ALBERTO</t>
  </si>
  <si>
    <t>40839339</t>
  </si>
  <si>
    <t>GUTIERREZ TORRE THELMA JANE</t>
  </si>
  <si>
    <t>40843887</t>
  </si>
  <si>
    <t>CARNERO ANGULO CESAR YANCARLO</t>
  </si>
  <si>
    <t>40844660</t>
  </si>
  <si>
    <t>RIOS IBAÑEZ IVAN</t>
  </si>
  <si>
    <t>40845116</t>
  </si>
  <si>
    <t>VASQUEZ LAZARTE HENRY MOISES</t>
  </si>
  <si>
    <t>40846230</t>
  </si>
  <si>
    <t>GOMEZ QUILCA ROGER</t>
  </si>
  <si>
    <t>40847384</t>
  </si>
  <si>
    <t>MORAN RIOS MARIA ANGELITA</t>
  </si>
  <si>
    <t xml:space="preserve"> OBS: PROFESOR DE EDUCACION SECUNDARIA ESPECIALIDAD : CIENCIAS NATURALES, FISICA Y QUIMICA.   </t>
  </si>
  <si>
    <t xml:space="preserve">AUXILIAR LEGAL   </t>
  </si>
  <si>
    <t>40850567</t>
  </si>
  <si>
    <t>TUYA HERRERA ADOLFO CESAR</t>
  </si>
  <si>
    <t>40858479</t>
  </si>
  <si>
    <t>VICENTE CABRERA RAY LEONARD</t>
  </si>
  <si>
    <t xml:space="preserve">COMPUTACION E INFORMATICA OBS: PROFESOR DE EDUCACION TECNICA   </t>
  </si>
  <si>
    <t xml:space="preserve">AUXILIAR ITINERANTE   </t>
  </si>
  <si>
    <t>40861079</t>
  </si>
  <si>
    <t>CARDENAS VALDIVIA PERCY DIETER</t>
  </si>
  <si>
    <t>40861671</t>
  </si>
  <si>
    <t>MOGOLLON ABAD VERONIKHA CECILIA</t>
  </si>
  <si>
    <t>40868136</t>
  </si>
  <si>
    <t>HUAISARA OLARTE KAREN ROXANA</t>
  </si>
  <si>
    <t xml:space="preserve">INGENIERO, SISTEMAS INFORMATICOS OBS: INGENIERIA DE SISTEMAS E INFORMATICA X CICLO   </t>
  </si>
  <si>
    <t>40871535</t>
  </si>
  <si>
    <t>MARTELL RODRIGUEZ LAURA NEREYDA</t>
  </si>
  <si>
    <t xml:space="preserve">PROFESOR, EDUCACION SECUNDARIA OBS: PROFESORA DE EDUCACION SECUNDARIA   </t>
  </si>
  <si>
    <t>40871799</t>
  </si>
  <si>
    <t>LIRA FARFAN LIZ PATRICIA</t>
  </si>
  <si>
    <t xml:space="preserve">TECNICO, OPERACIONES BANCARIAS Y FINANCIERAS   </t>
  </si>
  <si>
    <t>40872860</t>
  </si>
  <si>
    <t>CALDERON SALOMON YASMIN LISBEL</t>
  </si>
  <si>
    <t>40873452</t>
  </si>
  <si>
    <t>PECHE SALAS ERIKA ROCIO</t>
  </si>
  <si>
    <t>40873923</t>
  </si>
  <si>
    <t>VILLAFANI CASTRO RONALD ELIAS</t>
  </si>
  <si>
    <t xml:space="preserve">ESTADISTICO OBS: X CICLO EN INGENIERIA ESTADISTICA   </t>
  </si>
  <si>
    <t xml:space="preserve">ARQUITECTO SENIOR DE PMO   </t>
  </si>
  <si>
    <t>40876788</t>
  </si>
  <si>
    <t>NOLE NOLASCO EDWARD JIM</t>
  </si>
  <si>
    <t>40878732</t>
  </si>
  <si>
    <t>RUBINA ORTEGA SONIA MARIA</t>
  </si>
  <si>
    <t xml:space="preserve">ADMINISTRACION OBS: VIII CICLO   </t>
  </si>
  <si>
    <t>40879687</t>
  </si>
  <si>
    <t>ABARCA JARA CHRISTIAN ALEJANDRO</t>
  </si>
  <si>
    <t xml:space="preserve"> OBS: COMPUTACIÓN E INFORMÁTICA   </t>
  </si>
  <si>
    <t xml:space="preserve">CARPINTERO EBANISTA   </t>
  </si>
  <si>
    <t>40883139</t>
  </si>
  <si>
    <t>CERDAN ABANTO RICARDO ELADIO</t>
  </si>
  <si>
    <t xml:space="preserve"> OBS: CONSTANCIA DE ESTUDIOS ESPECIALIDAD EBANISTERIA   </t>
  </si>
  <si>
    <t>40883169</t>
  </si>
  <si>
    <t>SALAZAR SILVA YESSY ARICELY</t>
  </si>
  <si>
    <t>40883970</t>
  </si>
  <si>
    <t>CORDOVA QUEVEDO LOURDES MIRIAN</t>
  </si>
  <si>
    <t>40884370</t>
  </si>
  <si>
    <t>TAPIA MEGO LISET MERCEDES</t>
  </si>
  <si>
    <t xml:space="preserve">TECNICO, COMPUTADORAS OBS: TECNICO EN COMPUTACION E NFORMATICA   </t>
  </si>
  <si>
    <t>40885137</t>
  </si>
  <si>
    <t>FUENTES VENANCIO GARLEY YANET</t>
  </si>
  <si>
    <t xml:space="preserve">PROFESOR DE ENSEÑANZA PRIMARIA OBS: LICENCIADA EN EDUCACION   </t>
  </si>
  <si>
    <t>40889885</t>
  </si>
  <si>
    <t>PEZO GONZALES KATTY ZORINA</t>
  </si>
  <si>
    <t>40890204</t>
  </si>
  <si>
    <t>MILLONES ROMERO DANITZA DEL PILAR</t>
  </si>
  <si>
    <t>40890251</t>
  </si>
  <si>
    <t>ESCOBAR TELLO ROSEMARIE VANESSA</t>
  </si>
  <si>
    <t xml:space="preserve"> OBS: SECRETARIADO   </t>
  </si>
  <si>
    <t>40896888</t>
  </si>
  <si>
    <t>ALVAREZ GARCIA ANA CAROLINA</t>
  </si>
  <si>
    <t>40897962</t>
  </si>
  <si>
    <t>DUEÑAS ESCOBAR ELIZABETH</t>
  </si>
  <si>
    <t>40898331</t>
  </si>
  <si>
    <t>CRESPO ARRUNATEGUI ERNESTO FERNANDO</t>
  </si>
  <si>
    <t>40900336</t>
  </si>
  <si>
    <t>FERNANDEZ VARGAS HEBERT PAUL</t>
  </si>
  <si>
    <t xml:space="preserve">INGENIERIA DE SISTEMAS OBS: BACHILLER EN CIENCIAS CON MENCION EN INGENIERIA DE SISTEMAS   </t>
  </si>
  <si>
    <t>40903561</t>
  </si>
  <si>
    <t>PRADO PELLEGRINO CRISTINA VANESSA</t>
  </si>
  <si>
    <t>40905941</t>
  </si>
  <si>
    <t>MARÍN RAMÍREZ FERDINANDO MARCOS</t>
  </si>
  <si>
    <t xml:space="preserve">ADMINISTRACION OBS: PROFESIONAL TECNICO EN ADMINISTRACION   </t>
  </si>
  <si>
    <t>40906532</t>
  </si>
  <si>
    <t>SANCHEZ CARDENAS RUTH NOEMI</t>
  </si>
  <si>
    <t>40910174</t>
  </si>
  <si>
    <t>LUERA MORE ERICKA NOEMI</t>
  </si>
  <si>
    <t>40911287</t>
  </si>
  <si>
    <t>MARCA QUISPE DORA</t>
  </si>
  <si>
    <t>40911463</t>
  </si>
  <si>
    <t>GARCIA PEÑA JHANET</t>
  </si>
  <si>
    <t>40913292</t>
  </si>
  <si>
    <t>GALVEZ ROMERO MARTHA ELIZABETH</t>
  </si>
  <si>
    <t>40913604</t>
  </si>
  <si>
    <t>VERGARAY LARA INGRID ANGELA</t>
  </si>
  <si>
    <t xml:space="preserve">COMPUTACION E INFORMATICA OBS: "TECNICA EN COMPUTACIÓN"   </t>
  </si>
  <si>
    <t>40914604</t>
  </si>
  <si>
    <t>RODRIGUEZ BELLIDO YRENE OLINDA</t>
  </si>
  <si>
    <t xml:space="preserve">TECNICO, CONTABLE EN COSTOS OBS: ASISTENTE DE CONTABILIDAD DE COSTOS   </t>
  </si>
  <si>
    <t>40915435</t>
  </si>
  <si>
    <t>VELASQUEZ ZAPANA PERCY AMEDEY</t>
  </si>
  <si>
    <t>40916958</t>
  </si>
  <si>
    <t>PALACIOS CADENAS RUMALDO</t>
  </si>
  <si>
    <t>40919542</t>
  </si>
  <si>
    <t>ROJAS MATOS PERCY ABDIAS</t>
  </si>
  <si>
    <t xml:space="preserve">AGRONOMO   </t>
  </si>
  <si>
    <t>40920148</t>
  </si>
  <si>
    <t>GONZALES ZUÑIGA MARJORY DIANA</t>
  </si>
  <si>
    <t>40922647</t>
  </si>
  <si>
    <t>NINA AGUILAR MARCO ANTONIO</t>
  </si>
  <si>
    <t>40925665</t>
  </si>
  <si>
    <t>GONZALES FERNANDEZ JUAN MANUEL</t>
  </si>
  <si>
    <t xml:space="preserve">PROFESOR, EDUCACION SECUNDARIA OBS: PROFESOR DE EDUCACION SECUNDARIA TECNICA   </t>
  </si>
  <si>
    <t>40926065</t>
  </si>
  <si>
    <t>RAMIREZ PAUCAR MELISSA SADITH</t>
  </si>
  <si>
    <t>40929293</t>
  </si>
  <si>
    <t>PALOMINO VASQUEZ MONICA DEL PILAR</t>
  </si>
  <si>
    <t xml:space="preserve">PROFESOR, EDUCACION SECUNDARIA/TECNICA OBS: PROFESORA DE EDUCACION TECNICA   </t>
  </si>
  <si>
    <t>40931148</t>
  </si>
  <si>
    <t>MEZA RIOS MARIA DEL CARMEN</t>
  </si>
  <si>
    <t xml:space="preserve">TECNICO, COMPUTADORAS OBS: COMPUTACIN E INFORMATICA   </t>
  </si>
  <si>
    <t>40931158</t>
  </si>
  <si>
    <t>DIAZ ALVA MARIA ANGELICA</t>
  </si>
  <si>
    <t xml:space="preserve">CONTABILIDAD OBS: 1999-2002   </t>
  </si>
  <si>
    <t>40938159</t>
  </si>
  <si>
    <t>MARCHAN HUAMAN ELIO ENRIQUE</t>
  </si>
  <si>
    <t xml:space="preserve">TECNICO, ADMINISTRADOR/OTROS OBS: ADMINISTRACION DE NEGOCIOS INTERNACIONALES II CICLO   </t>
  </si>
  <si>
    <t>40939806</t>
  </si>
  <si>
    <t>LIMACHI AYMITUMA LIBIA</t>
  </si>
  <si>
    <t>40946249</t>
  </si>
  <si>
    <t>ATOC LINO CATHERINE DEL PILAR</t>
  </si>
  <si>
    <t xml:space="preserve">TECNICO, COMPUTADORAS OBS: COMPUTACION (S.O. WINDOWS, MS WORD XP, MS EXCEL XP, INTERNET)   </t>
  </si>
  <si>
    <t>40947652</t>
  </si>
  <si>
    <t>MARTINEZ SOSA JACKELIN VANESSA</t>
  </si>
  <si>
    <t xml:space="preserve">COORDINADOR DE CAMPAÑAS DE BIENESTAR   </t>
  </si>
  <si>
    <t>40949640</t>
  </si>
  <si>
    <t>CAMACHO ZOROGASTUA MITCHEL</t>
  </si>
  <si>
    <t>40950022</t>
  </si>
  <si>
    <t>APAZA CHAIÑA MYRNA GUISSELLY</t>
  </si>
  <si>
    <t xml:space="preserve">CIENCIAS DE LA COMUNICACION OBS: BACHILLER EN CIENCIAS DE LA COMUNICACION SOCIAL   </t>
  </si>
  <si>
    <t>40951204</t>
  </si>
  <si>
    <t>ABANTO SOVERO JANNET</t>
  </si>
  <si>
    <t>40952204</t>
  </si>
  <si>
    <t>SALDAÑA CHOTA GIOVANNA LIZBETH</t>
  </si>
  <si>
    <t xml:space="preserve">ADMINISTRADOR DE EMPRESAS OBS: ADMINISTRACION - X CICLO   </t>
  </si>
  <si>
    <t>40956446</t>
  </si>
  <si>
    <t>PORCEL ARIAS MORAYMA</t>
  </si>
  <si>
    <t>40958105</t>
  </si>
  <si>
    <t>IHUARAQUI TAMANI MARIO EDWAR</t>
  </si>
  <si>
    <t xml:space="preserve">INGENIERO FORESTAL   </t>
  </si>
  <si>
    <t>40959076</t>
  </si>
  <si>
    <t>PORRAS RONDINEL JANINNA JAKELINE</t>
  </si>
  <si>
    <t>40959658</t>
  </si>
  <si>
    <t>LOPEZ CHARAJA RUTH SHARMELLY</t>
  </si>
  <si>
    <t xml:space="preserve">PROFESOR, EDUCACION SECUNDARIA/OTROS OBS: CARRERA PROFESIONAL DE ARTE ESPECIALIDAD DANZA   </t>
  </si>
  <si>
    <t xml:space="preserve">ANALISTA DE BASE DE DATOS SENIOR   </t>
  </si>
  <si>
    <t>40963435</t>
  </si>
  <si>
    <t>ESCALANTE DELMAR CARLOS MANUEL</t>
  </si>
  <si>
    <t>40963468</t>
  </si>
  <si>
    <t>ALANIA POMA LUIS WLADIMIR</t>
  </si>
  <si>
    <t xml:space="preserve">ADMINISTRACION DE EMPRESAS OBS: LICENCIADO EN ADMINISTRACION   </t>
  </si>
  <si>
    <t>40963757</t>
  </si>
  <si>
    <t>TOVAR SANCHEZ JIMMY</t>
  </si>
  <si>
    <t>40964532</t>
  </si>
  <si>
    <t>TELLO CACHO KELLY ALICIA</t>
  </si>
  <si>
    <t>40969821</t>
  </si>
  <si>
    <t>POLANCO ESCOBEDO LIZBETH</t>
  </si>
  <si>
    <t xml:space="preserve">CIENCIAS DE LA COMUNICACION OBS: LICENCIADA EN CIENCIAS DE LA COMUNICACION   </t>
  </si>
  <si>
    <t>40972878</t>
  </si>
  <si>
    <t>REQUEJO CARRASCO ALAIN PAUL</t>
  </si>
  <si>
    <t>40981272</t>
  </si>
  <si>
    <t>GUTIERREZ ARAUJO YSAR PAUL</t>
  </si>
  <si>
    <t xml:space="preserve">ADMINISTRACION OBS: BACHILLER EN ADMINISTRACIÓN   </t>
  </si>
  <si>
    <t>40982794</t>
  </si>
  <si>
    <t>LEIVA MEDINA ANA LIZBETH</t>
  </si>
  <si>
    <t xml:space="preserve">COMPUTACION E INFORMATICA OBS: CONSTANCIA DE EGRESADO DE COMPUTACION E INFORMATICA VI SEMESTRE   </t>
  </si>
  <si>
    <t>40985911</t>
  </si>
  <si>
    <t>AQUINO MIRANDA VIOLETA BEATRIZ</t>
  </si>
  <si>
    <t>40991325</t>
  </si>
  <si>
    <t>ARROYO DIAZ GUIDO JOHAN</t>
  </si>
  <si>
    <t>40992024</t>
  </si>
  <si>
    <t>PALACIOS POSADA MARIA DEL CARMEN</t>
  </si>
  <si>
    <t>40992888</t>
  </si>
  <si>
    <t>FIESTAS ANTON ANTONIA</t>
  </si>
  <si>
    <t>40999999</t>
  </si>
  <si>
    <t>RODRIGUEZ NAJARRO ALFREDO JESUS</t>
  </si>
  <si>
    <t xml:space="preserve">INGENIERIA DE SISTEMAS OBS: SISTEMAS E INFORMATICA   </t>
  </si>
  <si>
    <t>41002858</t>
  </si>
  <si>
    <t>ZAMBRANO VELA ROLAND REYNEL</t>
  </si>
  <si>
    <t xml:space="preserve"> OBS: LICENCIADO ENADMINSTRACION   </t>
  </si>
  <si>
    <t>41004715</t>
  </si>
  <si>
    <t>ACUÑA VIDAL MARLON VALERIANO</t>
  </si>
  <si>
    <t>41004822</t>
  </si>
  <si>
    <t>FERNANDEZ OBLITAS YESSICA DEL PILAR</t>
  </si>
  <si>
    <t xml:space="preserve">ADMINISTRADOR DE SERVIDORES LINUX   </t>
  </si>
  <si>
    <t>41014987</t>
  </si>
  <si>
    <t>FARFAN LEYVA EUGENIO ERICKSON</t>
  </si>
  <si>
    <t>41015674</t>
  </si>
  <si>
    <t>VALDIVIEZO HIDALGO JANNINA MARIBELL</t>
  </si>
  <si>
    <t xml:space="preserve">PROFESOR, EDUCACION SUPERIOR/INFORMATICA OBS: ESPECIALIDAD TELECOMUNICACIONES E INFORMATICA   </t>
  </si>
  <si>
    <t>41018764</t>
  </si>
  <si>
    <t>ICHPAS TORRES DONATILDA</t>
  </si>
  <si>
    <t xml:space="preserve">INGENIERIA DE COMPUTACION Y SISTEMAS OBS: BACHILLER EN INGENIERIA DE SISTEMAS Y COMPUTACION   </t>
  </si>
  <si>
    <t>41020908</t>
  </si>
  <si>
    <t>CARDENAS LAGOS ALICIA</t>
  </si>
  <si>
    <t xml:space="preserve">PROFESORES, OTROS OBS: COMPUTACION E INFORMATICA   </t>
  </si>
  <si>
    <t>41025699</t>
  </si>
  <si>
    <t>FLORES SUCA VICTOR</t>
  </si>
  <si>
    <t>41026685</t>
  </si>
  <si>
    <t>LOYOLA AVILA ROBERTO CARLOS</t>
  </si>
  <si>
    <t>41026816</t>
  </si>
  <si>
    <t>CAMPOS OLAZABAL CHARLOT</t>
  </si>
  <si>
    <t>41027581</t>
  </si>
  <si>
    <t>ROJAS ZAVALA MARIA DEL PILAR</t>
  </si>
  <si>
    <t>41028261</t>
  </si>
  <si>
    <t>RODRIGUEZ ESPINOZA JOSE LUIS</t>
  </si>
  <si>
    <t>41028504</t>
  </si>
  <si>
    <t>CHACON GARCIA LEONOR</t>
  </si>
  <si>
    <t>41031020</t>
  </si>
  <si>
    <t>ATENCIO MACHACA LUIS ALBERTO</t>
  </si>
  <si>
    <t>41031291</t>
  </si>
  <si>
    <t>HUAMAN SOLIS JULIO CESAR</t>
  </si>
  <si>
    <t xml:space="preserve">PROFESOR, ENSEÑANZA SECUNDARIA/MATEMATICAS OBS: EDUCACION  SECUDARIA MATEMATICA Y FISICA   </t>
  </si>
  <si>
    <t>41035851</t>
  </si>
  <si>
    <t>PONCE MENDOZA PERCY GERARDO</t>
  </si>
  <si>
    <t xml:space="preserve">PROFESORES, OTROS OBS: BACHILLER EN EDUCACION   </t>
  </si>
  <si>
    <t>41036153</t>
  </si>
  <si>
    <t>RETAMOZO RODRIGUEZ OMAR ALEXANDER</t>
  </si>
  <si>
    <t xml:space="preserve"> OBS: TECNICA DE CAPTURA DACTILAR PARA EL AFIS   </t>
  </si>
  <si>
    <t>41043697</t>
  </si>
  <si>
    <t>CRESPO LUDEÑA ERIK HAROLD</t>
  </si>
  <si>
    <t>41043821</t>
  </si>
  <si>
    <t>VARA VELASQUEZ HUGO</t>
  </si>
  <si>
    <t>41046205</t>
  </si>
  <si>
    <t>CUBA RETAMOZO TONY ROYER</t>
  </si>
  <si>
    <t xml:space="preserve">INGENIERO, SISTEMAS INFORMATICOS OBS: INGENIERIA DE SISTEMAS VII CICLO   </t>
  </si>
  <si>
    <t>41047888</t>
  </si>
  <si>
    <t>TACO RIVEROS KAREN VANESSA</t>
  </si>
  <si>
    <t>41051547</t>
  </si>
  <si>
    <t>CONCO BUSTAMANTE HECTOR JULIAN</t>
  </si>
  <si>
    <t xml:space="preserve">INGENIERO INDUSTRIAL OBS: INGENIERIA INDUSTRIAL VI CICLO   </t>
  </si>
  <si>
    <t>41052444</t>
  </si>
  <si>
    <t>ESTRADA CARRANZA GREGORIO MODESTO</t>
  </si>
  <si>
    <t>41056397</t>
  </si>
  <si>
    <t>CCAMA ARIAS ALBERTO RODOLFO</t>
  </si>
  <si>
    <t>41062978</t>
  </si>
  <si>
    <t>CISNEROS AREVALO CARLOS URBANO</t>
  </si>
  <si>
    <t>41069941</t>
  </si>
  <si>
    <t>BERLANGA ASMAD KARINA JAZMIN</t>
  </si>
  <si>
    <t>41076256</t>
  </si>
  <si>
    <t>ANDRADE GUEVARA HUGO CESAR</t>
  </si>
  <si>
    <t>41083979</t>
  </si>
  <si>
    <t>HUARCA SAENZ ROCIO MAGDALENA</t>
  </si>
  <si>
    <t>41086455</t>
  </si>
  <si>
    <t>ORTEGA ARREDONDO ERNESTO FERNANDO</t>
  </si>
  <si>
    <t>41086736</t>
  </si>
  <si>
    <t>MOSCOSO ROJAS MARIE CAROL</t>
  </si>
  <si>
    <t xml:space="preserve">OPERADOR DE IMPRESION DEL DNI   </t>
  </si>
  <si>
    <t>41091031</t>
  </si>
  <si>
    <t>REYES RAMOS JORGE JOLDAN</t>
  </si>
  <si>
    <t>41091858</t>
  </si>
  <si>
    <t>VIZCARRA OLAGUIVEL PERCY YESID</t>
  </si>
  <si>
    <t>41096634</t>
  </si>
  <si>
    <t>AYALA HUAYTA JACQUELINE BENIGNA</t>
  </si>
  <si>
    <t xml:space="preserve">COMPUTACION E INFORMATICA OBS: TECNICO   </t>
  </si>
  <si>
    <t>41097136</t>
  </si>
  <si>
    <t>MORALES TENORIO JULIO GAMANIEL</t>
  </si>
  <si>
    <t>41102929</t>
  </si>
  <si>
    <t>LUNA CHAMANA ANDY CHRISTIAN</t>
  </si>
  <si>
    <t>41104873</t>
  </si>
  <si>
    <t>VALENZUELA ZEGARRA EDGAR</t>
  </si>
  <si>
    <t xml:space="preserve">INGENIERIA DE SISTEMAS OBS: 10 CICLO   </t>
  </si>
  <si>
    <t>41105085</t>
  </si>
  <si>
    <t>ZAPATA BURE FLOR DE MARIA</t>
  </si>
  <si>
    <t>41106894</t>
  </si>
  <si>
    <t>LEON LLERENA MONICA ROSARIO</t>
  </si>
  <si>
    <t>41122708</t>
  </si>
  <si>
    <t>CORDOVA VEGA JANETH LILIANA</t>
  </si>
  <si>
    <t>41123240</t>
  </si>
  <si>
    <t>VILCA MAMANI REYNA MILAGROS</t>
  </si>
  <si>
    <t xml:space="preserve">PROFESOR, EDUCACION SUPERIOR/ANTROPOLOGIA OBS: LICENCIADO EN ANTROPOLOGIA   </t>
  </si>
  <si>
    <t>41123690</t>
  </si>
  <si>
    <t>CAVA HIDALGO CAROL KATHERINE</t>
  </si>
  <si>
    <t xml:space="preserve">DERECHO OBS: GRADO DE BACHILLER EN DERECHO   </t>
  </si>
  <si>
    <t>41125616</t>
  </si>
  <si>
    <t>REBAZA LARENAS JERRY DAVIDSON</t>
  </si>
  <si>
    <t xml:space="preserve">ECONOMISTA, INGENIERO OBS: GRADO DE BACHILLER EN INGENIERIA DE PRODUCCIÓN Y SERVICIOS   </t>
  </si>
  <si>
    <t>41128149</t>
  </si>
  <si>
    <t>MARCELO CRISTOBAL MELINA JHANINA</t>
  </si>
  <si>
    <t>41133504</t>
  </si>
  <si>
    <t>RAMOS ESTEBAN CARLOS ALBERTO</t>
  </si>
  <si>
    <t>41135385</t>
  </si>
  <si>
    <t>ROMERO SANCHEZ CARLOS IVAN</t>
  </si>
  <si>
    <t>MONTES DÍAZ FERNANDO ANDRÉS</t>
  </si>
  <si>
    <t>41144474</t>
  </si>
  <si>
    <t>AREVALO VELARDE DAVID EDUARDO</t>
  </si>
  <si>
    <t>41149193</t>
  </si>
  <si>
    <t>CUENCA MILLA GERALDINE SOFIA</t>
  </si>
  <si>
    <t xml:space="preserve">TRABAJADOR(A) SOCIAL OBS: TRABAJADOR SOCIAL   </t>
  </si>
  <si>
    <t>41157642</t>
  </si>
  <si>
    <t>VASQUEZ TANTALEAN DALI DAYAN</t>
  </si>
  <si>
    <t>41157950</t>
  </si>
  <si>
    <t>VASQUEZ TORRES SHIRLEY MINELLY</t>
  </si>
  <si>
    <t xml:space="preserve">PROFESOR DE ENSEÑANZA PRIMARIA OBS: BACHILLER EN EDUCACION   </t>
  </si>
  <si>
    <t>41162415</t>
  </si>
  <si>
    <t>PACHAS ALMEYDA MARIA VIVIANA</t>
  </si>
  <si>
    <t xml:space="preserve">DERECHO OBS: BACHILLER   </t>
  </si>
  <si>
    <t>41164087</t>
  </si>
  <si>
    <t>ARANIBAR HIDALGO ERICA LEONTINA</t>
  </si>
  <si>
    <t>41166596</t>
  </si>
  <si>
    <t>ALHUAY PARCO ELIZETH ARACELLY</t>
  </si>
  <si>
    <t xml:space="preserve">PROFESOR, EDUCACION SECUNDARIA/LENGUA Y LITERATURA OBS: LICENCIADO EN EDUCACION SECUNDARIA   </t>
  </si>
  <si>
    <t>41180502</t>
  </si>
  <si>
    <t>ZUÑIGA GONZALEZ HELEN GIOVANNA</t>
  </si>
  <si>
    <t>41180594</t>
  </si>
  <si>
    <t>PUENTE ZAMBRANO GINO ALDO</t>
  </si>
  <si>
    <t xml:space="preserve"> OBS: ADMINISTRACION Y GERENCIA   </t>
  </si>
  <si>
    <t>41181152</t>
  </si>
  <si>
    <t>LIVIAS HUAMAN LUIS LIZARDO</t>
  </si>
  <si>
    <t>41182670</t>
  </si>
  <si>
    <t>BACA BEJAR CARLOS ALBERTO</t>
  </si>
  <si>
    <t>41182966</t>
  </si>
  <si>
    <t>LANDA NORIEGA SONIA NATALIA</t>
  </si>
  <si>
    <t>41183896</t>
  </si>
  <si>
    <t>VALCARCEL MENESES JAIME</t>
  </si>
  <si>
    <t xml:space="preserve"> OBS: INTERPRETACION DE LA NORMA ISO 9001 :2008   </t>
  </si>
  <si>
    <t>41186394</t>
  </si>
  <si>
    <t>VALLEJO LÓPEZ CARLOS MANUEL</t>
  </si>
  <si>
    <t>41186927</t>
  </si>
  <si>
    <t>ECHEGARAY MONDOÑEDO GLADYS ANA MARIA</t>
  </si>
  <si>
    <t>41187905</t>
  </si>
  <si>
    <t>FERNANDEZ SUAREZ FRANKLIN GUSTAVO</t>
  </si>
  <si>
    <t xml:space="preserve">AUXILIAR ADMINISTRATIVO DE SELECCION   </t>
  </si>
  <si>
    <t>41187962</t>
  </si>
  <si>
    <t>PAREDES RODRIGUEZ JANNYNA MARLENY</t>
  </si>
  <si>
    <t xml:space="preserve">ADMINISTRACION DE EMPRESAS OBS: LICENCIADO EN ADMINISTRACION DE EMPRESAS   </t>
  </si>
  <si>
    <t>41191331</t>
  </si>
  <si>
    <t>FLORES QUENAYA ELISBAN</t>
  </si>
  <si>
    <t>41192764</t>
  </si>
  <si>
    <t>MARINA RIOS TOMY EDWARD</t>
  </si>
  <si>
    <t xml:space="preserve">TECNICO, COMPUTADORAS OBS: COMPUTACIÓN E INFORMATICA   </t>
  </si>
  <si>
    <t>41194728</t>
  </si>
  <si>
    <t>TORRE BUITRON ROBERT ADOLFO</t>
  </si>
  <si>
    <t>41196116</t>
  </si>
  <si>
    <t>PAREDES PRADO RODOLFO WILMER</t>
  </si>
  <si>
    <t>41198738</t>
  </si>
  <si>
    <t>ABARCA CEVALLOS JANEE</t>
  </si>
  <si>
    <t xml:space="preserve">PROFESOR DE ENSEÑANZA PRIMARIA OBS: LICENCIADA EN EDUCACIÓN   </t>
  </si>
  <si>
    <t>41200810</t>
  </si>
  <si>
    <t>YALTA TAPUY IVONNE</t>
  </si>
  <si>
    <t>41204182</t>
  </si>
  <si>
    <t>APAZA QUISPITUPA LADY MARUSKA</t>
  </si>
  <si>
    <t>41204670</t>
  </si>
  <si>
    <t>ALVARADO CAZORLA JOSE PAUL</t>
  </si>
  <si>
    <t>41205917</t>
  </si>
  <si>
    <t>COLLAZOS VILLAFANA ROXANA JOCELYN</t>
  </si>
  <si>
    <t>41208904</t>
  </si>
  <si>
    <t>ACHO MENESES JULVIA</t>
  </si>
  <si>
    <t xml:space="preserve">PROFESOR, EDUCACION SECUNDARIA OBS: INVESTIGACION Y GESTION EDUCATIVA   </t>
  </si>
  <si>
    <t xml:space="preserve">2DA ESPECIALIZACION   </t>
  </si>
  <si>
    <t>41212614</t>
  </si>
  <si>
    <t>ANCO ALARCON WILLIANS EDU</t>
  </si>
  <si>
    <t xml:space="preserve">INGENIERO, SISTEMAS INFORMATICOS OBS: INGENIERIA DE SISTEMAS X CICLO   </t>
  </si>
  <si>
    <t>41215118</t>
  </si>
  <si>
    <t>PORTOCARRERO YOPLAC ALEX</t>
  </si>
  <si>
    <t>41215234</t>
  </si>
  <si>
    <t>ADRIANZEN SALDARRIAGA GABRIELA</t>
  </si>
  <si>
    <t>41215579</t>
  </si>
  <si>
    <t>SALCEDO GUTIERREZ EVELYN ROCIO</t>
  </si>
  <si>
    <t xml:space="preserve">LICENCIADO, PROFESIONALIZACION DOCENTE   </t>
  </si>
  <si>
    <t>41217003</t>
  </si>
  <si>
    <t>TIMOTEO TORRES LESLY MAYURI</t>
  </si>
  <si>
    <t xml:space="preserve"> OBS: BACHILLER EN DERECHO Y CIENCIAS POLITICAS   </t>
  </si>
  <si>
    <t>41217597</t>
  </si>
  <si>
    <t>ALCALA DELGADO MARCO ANTONIO</t>
  </si>
  <si>
    <t xml:space="preserve"> OBS: ADMINISTRACION HOTELERA   </t>
  </si>
  <si>
    <t>41218174</t>
  </si>
  <si>
    <t>OLIVERA CHUMPITAZ DANIEL ANGEL</t>
  </si>
  <si>
    <t>41218532</t>
  </si>
  <si>
    <t>REYES MEZA YERDI LUIS</t>
  </si>
  <si>
    <t xml:space="preserve">MONITOREADOR DE HECHOS VITALES   </t>
  </si>
  <si>
    <t xml:space="preserve">ASISTENTE DE SEGURIDAD DE LA INFORMACION   </t>
  </si>
  <si>
    <t>41242215</t>
  </si>
  <si>
    <t>MARTINEZ CUBA ELVIS ROLANDO</t>
  </si>
  <si>
    <t>41255338</t>
  </si>
  <si>
    <t>RAVINES APAZA XEXAVIER ALFREDO</t>
  </si>
  <si>
    <t>41256060</t>
  </si>
  <si>
    <t>HUAMAN CCAHUIN ZENAIDA</t>
  </si>
  <si>
    <t>41259460</t>
  </si>
  <si>
    <t>SULLON ESCOBAR HAROLD</t>
  </si>
  <si>
    <t xml:space="preserve">ADMINISTRADOR DE EMPRESAS OBS: ADMINISTRACION DE EMPRESAS 9NO CICLO   </t>
  </si>
  <si>
    <t>41260160</t>
  </si>
  <si>
    <t>EULOGIO PEREZ DANTE ANIBAL</t>
  </si>
  <si>
    <t>41260289</t>
  </si>
  <si>
    <t>CASTRO CRUZ ALEJANDRO MARCOS</t>
  </si>
  <si>
    <t xml:space="preserve"> OBS: ASISTENTE DE OPERACIONES Y ANALISTA DE CREDITO   </t>
  </si>
  <si>
    <t>41261947</t>
  </si>
  <si>
    <t>LUNA MONTENEGRO CESAR MARCOS</t>
  </si>
  <si>
    <t xml:space="preserve">ASISTENTE EN GEOGRAFIA   </t>
  </si>
  <si>
    <t>41266615</t>
  </si>
  <si>
    <t>CRUZ ROSALES GLADYS JENNY</t>
  </si>
  <si>
    <t xml:space="preserve">GEOGRAFO, GEOGRAFIA FISCIA OBS: GEOGRAFÍA   </t>
  </si>
  <si>
    <t>41270585</t>
  </si>
  <si>
    <t>LUQUE LIPA JACKELINE VICTORIA</t>
  </si>
  <si>
    <t>41271458</t>
  </si>
  <si>
    <t>GAMARRA CALDERON DANITZA FELICITA</t>
  </si>
  <si>
    <t>41272029</t>
  </si>
  <si>
    <t>KAPUSTIN PILLACA JHONNY EDUARDO</t>
  </si>
  <si>
    <t>41272122</t>
  </si>
  <si>
    <t>SANCHEZ LUYO DE CANALES FELICITA MARIA</t>
  </si>
  <si>
    <t xml:space="preserve">PROFESORES, OTROS OBS: PROFESOR DE EDUCACION TECNICA , ESPECIALIDAD : COMPUTACION E INFORMATICA   </t>
  </si>
  <si>
    <t>41272461</t>
  </si>
  <si>
    <t>BORDA SANDOVAL DAVID</t>
  </si>
  <si>
    <t>41274715</t>
  </si>
  <si>
    <t>MARIN APAZA YOSELYN YAMILI</t>
  </si>
  <si>
    <t>41274723</t>
  </si>
  <si>
    <t>PEREZ GUEVARA GIANCARLO MARKS</t>
  </si>
  <si>
    <t>41277707</t>
  </si>
  <si>
    <t>CUEVA CARHUATANTA PEDRO</t>
  </si>
  <si>
    <t xml:space="preserve">ANALISTA DE PROYECTOS   </t>
  </si>
  <si>
    <t>41281069</t>
  </si>
  <si>
    <t>TARAZONA CRUZ LUZ SILVANA</t>
  </si>
  <si>
    <t xml:space="preserve">INGENIERO, SISTEMAS/EXCEPTO INFORMATICOS OBS: INGENIERO DE SISTEMAS EMPRESARIALES   </t>
  </si>
  <si>
    <t>41282148</t>
  </si>
  <si>
    <t>GARCIA MAFALDO ROGER ARMANDO</t>
  </si>
  <si>
    <t>41290188</t>
  </si>
  <si>
    <t>QUISPE SILVERA AYDEE</t>
  </si>
  <si>
    <t>41290714</t>
  </si>
  <si>
    <t>QUISPE MENDIVIL MARIA ELENA</t>
  </si>
  <si>
    <t>41294290</t>
  </si>
  <si>
    <t>RODRIGUEZ PEÑA ROCIO DEL PILAR</t>
  </si>
  <si>
    <t>41295058</t>
  </si>
  <si>
    <t>HORMAZA CUBA JORGE LUIS</t>
  </si>
  <si>
    <t xml:space="preserve">INGENIERO, SISTEMAS INFORMATICOS OBS: X CICLO   </t>
  </si>
  <si>
    <t>41296490</t>
  </si>
  <si>
    <t>YANA BRAVO NORIZA SANDY</t>
  </si>
  <si>
    <t xml:space="preserve">PROFESOR, EDUCACION SUPERIOR/INFORMATICA   </t>
  </si>
  <si>
    <t>41306347</t>
  </si>
  <si>
    <t>RAMOS PINEDO WENDY CORAL</t>
  </si>
  <si>
    <t>41306562</t>
  </si>
  <si>
    <t>MEDINA MUÑOZ RICARDO RAFAEL</t>
  </si>
  <si>
    <t>41310124</t>
  </si>
  <si>
    <t>CUADROS SILVERA CESAR ALFONSO</t>
  </si>
  <si>
    <t>41310858</t>
  </si>
  <si>
    <t>MUÑOZ MONTOYA YERAL MICHAEL ALFREDO</t>
  </si>
  <si>
    <t xml:space="preserve">INGENIERO QUIMICO, OTROS OBS: INGENIERIA QUIMICA VI CICLO   </t>
  </si>
  <si>
    <t>41315995</t>
  </si>
  <si>
    <t>ORTEGA DURAND ROBERTO CARLOS</t>
  </si>
  <si>
    <t xml:space="preserve">ANALISTA DE PLATAFORMA PKI   </t>
  </si>
  <si>
    <t>41316157</t>
  </si>
  <si>
    <t>CHACON TERRONES DE VARGAS JACKELINE</t>
  </si>
  <si>
    <t>41322740</t>
  </si>
  <si>
    <t>PAREDES CARDENAS JUAN MIGUEL</t>
  </si>
  <si>
    <t xml:space="preserve">PROFESOR, EDUCACION SECUNDARIA OBS: ESPECIALIDAD BIOLOGIA-QUIMICA   </t>
  </si>
  <si>
    <t>41322881</t>
  </si>
  <si>
    <t>FIGUEREDO ARANDA ANA VERONICA</t>
  </si>
  <si>
    <t>41330762</t>
  </si>
  <si>
    <t>ARIAS ZARZOSA VANESSA</t>
  </si>
  <si>
    <t>41336818</t>
  </si>
  <si>
    <t>HERRERA HERRERA ROSA</t>
  </si>
  <si>
    <t xml:space="preserve">COMPUTACION E INFORMATICA OBS: DIPLOMA DE EGRESADO   </t>
  </si>
  <si>
    <t>41338719</t>
  </si>
  <si>
    <t>MORA YAÑAC HENRY</t>
  </si>
  <si>
    <t>41342112</t>
  </si>
  <si>
    <t>SANTA MARÍA FLORES ROCIO DEL PILAR</t>
  </si>
  <si>
    <t xml:space="preserve">PROFESORES, OTROS OBS: LICENCIADA EN EDUCACION - EDUCACION RELIGIOSA CATOLICA Y CIENCIAS SOCIALES   </t>
  </si>
  <si>
    <t xml:space="preserve">ASISTENTA/E DE PLAN NACIONAL   </t>
  </si>
  <si>
    <t>41343195</t>
  </si>
  <si>
    <t>YLLANES ALVAREZ GIANCARLO</t>
  </si>
  <si>
    <t>41345399</t>
  </si>
  <si>
    <t>MEDINA RAMIREZ ZOILA JESSICA</t>
  </si>
  <si>
    <t xml:space="preserve">ASISTENTE GEOGRAFICA/O DE TRABAJO DE CAMPO   </t>
  </si>
  <si>
    <t>41348046</t>
  </si>
  <si>
    <t>VALVERDE GONZALES PABLO CESAR</t>
  </si>
  <si>
    <t>41349716</t>
  </si>
  <si>
    <t>LAPA RAMIREZ GRACIELA</t>
  </si>
  <si>
    <t xml:space="preserve"> OBS: ENFERMERIA TECNICA   </t>
  </si>
  <si>
    <t>41356986</t>
  </si>
  <si>
    <t>HUARANGA JAYO RAUL CARLOS</t>
  </si>
  <si>
    <t>41358217</t>
  </si>
  <si>
    <t>SANTOS MILLONES INGRID LISETTE</t>
  </si>
  <si>
    <t xml:space="preserve"> OBS: ASISTENTE DE OFICINA   </t>
  </si>
  <si>
    <t>41358353</t>
  </si>
  <si>
    <t>PONTE COLONIA YESSICA LEONARDA</t>
  </si>
  <si>
    <t>41358975</t>
  </si>
  <si>
    <t>BRICEÑO SAENZ MONICA</t>
  </si>
  <si>
    <t>41359046</t>
  </si>
  <si>
    <t>MARTINEZ SIMBALA IVON DE LOURDES</t>
  </si>
  <si>
    <t>41361409</t>
  </si>
  <si>
    <t>YOVERA ROBLES INGRID LORENA</t>
  </si>
  <si>
    <t xml:space="preserve">TÉCNICO   </t>
  </si>
  <si>
    <t>41362330</t>
  </si>
  <si>
    <t>RAMIREZ CABRERA DE SALAS MELINA DE FATIMA</t>
  </si>
  <si>
    <t xml:space="preserve">ADMINISTRADOR DE EMPRESAS OBS: NEGOCIOS INTERNACIONALES  Y TURISMO   </t>
  </si>
  <si>
    <t>41366578</t>
  </si>
  <si>
    <t>AGURTO FLORES EDWIN ALEXANDER</t>
  </si>
  <si>
    <t xml:space="preserve">ANALISTA, SISTEMAS INFORMATICOS OBS: TITULO PROFESIONALTECNICO ANALISIS DE SISTEMAS   </t>
  </si>
  <si>
    <t xml:space="preserve">BIBLIOTECOLOGA/O   </t>
  </si>
  <si>
    <t>41367104</t>
  </si>
  <si>
    <t>QUISPE BENITES GISEL SUSANA</t>
  </si>
  <si>
    <t>41378110</t>
  </si>
  <si>
    <t>FELIX FELIX CARLA VICTORIA</t>
  </si>
  <si>
    <t>41384935</t>
  </si>
  <si>
    <t>VEGA PACHAS CHRISTIAN ADRIAN</t>
  </si>
  <si>
    <t>41393938</t>
  </si>
  <si>
    <t>CALIXTRO FERRINI GREGORIO VLADIMIR</t>
  </si>
  <si>
    <t>41397488</t>
  </si>
  <si>
    <t>OCHOA DIAZ DANIEL</t>
  </si>
  <si>
    <t>41399021</t>
  </si>
  <si>
    <t>MERINO ALAMA GIANCARLO</t>
  </si>
  <si>
    <t>41404208</t>
  </si>
  <si>
    <t>VERA ELIAS YERKO NILS</t>
  </si>
  <si>
    <t>41405176</t>
  </si>
  <si>
    <t>CALDERON SALAZAR ANYETA YANET</t>
  </si>
  <si>
    <t>41405451</t>
  </si>
  <si>
    <t>REY GADEA PAOLA</t>
  </si>
  <si>
    <t xml:space="preserve"> OBS: LICENCIADO EN EDUCACION SECUNDARIA - ESPECIALIDAD: CIENCIAS HISTORICOS SOCIALES   </t>
  </si>
  <si>
    <t xml:space="preserve">ASISTENTE DE SEGURIDAD INFORMATICA   </t>
  </si>
  <si>
    <t>41411250</t>
  </si>
  <si>
    <t>BERNAL FUENTES VICTOR ARCADIO</t>
  </si>
  <si>
    <t>41414160</t>
  </si>
  <si>
    <t>LIMAYMANTA SALAZAR JOSE LUIS</t>
  </si>
  <si>
    <t>41418179</t>
  </si>
  <si>
    <t>BRACAMONTE SALAS BRUNO ALDO</t>
  </si>
  <si>
    <t xml:space="preserve">TECNICO, ADMINISTRADOR/OTROS OBS: ADMINISTRACION BANCARIA   </t>
  </si>
  <si>
    <t>41419536</t>
  </si>
  <si>
    <t>AGAMA CASTAÑEDA JESUS ANTONIO</t>
  </si>
  <si>
    <t xml:space="preserve">OPERATIVO DE NOTIFICACIONES   </t>
  </si>
  <si>
    <t>41421781</t>
  </si>
  <si>
    <t>PEREZ CRISOSTOMO ROSSANA MARIBEL</t>
  </si>
  <si>
    <t>41424187</t>
  </si>
  <si>
    <t>QUISPE CRUZ JUAN CARLOS</t>
  </si>
  <si>
    <t xml:space="preserve">ABOGADO OBS: DERECHO VII CICLO   </t>
  </si>
  <si>
    <t xml:space="preserve">OPERADOR DE REGISTRO DIGITAL   </t>
  </si>
  <si>
    <t>41429475</t>
  </si>
  <si>
    <t>ELIAS DE PAZ LUIS ANGEL</t>
  </si>
  <si>
    <t>41436475</t>
  </si>
  <si>
    <t>MORI BALSECA VALERIA EDITH</t>
  </si>
  <si>
    <t>41438215</t>
  </si>
  <si>
    <t>HOYOS CHUQUIMUNI CLOTILDE LORENA</t>
  </si>
  <si>
    <t xml:space="preserve">PROFESOR, EDUCACION SECUNDARIA OBS: EDUCACION   </t>
  </si>
  <si>
    <t>41438319</t>
  </si>
  <si>
    <t>ESCALANTE QUISPE LUCIO ADRIAN</t>
  </si>
  <si>
    <t>41441372</t>
  </si>
  <si>
    <t>OLIVEROS AREVALO WILLIAMS BRAYAN</t>
  </si>
  <si>
    <t>41443788</t>
  </si>
  <si>
    <t>NOMBERTO VERTIZ KRISS VANESSA</t>
  </si>
  <si>
    <t>NEYRA RAMÍREZ ROSA ELENA</t>
  </si>
  <si>
    <t>41447893</t>
  </si>
  <si>
    <t>GUEVARA BEJARANO MANUEL ALONSO</t>
  </si>
  <si>
    <t>41453229</t>
  </si>
  <si>
    <t>JARA MENDEZ RANDY RAUL</t>
  </si>
  <si>
    <t>41464416</t>
  </si>
  <si>
    <t>BRIONES MEDINA ELISA JANETT</t>
  </si>
  <si>
    <t>41464914</t>
  </si>
  <si>
    <t>CRUZ SILVA JANE MELINA</t>
  </si>
  <si>
    <t>41465180</t>
  </si>
  <si>
    <t>MOSTACERO PLASENCIA JOSE JOEL</t>
  </si>
  <si>
    <t>41467999</t>
  </si>
  <si>
    <t>TOLENTINO LUGO LIDMAN AURELIO</t>
  </si>
  <si>
    <t xml:space="preserve">INGENIERO, SISTEMAS INFORMATICOS OBS: INGENIERIA EN INFORMATICA Y SISTEMAS   </t>
  </si>
  <si>
    <t>41470201</t>
  </si>
  <si>
    <t>CAITIMARI ANDRADE PABLO SEGUNDO</t>
  </si>
  <si>
    <t>41478341</t>
  </si>
  <si>
    <t>LAZARTE SCHIAPPACASSE FRANCO FELIX</t>
  </si>
  <si>
    <t>41483563</t>
  </si>
  <si>
    <t>VILCHEZ REYES YESSENIA</t>
  </si>
  <si>
    <t>41489510</t>
  </si>
  <si>
    <t>FELIX CARPIO JUAN DANIEL</t>
  </si>
  <si>
    <t xml:space="preserve">COORDINADOR REGIONAL GRIAS   </t>
  </si>
  <si>
    <t>41490877</t>
  </si>
  <si>
    <t>PORRAS OSCATEGUI RODOLFO AKIRA</t>
  </si>
  <si>
    <t>41495167</t>
  </si>
  <si>
    <t>JUIGUINTA SAMAME EDER DANIEL</t>
  </si>
  <si>
    <t>41495932</t>
  </si>
  <si>
    <t>CASTRO LOPEZ ALDO EDUARDO</t>
  </si>
  <si>
    <t>41497660</t>
  </si>
  <si>
    <t>RAMIREZ HUAMANI LISSETT</t>
  </si>
  <si>
    <t>41507702</t>
  </si>
  <si>
    <t>RUIZ BARBOZA MARTHA ESTHER</t>
  </si>
  <si>
    <t xml:space="preserve">ECONOMIA OBS: V AÑO   </t>
  </si>
  <si>
    <t>41509357</t>
  </si>
  <si>
    <t>GONZALES GONZALEZ JAHASBEL JOSEFINA</t>
  </si>
  <si>
    <t>41513693</t>
  </si>
  <si>
    <t>FLORES LOPEZ HAROLD JOAN</t>
  </si>
  <si>
    <t>41517397</t>
  </si>
  <si>
    <t>SILVA GOMEZ PEPE</t>
  </si>
  <si>
    <t>41522960</t>
  </si>
  <si>
    <t>TENORIO ALARCON KARINA</t>
  </si>
  <si>
    <t>41524030</t>
  </si>
  <si>
    <t>GIL BERNALES TANIA YSABEL</t>
  </si>
  <si>
    <t>41524043</t>
  </si>
  <si>
    <t>BENITES LLERENA NELSON ENRIQUE</t>
  </si>
  <si>
    <t xml:space="preserve">INGENIERO, SISTEMAS INFORMATICOS OBS: INGENEIRIA DE COMPUTACION Y SISTEMAS   </t>
  </si>
  <si>
    <t>41527381</t>
  </si>
  <si>
    <t>CADILLO DURAN LISSETE PATRICIA</t>
  </si>
  <si>
    <t>41527393</t>
  </si>
  <si>
    <t>BOHORQUEZ GONZALEZ MARCO ANTONIO</t>
  </si>
  <si>
    <t>41534928</t>
  </si>
  <si>
    <t>NAVARRO MACEDO DARLIN</t>
  </si>
  <si>
    <t>41538198</t>
  </si>
  <si>
    <t>BRIONES SAMAME JHOANNA ESTHER DELICIA</t>
  </si>
  <si>
    <t>41542242</t>
  </si>
  <si>
    <t>RAMOS LIMACO RUTH LIZETH</t>
  </si>
  <si>
    <t xml:space="preserve">PROFESOR, EDUCACION SECUNDARIA/OTROS OBS: LICENCIADO EN EDUCACION ESPECIALIDAD MATEMATICA E INFORMATICA   </t>
  </si>
  <si>
    <t>41544910</t>
  </si>
  <si>
    <t>ROBLES POLAR AZUL KALU</t>
  </si>
  <si>
    <t xml:space="preserve">COMPUTACION E INFORMATICA OBS: TECNICA EN COMPUTACION   </t>
  </si>
  <si>
    <t xml:space="preserve">DESARROLLADOR DE SERVICIOS WEB   </t>
  </si>
  <si>
    <t>41546986</t>
  </si>
  <si>
    <t>ACEIJAS NOSTADEZ CÉSAR AUGUSTO</t>
  </si>
  <si>
    <t xml:space="preserve">ANALISTA EN COMUNICACIONES   </t>
  </si>
  <si>
    <t>41556557</t>
  </si>
  <si>
    <t>VITAL REYES SUSANA LUZMILA</t>
  </si>
  <si>
    <t xml:space="preserve">PERIODISTA, REPORTERO OBS: LICENCIADO EN PERIODISMO   </t>
  </si>
  <si>
    <t xml:space="preserve">ASISTENTE EN GESTION ADMINISTRATIVA   </t>
  </si>
  <si>
    <t>41556750</t>
  </si>
  <si>
    <t>TORRES SOLANO DEYSE RAQUIEL</t>
  </si>
  <si>
    <t>41559100</t>
  </si>
  <si>
    <t>YAURI CHAHUA DIANA MAFI</t>
  </si>
  <si>
    <t xml:space="preserve">INGENIERO, MINAS OBS: INGENIERIA DE MINAS, GEOLOGIA Y METALURGIA VI CICLO   </t>
  </si>
  <si>
    <t>41563640</t>
  </si>
  <si>
    <t>ILLANES VALENCIA EDISON</t>
  </si>
  <si>
    <t xml:space="preserve">ADMINISTRACION OBS: CIENCIAS ADMINISTRATIVAS Y TURISMO   </t>
  </si>
  <si>
    <t>41564782</t>
  </si>
  <si>
    <t>PALOMINO CHIRINOS JACKELINE</t>
  </si>
  <si>
    <t xml:space="preserve">ANALISTA EN PRESUPUESTO   </t>
  </si>
  <si>
    <t>41566603</t>
  </si>
  <si>
    <t>CADILLO TREJO LIDOVINA GUILLERMA</t>
  </si>
  <si>
    <t>41567433</t>
  </si>
  <si>
    <t>JUAREZ MARTINEZ CLODOALDO SEGUNDO</t>
  </si>
  <si>
    <t>41567716</t>
  </si>
  <si>
    <t>LOPEZ LOPEZ ELSA</t>
  </si>
  <si>
    <t xml:space="preserve">PROFESOR DE EDUCACION INICIAL (PRE-ESCOLAR) OBS: EDUCACION INICIAL   </t>
  </si>
  <si>
    <t>41570313</t>
  </si>
  <si>
    <t>QUISPE MAMANI FLORENTINO</t>
  </si>
  <si>
    <t>41571288</t>
  </si>
  <si>
    <t>LAURA VELEZ LILIANA LIZVETH</t>
  </si>
  <si>
    <t>41574977</t>
  </si>
  <si>
    <t>MENENDEZ GUTIERREZ MIRELLE</t>
  </si>
  <si>
    <t>41576439</t>
  </si>
  <si>
    <t>LLATAS NAVARRO HAYDEE</t>
  </si>
  <si>
    <t>41576807</t>
  </si>
  <si>
    <t>BRAÑEZ BARDALES JORGE LUIS</t>
  </si>
  <si>
    <t>41578068</t>
  </si>
  <si>
    <t>GARCIA ROJAS KATHERINE</t>
  </si>
  <si>
    <t xml:space="preserve">ASISTENTE DE RACIONALIZACION   </t>
  </si>
  <si>
    <t>41583517</t>
  </si>
  <si>
    <t>BRUNO ROJAS LEYLA DEL PILAR</t>
  </si>
  <si>
    <t>41584826</t>
  </si>
  <si>
    <t>ZARZO TOLENTINO ISAIAS JERSON</t>
  </si>
  <si>
    <t>41585077</t>
  </si>
  <si>
    <t>ESTEBAN APONTE NORMA</t>
  </si>
  <si>
    <t xml:space="preserve">ADMINISTRACION OBS: X CICLO   </t>
  </si>
  <si>
    <t>41585862</t>
  </si>
  <si>
    <t>PACHERRES LOZADA CATHERINE SOLEDAD</t>
  </si>
  <si>
    <t>41596978</t>
  </si>
  <si>
    <t>SOTO HUAMANCHOQUE LITA</t>
  </si>
  <si>
    <t xml:space="preserve">TECNICO, CONTABLE EN COSTOS OBS: CONTANILIDAD   </t>
  </si>
  <si>
    <t>41600202</t>
  </si>
  <si>
    <t>BALMACEDA RIOS CARLA ROSSANA</t>
  </si>
  <si>
    <t>41600262</t>
  </si>
  <si>
    <t>QUISPE PAREDES MAGALY JAQUELINE</t>
  </si>
  <si>
    <t>41601192</t>
  </si>
  <si>
    <t>MORI TORRES SANDY</t>
  </si>
  <si>
    <t xml:space="preserve">ASISTENTA/E DE VERIFICACION DE DOMICILIO   </t>
  </si>
  <si>
    <t>41602052</t>
  </si>
  <si>
    <t>VILLASECA IPANAQUE SHINTYA ANANY</t>
  </si>
  <si>
    <t>41604306</t>
  </si>
  <si>
    <t>PONCE ROJAS MARTIN SALOMON</t>
  </si>
  <si>
    <t>41608208</t>
  </si>
  <si>
    <t>HERNANDEZ MENDO JACKELINE LISSET</t>
  </si>
  <si>
    <t>41613271</t>
  </si>
  <si>
    <t>ARTEAGA RIMARACHIN MARCELINA</t>
  </si>
  <si>
    <t>41613298</t>
  </si>
  <si>
    <t>CHINCHAY DIAZ JORGE LUIS</t>
  </si>
  <si>
    <t>41618363</t>
  </si>
  <si>
    <t>SANCHEZ BUSTAMANTE FANNY</t>
  </si>
  <si>
    <t xml:space="preserve">PROFESORES, OTROS OBS: PROFESOR DE EDUCACION PRIMARIA   </t>
  </si>
  <si>
    <t>41620408</t>
  </si>
  <si>
    <t>ALLAZO HUAYAPA JOSE MANUEL</t>
  </si>
  <si>
    <t xml:space="preserve">CONTABILIDAD OBS: PROFESIONAL TECNICO CONTABILIDAD   </t>
  </si>
  <si>
    <t>41624526</t>
  </si>
  <si>
    <t>HUAMAN ALDANA WALTER DOMINGO</t>
  </si>
  <si>
    <t>41625265</t>
  </si>
  <si>
    <t>GONZALEZ VASQUEZ HERMIS ROSSEELL</t>
  </si>
  <si>
    <t>41627570</t>
  </si>
  <si>
    <t>CACERES LARICO SNEYDER HELAMAN</t>
  </si>
  <si>
    <t xml:space="preserve">OPERARIO PINTURA   </t>
  </si>
  <si>
    <t>41633340</t>
  </si>
  <si>
    <t>QUEZADA AGÜERO ALEJANDRO</t>
  </si>
  <si>
    <t>41635025</t>
  </si>
  <si>
    <t>MARQUINA RAMIREZ CARLOS AMERICO</t>
  </si>
  <si>
    <t>41638327</t>
  </si>
  <si>
    <t>CORREA DEXTRE MARIBEL EPIFANIA</t>
  </si>
  <si>
    <t>41638593</t>
  </si>
  <si>
    <t>TORRES CARPIO KARINA</t>
  </si>
  <si>
    <t xml:space="preserve">COMPUTACION E INFORMATICA OBS: TÉCNICO EN COMPUTACION   </t>
  </si>
  <si>
    <t xml:space="preserve">ARQUITECTO EN TECNOLOGIAS DE INFORMACION PKI   </t>
  </si>
  <si>
    <t>41639507</t>
  </si>
  <si>
    <t>FLORES MOROCO JUAN ANTONIO</t>
  </si>
  <si>
    <t>41642145</t>
  </si>
  <si>
    <t>HUACHES DIAZ YANINA</t>
  </si>
  <si>
    <t xml:space="preserve">TECNICO, ADMINISTRADOR/OTROS OBS: ASISTENTE DE GERENCIA   </t>
  </si>
  <si>
    <t xml:space="preserve">DIGITADOR/A   </t>
  </si>
  <si>
    <t>41643532</t>
  </si>
  <si>
    <t>AGUILAR SALINAS DE RAMIREZ DIANA ESMITH</t>
  </si>
  <si>
    <t>41645397</t>
  </si>
  <si>
    <t>BEDOYA GALVEZ ROMINA LISSETH</t>
  </si>
  <si>
    <t>41645631</t>
  </si>
  <si>
    <t>ZAPATA DIAZ ANTONIO LARRY</t>
  </si>
  <si>
    <t>41656229</t>
  </si>
  <si>
    <t>BERROSPI PONCE MILENA MIRIAM</t>
  </si>
  <si>
    <t>41658245</t>
  </si>
  <si>
    <t>FLORES VALDIZAN LUIS MIGUEL</t>
  </si>
  <si>
    <t>41659907</t>
  </si>
  <si>
    <t>RUIZ PEREZ LOLO FERNANDO</t>
  </si>
  <si>
    <t>41667511</t>
  </si>
  <si>
    <t>VALER QUISPE LILIANA CARLA</t>
  </si>
  <si>
    <t xml:space="preserve">INGENIERIA DE COMPUTACION Y SISTEMAS OBS: INGENIERIA DE SISTEMAS Y COMPUTACIÓN   </t>
  </si>
  <si>
    <t>41668074</t>
  </si>
  <si>
    <t>FLORES SHIROMA RICARDO ANTONIO</t>
  </si>
  <si>
    <t>41668920</t>
  </si>
  <si>
    <t>HUAMANQUISPE APAZA MILAGROS VIOLETA</t>
  </si>
  <si>
    <t>41671149</t>
  </si>
  <si>
    <t>SOTO VILLARROEL GABRIEL ORLANDO</t>
  </si>
  <si>
    <t>41671470</t>
  </si>
  <si>
    <t>CARRANZA LOPEZ FERNANDO JHOSEP</t>
  </si>
  <si>
    <t>41672348</t>
  </si>
  <si>
    <t>FLORES AEDO NANCY</t>
  </si>
  <si>
    <t>41675378</t>
  </si>
  <si>
    <t>RIVERA ZEVALLOS PLACIDO</t>
  </si>
  <si>
    <t xml:space="preserve">TECNICO EN AIRE ACONDICIONADO   </t>
  </si>
  <si>
    <t>41675726</t>
  </si>
  <si>
    <t>TORRES ORTIZ ORE</t>
  </si>
  <si>
    <t xml:space="preserve"> OBS: MECANICO DE REFRIGERACION Y AIRE ACONDICIONADO   </t>
  </si>
  <si>
    <t>41675799</t>
  </si>
  <si>
    <t>ZAMORA CORILLA JUAN CARLOS</t>
  </si>
  <si>
    <t xml:space="preserve">PERITO GRAFOTÉCNICO   </t>
  </si>
  <si>
    <t>41678389</t>
  </si>
  <si>
    <t>LIMA ALTEZ YENNE SUMI</t>
  </si>
  <si>
    <t>41678687</t>
  </si>
  <si>
    <t>CABANILLAS SANDOVAL NEPTALI OSWALDO</t>
  </si>
  <si>
    <t>41691600</t>
  </si>
  <si>
    <t>FLORES HUANCA JOSE RONAL</t>
  </si>
  <si>
    <t>41691868</t>
  </si>
  <si>
    <t>QUISPE PACHERRES SANTOS LEVINDE</t>
  </si>
  <si>
    <t>41692647</t>
  </si>
  <si>
    <t>VALVERDE CASTRO YOVANY</t>
  </si>
  <si>
    <t xml:space="preserve">INGENIERO, SISTEMAS INFORMATICOS OBS: INFORMATICA Y SISTEMAS   </t>
  </si>
  <si>
    <t>41694544</t>
  </si>
  <si>
    <t>ESPINOZA SURCO IVANOE</t>
  </si>
  <si>
    <t xml:space="preserve">INGENIERO ESTADISTICO OBS: E INFORMATICO   </t>
  </si>
  <si>
    <t>41695923</t>
  </si>
  <si>
    <t>BECERRA HERNANDEZ ENIT YONELE</t>
  </si>
  <si>
    <t xml:space="preserve">TECNICO, ADMINISTRADOR/OTROS OBS: PROFESIONAL TECNICO EN ADMINISTRACION   </t>
  </si>
  <si>
    <t>41696268</t>
  </si>
  <si>
    <t>CARO TRAUCO SEGUNDO ISAAC</t>
  </si>
  <si>
    <t xml:space="preserve">LICENCIADO EN TURISMO OBS: TURISMO Y ADMINISTRACION   </t>
  </si>
  <si>
    <t>41701146</t>
  </si>
  <si>
    <t>ARAGON PEREZ MAISSA EUFEMIA</t>
  </si>
  <si>
    <t xml:space="preserve">ADMINISTRADOR DE EMPRESAS OBS: ADMINISTRACION - II CICLO   </t>
  </si>
  <si>
    <t>41701208</t>
  </si>
  <si>
    <t>LEON TICONA CECILIA VILMA</t>
  </si>
  <si>
    <t xml:space="preserve">PROFESORES, OTROS OBS: ESPECIAQLIDAD: ELECTRICIDAD   </t>
  </si>
  <si>
    <t>41702171</t>
  </si>
  <si>
    <t>BARRENECHEA RAMIREZ YULIANA ROSI</t>
  </si>
  <si>
    <t>41702648</t>
  </si>
  <si>
    <t>GUTIERREZ HUAMAN DAYANIRA PAOLA</t>
  </si>
  <si>
    <t xml:space="preserve">INGENIERIA DE COMPUTACION Y SISTEMAS OBS: ESTUDIANTE DEL III CICLO   </t>
  </si>
  <si>
    <t>41702817</t>
  </si>
  <si>
    <t>CARHUARICRA CERAS DAVID</t>
  </si>
  <si>
    <t>41703778</t>
  </si>
  <si>
    <t>BERNAL PIMENTEL ABRAHAM NILTON</t>
  </si>
  <si>
    <t>41716596</t>
  </si>
  <si>
    <t>ROCA CHARRI JHONATAN PAUL</t>
  </si>
  <si>
    <t xml:space="preserve">ESPECIALISTA 1   </t>
  </si>
  <si>
    <t>41719449</t>
  </si>
  <si>
    <t>MAGUIÑA VARGAS LILY DELINDA</t>
  </si>
  <si>
    <t>41721804</t>
  </si>
  <si>
    <t>GASPAR CLAROS CARMEN LUZ</t>
  </si>
  <si>
    <t xml:space="preserve">ADMINISTRACION DE PROYECTOS DE MICROFORMAS   </t>
  </si>
  <si>
    <t>41721996</t>
  </si>
  <si>
    <t>DORIA DELGADO ZAIDA FLOR DE MARIA</t>
  </si>
  <si>
    <t>41725755</t>
  </si>
  <si>
    <t>DONDERO UGARRIZA FLAVIA FIORELLA</t>
  </si>
  <si>
    <t>41731498</t>
  </si>
  <si>
    <t>PASQUEL GONZALES LIZARDO</t>
  </si>
  <si>
    <t xml:space="preserve"> OBS: LA IDENTIDAD DIGITAL Y EL DERECHO E ACCESO A LOS SERVICIOS PÚBLICOS ELECTRONICOS SEGUROS   </t>
  </si>
  <si>
    <t>41735644</t>
  </si>
  <si>
    <t>SUTTA MORALES DERLISKA MAGALLI</t>
  </si>
  <si>
    <t xml:space="preserve">ENCARGADO DE MODULO DE FISCALIZACION   </t>
  </si>
  <si>
    <t>41742088</t>
  </si>
  <si>
    <t>BERNUY MARTINEZ JOSE FELIPE</t>
  </si>
  <si>
    <t xml:space="preserve"> OBS: FUNDAMENTOS DE SEGURIDAD DE LA INFORMACION ISO-IEC 27001:2013   </t>
  </si>
  <si>
    <t xml:space="preserve">OPERATIVO II   </t>
  </si>
  <si>
    <t>41747359</t>
  </si>
  <si>
    <t>MELENDEZ VALDIVIA MILAGROS ISABEL</t>
  </si>
  <si>
    <t>41748588</t>
  </si>
  <si>
    <t>LUZA LOPEZ CARLOS NESTOR</t>
  </si>
  <si>
    <t>41756394</t>
  </si>
  <si>
    <t>RAMOS SANCHEZ CARLOS RAFAEL</t>
  </si>
  <si>
    <t>41757221</t>
  </si>
  <si>
    <t>NÁJAR RAMÍREZ GISER AMÍN</t>
  </si>
  <si>
    <t>41761578</t>
  </si>
  <si>
    <t>ROMERO SALCEDO ELIZABETH GRISELDA</t>
  </si>
  <si>
    <t xml:space="preserve">ARCHIVISTA DE INTEGRACION   </t>
  </si>
  <si>
    <t>41762257</t>
  </si>
  <si>
    <t>SIMANGAS VILLALOBOS RICHARD EDWIN</t>
  </si>
  <si>
    <t xml:space="preserve">HISTORIADOR OBS: HISTORIA   </t>
  </si>
  <si>
    <t>41763973</t>
  </si>
  <si>
    <t>CAMASCA PIÑAN GRIMANESA</t>
  </si>
  <si>
    <t>41767173</t>
  </si>
  <si>
    <t>MENA COLQUI SONIA MERCEDES</t>
  </si>
  <si>
    <t>41773006</t>
  </si>
  <si>
    <t>MUÑOZ HUAMAN CESAR ENRIQUE</t>
  </si>
  <si>
    <t xml:space="preserve">INGENIERO, SISTEMAS INFORMATICOS OBS: INGENIERO INFORMATICO   </t>
  </si>
  <si>
    <t>41777971</t>
  </si>
  <si>
    <t>DE LA CRUZ GONZALES KARIN NATALY</t>
  </si>
  <si>
    <t>41780096</t>
  </si>
  <si>
    <t>CORDOVA ANDRADE KATHERINE LIZZET</t>
  </si>
  <si>
    <t xml:space="preserve">TECNICO, COMPUTADORAS OBS: WINOFFICE PROFESSIONAL   </t>
  </si>
  <si>
    <t>41781676</t>
  </si>
  <si>
    <t>CANGALAYA MARCA CINTHYA DIANA</t>
  </si>
  <si>
    <t xml:space="preserve">INGENIERIA INDUSTRIAL OBS: BACHILLER EN INGENIERÍA ADMINISTRATIVA   </t>
  </si>
  <si>
    <t>41790059</t>
  </si>
  <si>
    <t>GUERRERO CABRERA WILLIAM RICARDO</t>
  </si>
  <si>
    <t>41794339</t>
  </si>
  <si>
    <t>LUCANA DIAZ CLAUDIA JACKELIN</t>
  </si>
  <si>
    <t>41794505</t>
  </si>
  <si>
    <t>MARIÑO SALAZAR AYDEE</t>
  </si>
  <si>
    <t>41795001</t>
  </si>
  <si>
    <t>VELA SALAS JOSE TOMAS</t>
  </si>
  <si>
    <t xml:space="preserve">TECNICO, OPERACIONES BANCARIAS Y FINANCIERAS OBS: CAJERO   </t>
  </si>
  <si>
    <t>41797097</t>
  </si>
  <si>
    <t>VIVANCO CASTRO GILDA</t>
  </si>
  <si>
    <t>41807291</t>
  </si>
  <si>
    <t>HUAYHUA SAYAVERDE PAUL CRISTIAN</t>
  </si>
  <si>
    <t>41810714</t>
  </si>
  <si>
    <t>RAMIREZ ROMUCHO MIGUEL ANGEL</t>
  </si>
  <si>
    <t xml:space="preserve">INGENIERIA INDUSTRIAL OBS: ESTUDIANTE DE VI CICLO   </t>
  </si>
  <si>
    <t>41815957</t>
  </si>
  <si>
    <t>ESPINOZA NIMA OMAR ALI ANTONIO</t>
  </si>
  <si>
    <t xml:space="preserve">ASISTENTE EN INVESTIGACION   </t>
  </si>
  <si>
    <t>41821097</t>
  </si>
  <si>
    <t>TINTAYA TINTAYA ANALI KARINA</t>
  </si>
  <si>
    <t xml:space="preserve">PROFESOR, EDUCACION SUPERIOR/LINGUISTICA OBS: BACHILLER EN LINGUISTICA   </t>
  </si>
  <si>
    <t xml:space="preserve">ASISTENTA/E INFORMÁTICO   </t>
  </si>
  <si>
    <t>41821252</t>
  </si>
  <si>
    <t>CUYA MAMANI FELIX PANFILO</t>
  </si>
  <si>
    <t>41822695</t>
  </si>
  <si>
    <t>SICHA QUISPE PERCY</t>
  </si>
  <si>
    <t>41823093</t>
  </si>
  <si>
    <t>ACEVEDO VARGAS DIANA PAOLA</t>
  </si>
  <si>
    <t xml:space="preserve">TRADUCTOR DE IDIOMAS OBS: INGLES - NIVEL AVANZADO   </t>
  </si>
  <si>
    <t>41829262</t>
  </si>
  <si>
    <t>CHUQUIPIONDO ORELLANA MAURO ALBERTO</t>
  </si>
  <si>
    <t>41837068</t>
  </si>
  <si>
    <t>CALDERON MARTELL EDILBERTO LINO</t>
  </si>
  <si>
    <t>41837477</t>
  </si>
  <si>
    <t>HONORIO ARMAS JUAN CARLOS</t>
  </si>
  <si>
    <t xml:space="preserve">COMPUTACION E INFORMATICA OBS: QUINTO CICLO   </t>
  </si>
  <si>
    <t>41841504</t>
  </si>
  <si>
    <t>YALE ANTARA HENRRY ELVIS</t>
  </si>
  <si>
    <t xml:space="preserve">INGENIERIA DE SISTEMAS OBS: X CICLO INGENIERIA DE SISTEMAS   </t>
  </si>
  <si>
    <t>41841509</t>
  </si>
  <si>
    <t>OLIVAS OBISPO SANDRA YULISSA</t>
  </si>
  <si>
    <t>41849414</t>
  </si>
  <si>
    <t>SALARDI VEIT PIERO GIANFRANCO</t>
  </si>
  <si>
    <t>41851745</t>
  </si>
  <si>
    <t>CASTILLO DIAZ JAVIER ENRIQUE</t>
  </si>
  <si>
    <t>41853100</t>
  </si>
  <si>
    <t>SINCHEZ CASTRO YOVANA</t>
  </si>
  <si>
    <t xml:space="preserve">ADMINISTRADOR DE EMPRESAS OBS: LICENCIADA EN ADMINISTRACION   </t>
  </si>
  <si>
    <t>41854301</t>
  </si>
  <si>
    <t>POMA HILARIO CARLOS ALBERTO</t>
  </si>
  <si>
    <t xml:space="preserve">ECONOMIA OBS: VI CICLO   </t>
  </si>
  <si>
    <t>41854466</t>
  </si>
  <si>
    <t>PANDURO RUIZ KARLA SELENE</t>
  </si>
  <si>
    <t xml:space="preserve">INGENIERIA EN GESTION EMPRESARIAL OBS: GESTION EMPRESARIAL   </t>
  </si>
  <si>
    <t>41863313</t>
  </si>
  <si>
    <t>PUMACAYO LAURA KATTY MELISA</t>
  </si>
  <si>
    <t>41865107</t>
  </si>
  <si>
    <t>PLASENCIA CASTILLO NERY KATHERIN</t>
  </si>
  <si>
    <t xml:space="preserve">MOZO   </t>
  </si>
  <si>
    <t>41868821</t>
  </si>
  <si>
    <t>PEVES CEVERINO LUZ ELIANA</t>
  </si>
  <si>
    <t>41873181</t>
  </si>
  <si>
    <t>ÑIQUEN TANCUN MARIA DEL ROSARIO</t>
  </si>
  <si>
    <t xml:space="preserve">GESTOR DE PROYECTOS DE GOBIERNO ELECTONICO   </t>
  </si>
  <si>
    <t>41874566</t>
  </si>
  <si>
    <t>ROSALES GERONIMO GISSELA KATHERYN</t>
  </si>
  <si>
    <t>41875068</t>
  </si>
  <si>
    <t>CASTOPE DELGADO SILENIA MIREYA</t>
  </si>
  <si>
    <t xml:space="preserve"> OBS: BACHILLER EN CIENCIAS FORESTALES (CIENCIAS AGRARIAS)   </t>
  </si>
  <si>
    <t xml:space="preserve">COMUNICADOR AUDIOVISUAL   </t>
  </si>
  <si>
    <t>41875788</t>
  </si>
  <si>
    <t>CERNA MARQUEZ SOLIS ENRIQUE DANIEL</t>
  </si>
  <si>
    <t xml:space="preserve">TECNICO, COMUNICACION AUDIOVISUAL OBS: COMUNICACION AUDIOVISUAL   </t>
  </si>
  <si>
    <t>41875922</t>
  </si>
  <si>
    <t>CUEVA RIVASPLATA LILA FLORIMETH</t>
  </si>
  <si>
    <t>41876081</t>
  </si>
  <si>
    <t>VILCHEZ ANGELDONES MARIA DEL CARMEN</t>
  </si>
  <si>
    <t xml:space="preserve">JEFE DE OFICINA   </t>
  </si>
  <si>
    <t>41876569</t>
  </si>
  <si>
    <t>UNTIVEROS MALAGA VICTOR ROY</t>
  </si>
  <si>
    <t>41877941</t>
  </si>
  <si>
    <t>SAUCEDO RODRIGUEZ CARMEN MILAGROS</t>
  </si>
  <si>
    <t xml:space="preserve"> OBS: INGENIERIA GEOGRAFICA   </t>
  </si>
  <si>
    <t>41882344</t>
  </si>
  <si>
    <t>SILVA HORNA EDUARDO ALEXANDER</t>
  </si>
  <si>
    <t>41882741</t>
  </si>
  <si>
    <t>BARTOLOME JAVIER GEOVANNA LILIAN</t>
  </si>
  <si>
    <t xml:space="preserve">ADMINISTRACION OBS: X DECIMO CICLO   </t>
  </si>
  <si>
    <t>41894448</t>
  </si>
  <si>
    <t>ELERA CASTILLO MOISES</t>
  </si>
  <si>
    <t xml:space="preserve">ADMINISTRACION DE NEGOCIOS INTERNACIONALES OBS: ADMINISTRACION DE NEGOCIOS INTERNACIONALES   </t>
  </si>
  <si>
    <t>41897196</t>
  </si>
  <si>
    <t>PEÑA HUIÑAPI MORELIA VIOLETA</t>
  </si>
  <si>
    <t xml:space="preserve">DEPURADOR/A   </t>
  </si>
  <si>
    <t>41897462</t>
  </si>
  <si>
    <t>HUAMAN DE LA CRUZ MARIA JESUS</t>
  </si>
  <si>
    <t>41898363</t>
  </si>
  <si>
    <t>RAVELLO INFANTE NADIA ROXANA</t>
  </si>
  <si>
    <t>41903255</t>
  </si>
  <si>
    <t>ROBLES APUMAYTA ZULLY MELISSA</t>
  </si>
  <si>
    <t>41903697</t>
  </si>
  <si>
    <t>MAMANI PANDO RUTH MERY</t>
  </si>
  <si>
    <t>41905021</t>
  </si>
  <si>
    <t>GARCIA ISUIZA MONICA LUZ</t>
  </si>
  <si>
    <t>41907417</t>
  </si>
  <si>
    <t>SALAS HUERTAS SUSAN SORAYA</t>
  </si>
  <si>
    <t>41909602</t>
  </si>
  <si>
    <t>MENDOZA ALFARO WALTER IVAN</t>
  </si>
  <si>
    <t xml:space="preserve">PROFESOR, EDUCACION SECUNDARIA OBS: ESPECIALIDAD MATEMATICA   </t>
  </si>
  <si>
    <t>41912759</t>
  </si>
  <si>
    <t>SAAVEDRA RODRIGUEZ ROY LUIS</t>
  </si>
  <si>
    <t xml:space="preserve">PROFESOR, EDUCACION SECUNDARIA/OTROS   </t>
  </si>
  <si>
    <t>41915143</t>
  </si>
  <si>
    <t>VILLALBA POMAR MARIO JEAN</t>
  </si>
  <si>
    <t xml:space="preserve">ADMINISTRACION DE EMPRESAS OBS: A LA FECHA 08 DE MARZO DE 2012 - EGRESADO     NO INDICA PERIODO DE PRACTICAS   </t>
  </si>
  <si>
    <t>41918199</t>
  </si>
  <si>
    <t>MENDOZA AMASIFUEN DE MESIAS MIRTHA LUZ</t>
  </si>
  <si>
    <t>41919690</t>
  </si>
  <si>
    <t>GUZMAN ESPINOZA GIANCARLO</t>
  </si>
  <si>
    <t xml:space="preserve">INGENIERO EN TELECOMUNICACIONES OBS: CONSTANCIA ACADEMICA 9NO Y 10 MO CICLO   </t>
  </si>
  <si>
    <t>41921227</t>
  </si>
  <si>
    <t>VENTURA ZURITA LUIS ANTONIO</t>
  </si>
  <si>
    <t>41927226</t>
  </si>
  <si>
    <t>SANGAMA TANGOA RIDER</t>
  </si>
  <si>
    <t>41927812</t>
  </si>
  <si>
    <t>MONTOYA MEDINA ARTURO JOSE</t>
  </si>
  <si>
    <t xml:space="preserve">TECNICO, COMPUTADORAS OBS: COMPUTACION E INTERNET   </t>
  </si>
  <si>
    <t>41931206</t>
  </si>
  <si>
    <t>GONZÁLEZ FLORES JORGE</t>
  </si>
  <si>
    <t>41931404</t>
  </si>
  <si>
    <t>DEL AGUILA PINEDO HEINZ MARLON</t>
  </si>
  <si>
    <t>41931794</t>
  </si>
  <si>
    <t>CHUQUIPUL CHUQUIZUTA ASUNCION</t>
  </si>
  <si>
    <t>41933919</t>
  </si>
  <si>
    <t>HUAMAN DAVILA LISSETH VICTORIA</t>
  </si>
  <si>
    <t xml:space="preserve">SUPERVISOR DE AGENCIA   </t>
  </si>
  <si>
    <t>41936336</t>
  </si>
  <si>
    <t>ROJAS RUIZ WALTER HUGO</t>
  </si>
  <si>
    <t>41937374</t>
  </si>
  <si>
    <t>ANGULO AROTAYPE GUSTAVO</t>
  </si>
  <si>
    <t>41942408</t>
  </si>
  <si>
    <t>RUIZ NORIEGA LEYSI</t>
  </si>
  <si>
    <t>41942564</t>
  </si>
  <si>
    <t>TORRE CRUZ YDEM MAICO</t>
  </si>
  <si>
    <t>41942682</t>
  </si>
  <si>
    <t>ALVAREZ MONTALVAN DENISSE KARINA</t>
  </si>
  <si>
    <t xml:space="preserve"> OBS: ENFOQUE DE GENERO   </t>
  </si>
  <si>
    <t>41949005</t>
  </si>
  <si>
    <t>SALCEDO PRUDENCIO HENRY ERICK</t>
  </si>
  <si>
    <t xml:space="preserve">INGENIERIA DE SISTEMAS OBS: CURSA EL 6TO CICLO DE LA ESPECIALIDAD DE INGENIERIA DE SISTEMAS   </t>
  </si>
  <si>
    <t>41957854</t>
  </si>
  <si>
    <t>PINEDO VARGAS ANDREA DEL ROSARIO</t>
  </si>
  <si>
    <t xml:space="preserve"> OBS: ADMINISTRACION DE SERVICIOS DE HOSTELERIA   </t>
  </si>
  <si>
    <t>41958256</t>
  </si>
  <si>
    <t>TORRES GIRON CLAUDIA VANESSA</t>
  </si>
  <si>
    <t>41960881</t>
  </si>
  <si>
    <t>ANGULO CARRERA JHOAN EDWIN</t>
  </si>
  <si>
    <t>41962219</t>
  </si>
  <si>
    <t>FLORES LAIME KARINA</t>
  </si>
  <si>
    <t xml:space="preserve">ESTADISTICO, MATEMATICO OBS: BACHILLER EN MATEMATICA   </t>
  </si>
  <si>
    <t>41965808</t>
  </si>
  <si>
    <t>MARTINEZ BURGOS JORGE</t>
  </si>
  <si>
    <t>41967999</t>
  </si>
  <si>
    <t>COLOMA PAXI ROBERTO FRANCISCO</t>
  </si>
  <si>
    <t xml:space="preserve">PROFESOR DE ENSEÑANZA PRIMARIA OBS: ESPECIALIDAD: PRIMARIA   </t>
  </si>
  <si>
    <t>41969372</t>
  </si>
  <si>
    <t>AUQUI SOSAYA JACLYN HEIDI</t>
  </si>
  <si>
    <t>41970792</t>
  </si>
  <si>
    <t>RAMOS CORAL PAUL ALBERTO</t>
  </si>
  <si>
    <t xml:space="preserve">DERECHO OBS: TITULADO EN DERECHO   </t>
  </si>
  <si>
    <t>41971733</t>
  </si>
  <si>
    <t>GILBERTO CASTILLO WILMER EDILBERTO</t>
  </si>
  <si>
    <t>41977731</t>
  </si>
  <si>
    <t>AYCA ALAVE MIGUEL ANGEL</t>
  </si>
  <si>
    <t xml:space="preserve">GEOGRAFO, GEOGRAFIA ECONOMICA OBS: GEOGRAFO   </t>
  </si>
  <si>
    <t>41978508</t>
  </si>
  <si>
    <t>PARQUI HUALLPA ALAN JOEL</t>
  </si>
  <si>
    <t>41979953</t>
  </si>
  <si>
    <t>OJEDA VARGAS KAREN</t>
  </si>
  <si>
    <t>41987941</t>
  </si>
  <si>
    <t>ROSALES COLCHADO ROSALIN</t>
  </si>
  <si>
    <t>41988654</t>
  </si>
  <si>
    <t>VILLEGAS QUIROZ JOSE LUIS</t>
  </si>
  <si>
    <t>41991823</t>
  </si>
  <si>
    <t>CAYSAHUANA CARHUALLANQUI LIZ EVELYN</t>
  </si>
  <si>
    <t xml:space="preserve">TECNICO, ADMINISTRADOR/OTROS OBS: ADMINISTRACION DE NEGOCIOS INTERNACIONALES   </t>
  </si>
  <si>
    <t>42000493</t>
  </si>
  <si>
    <t>ESTRELLA LUNA LUCIO ROLANDO</t>
  </si>
  <si>
    <t>42001425</t>
  </si>
  <si>
    <t>LAROTA CUTI ROGER</t>
  </si>
  <si>
    <t>42002299</t>
  </si>
  <si>
    <t>ARIAS ASTO JULIO</t>
  </si>
  <si>
    <t>42008309</t>
  </si>
  <si>
    <t>RAMÍREZ SCHIANTARELLI ALDO JESÚS</t>
  </si>
  <si>
    <t xml:space="preserve">DERECHO Y CIENCIAS  POLITICAS OBS: VII CICLO   </t>
  </si>
  <si>
    <t>42010198</t>
  </si>
  <si>
    <t>MILLONES OLIVOS MIGUEL ORLANDO</t>
  </si>
  <si>
    <t>42011712</t>
  </si>
  <si>
    <t>RIVERA CABRERA MIGUEL</t>
  </si>
  <si>
    <t>42012303</t>
  </si>
  <si>
    <t>DEL ROSARIO DEL AGUILA CINTHIA LILIANA</t>
  </si>
  <si>
    <t>42015610</t>
  </si>
  <si>
    <t>GAITAN JARA LIZ AMANDA</t>
  </si>
  <si>
    <t>42023250</t>
  </si>
  <si>
    <t>CHUMPITAZ CUYA ALEJANDRINA MARIA</t>
  </si>
  <si>
    <t>42025151</t>
  </si>
  <si>
    <t>RIOJAS GUERRERO JULIO DAVID</t>
  </si>
  <si>
    <t>42031209</t>
  </si>
  <si>
    <t>AGUILAR MATA LIZ GISELLA</t>
  </si>
  <si>
    <t>42032404</t>
  </si>
  <si>
    <t>ASQUI QUISPE CHARLES CHANEL</t>
  </si>
  <si>
    <t>42037400</t>
  </si>
  <si>
    <t>PAJUELO HUAROTO MARCO ANTONIO</t>
  </si>
  <si>
    <t>42039875</t>
  </si>
  <si>
    <t>CAMPOS EUGENIO GABRIELA MILAGROS</t>
  </si>
  <si>
    <t xml:space="preserve">INGENIERO ELECTRICISTA, PRODUCCION DE ENERGIA OBS: INGENIERIA DE RECURSOS NATURALES Y DE ENERGIAS RENOVABLES   </t>
  </si>
  <si>
    <t>42045983</t>
  </si>
  <si>
    <t>LOPEZ ARBILDO YILIBETH MIRZA</t>
  </si>
  <si>
    <t xml:space="preserve">PROFESOR, EDUCACION SECUNDARIA/RELIGION OBS: EDUCACION SECUNDARIA: FILOSOFIA Y RELIGIÓN   </t>
  </si>
  <si>
    <t>42050494</t>
  </si>
  <si>
    <t>SEPULVEDA DE LA CRUZ ENRIQUE ANTONIO</t>
  </si>
  <si>
    <t>42051478</t>
  </si>
  <si>
    <t>RODRIGUEZ ZAVALA DIANA MELINA</t>
  </si>
  <si>
    <t>42053014</t>
  </si>
  <si>
    <t>BAZAN ALVARADO DEISI</t>
  </si>
  <si>
    <t>42057116</t>
  </si>
  <si>
    <t>JIMENEZ CHURA DAISY ANA</t>
  </si>
  <si>
    <t>42058362</t>
  </si>
  <si>
    <t>ARMAS CHU HANS ROBERTH</t>
  </si>
  <si>
    <t>42059833</t>
  </si>
  <si>
    <t>ZEVALLOS ALBRIZZIO LEE AMADA</t>
  </si>
  <si>
    <t>42061950</t>
  </si>
  <si>
    <t>ADRIANZEN CARREÑO ELIDA NADINE</t>
  </si>
  <si>
    <t xml:space="preserve">ANALISTA CONSULTOR DE CAMPO   </t>
  </si>
  <si>
    <t>42064636</t>
  </si>
  <si>
    <t>BAUTISTA FLORES YACKELINE ANTONIETA</t>
  </si>
  <si>
    <t>42064811</t>
  </si>
  <si>
    <t>RAMOS CUSI JOSE MANUEL</t>
  </si>
  <si>
    <t xml:space="preserve">ECONOMISTA OBS: BACHILLER EN ECONOMIA   </t>
  </si>
  <si>
    <t>42076582</t>
  </si>
  <si>
    <t>REYES GONZALES LIZZETH DEL ROSARIO</t>
  </si>
  <si>
    <t>42083517</t>
  </si>
  <si>
    <t>FIESTAS CALDERON ROLANDO DAVID</t>
  </si>
  <si>
    <t>42084066</t>
  </si>
  <si>
    <t>MORY FLORES MIGUEL ANGEL</t>
  </si>
  <si>
    <t xml:space="preserve">ADMINISTRACION DE NEGOCIOS INTERNACIONALES OBS: ESTUDIANTE DE VIII CICLO   </t>
  </si>
  <si>
    <t xml:space="preserve">SUPERVISOR DE ACTIVIDADES ELECTORALES   </t>
  </si>
  <si>
    <t>42087771</t>
  </si>
  <si>
    <t>ESPINOZA RODRIGUEZ ALAN ROY</t>
  </si>
  <si>
    <t xml:space="preserve">INGENIERO AGROINDUSTRIAL OBS: BACHILLER EN INGENIERIA AGROINDUSTRIAL   </t>
  </si>
  <si>
    <t>42089854</t>
  </si>
  <si>
    <t>MUNIVE HURTADO GUISSELLE AURORA</t>
  </si>
  <si>
    <t>42092470</t>
  </si>
  <si>
    <t>TTITO GUERRA MAYRA MERCEDES</t>
  </si>
  <si>
    <t>42094638</t>
  </si>
  <si>
    <t>TENORIO CISNEROS YANET</t>
  </si>
  <si>
    <t>42095428</t>
  </si>
  <si>
    <t>VELA VILLACORTA GINA LIZETH</t>
  </si>
  <si>
    <t xml:space="preserve">PROFESOR DE ENSEÑANZA PRIMARIA OBS: EDUCACION   </t>
  </si>
  <si>
    <t>42104117</t>
  </si>
  <si>
    <t>OBREGÓN IPARRAGUIRRE GLADYS PATRICIA</t>
  </si>
  <si>
    <t>42106987</t>
  </si>
  <si>
    <t>JULCA MEGO CLEEYLEER ALEXANDER</t>
  </si>
  <si>
    <t>42114028</t>
  </si>
  <si>
    <t>MADARIAGA PEREZ JESSICA JESUS</t>
  </si>
  <si>
    <t>42122361</t>
  </si>
  <si>
    <t>MORENO ESPERICUETA MONICA ELIZABETH</t>
  </si>
  <si>
    <t>42129615</t>
  </si>
  <si>
    <t>PEREA ACHO FERNANDO</t>
  </si>
  <si>
    <t xml:space="preserve">ENFERMERA(O) OBS: TECNICO ENFERMERIA   </t>
  </si>
  <si>
    <t>42130297</t>
  </si>
  <si>
    <t>HALIRE HUAMAN LUIS FELIPE</t>
  </si>
  <si>
    <t>42133413</t>
  </si>
  <si>
    <t>TUESTA GUIBIN EDWIN</t>
  </si>
  <si>
    <t>42133426</t>
  </si>
  <si>
    <t>VALDIVIA CONDORI KARINA OLGA</t>
  </si>
  <si>
    <t>42133589</t>
  </si>
  <si>
    <t>MANRIQUE GUTIERREZ GLORIA ESTHER</t>
  </si>
  <si>
    <t xml:space="preserve">ASISTENTE DE DIAGNOSTICO   </t>
  </si>
  <si>
    <t>42135724</t>
  </si>
  <si>
    <t>DUEÑAS POMA CARLOS ROBERTO</t>
  </si>
  <si>
    <t xml:space="preserve">HISTORIADOR   </t>
  </si>
  <si>
    <t>42160150</t>
  </si>
  <si>
    <t>WERNER MAYER ASTRID ELSE</t>
  </si>
  <si>
    <t xml:space="preserve">ASISTENTA/E DE INFORMACION   </t>
  </si>
  <si>
    <t>42164132</t>
  </si>
  <si>
    <t>VERASTEGUI SOLIS FERMIN ERASMO</t>
  </si>
  <si>
    <t>42168029</t>
  </si>
  <si>
    <t>BRAVO CARRANZA GERALD SALVADOR</t>
  </si>
  <si>
    <t>42168457</t>
  </si>
  <si>
    <t>REYES ROJAS JACQUELINE BETZABET</t>
  </si>
  <si>
    <t>42171527</t>
  </si>
  <si>
    <t>VALLE OQUENDO JAQUESON HENDRIX</t>
  </si>
  <si>
    <t xml:space="preserve">ADMINISTRACION OBS: OCTAVO CICLO DE LA CARRERA   </t>
  </si>
  <si>
    <t>42179048</t>
  </si>
  <si>
    <t>RAMOS MELO VANESA</t>
  </si>
  <si>
    <t xml:space="preserve"> OBS: TECNICA EN CAPTURAS DACTILARES, COTEJO Y HOMOLOGACION DE DACTILOGRAMAS   </t>
  </si>
  <si>
    <t>42181478</t>
  </si>
  <si>
    <t>CHUJANDAMA TAMANI DAN</t>
  </si>
  <si>
    <t>42186124</t>
  </si>
  <si>
    <t>CARPIO FRANCO EDWIN JOHEL</t>
  </si>
  <si>
    <t>42188463</t>
  </si>
  <si>
    <t>HUALLPA RODRIGUEZ RAUL</t>
  </si>
  <si>
    <t>42197404</t>
  </si>
  <si>
    <t>CALLIRGOS HERAS MAURICIO MILCIADES</t>
  </si>
  <si>
    <t xml:space="preserve">ASISTENTA/E EN SISTEMA DE INFORMACION GEOGRAFICA   </t>
  </si>
  <si>
    <t>42197944</t>
  </si>
  <si>
    <t>DIAZ GUTIERREZ JUAN ALBERTO</t>
  </si>
  <si>
    <t>42199092</t>
  </si>
  <si>
    <t>VALDIVIA MEZARES JUAN CARLOS</t>
  </si>
  <si>
    <t>42199657</t>
  </si>
  <si>
    <t>DIAZ ÑAUPA GREGORIO</t>
  </si>
  <si>
    <t>42205890</t>
  </si>
  <si>
    <t>NASHNATE ARIMUYA ELGER</t>
  </si>
  <si>
    <t xml:space="preserve">CONTABILIDAD OBS: BACHILLER EN CIENCIAS CONTABLES   </t>
  </si>
  <si>
    <t>42206202</t>
  </si>
  <si>
    <t>JIMENEZ NUÑEZ LUIS FERNANDO</t>
  </si>
  <si>
    <t>42210407</t>
  </si>
  <si>
    <t>ESPERILLA PFUÑO WILBERTH NESTOR</t>
  </si>
  <si>
    <t>42213019</t>
  </si>
  <si>
    <t>BRUNO MONTALVO MIZRAIM ENRIQUE</t>
  </si>
  <si>
    <t>42214341</t>
  </si>
  <si>
    <t>RODRIGUEZ ERAZO JOSE LUIS</t>
  </si>
  <si>
    <t xml:space="preserve">TECNICO, INGENERIA ELECTRONICA OBS: TECNICO EN ELECTRONICA   </t>
  </si>
  <si>
    <t>42218685</t>
  </si>
  <si>
    <t>GUEVARA RIVAS EDUARDO OSMEL</t>
  </si>
  <si>
    <t>42226745</t>
  </si>
  <si>
    <t>VALENTIN MUJICA CRISTIAN GLADIO</t>
  </si>
  <si>
    <t xml:space="preserve">HISTORIADOR, CIENCIAS SOCIALES OBS: ANTROPOLOGIA SOCIAL   </t>
  </si>
  <si>
    <t xml:space="preserve">ARQUITECTO DE SOFTWARE   </t>
  </si>
  <si>
    <t>42231841</t>
  </si>
  <si>
    <t>HANCCO CARPIO RONY JORDAN</t>
  </si>
  <si>
    <t>42232394</t>
  </si>
  <si>
    <t>CASTILLO TELLEZ YENIFER</t>
  </si>
  <si>
    <t>42233109</t>
  </si>
  <si>
    <t>RAMOS MORALES KERLY RICARDINA</t>
  </si>
  <si>
    <t xml:space="preserve">ASISTENTE DE SELECCION DE PERSONAL JUNIOR   </t>
  </si>
  <si>
    <t>42233274</t>
  </si>
  <si>
    <t>DELGADO ARTEAGA HUGO ABEL</t>
  </si>
  <si>
    <t>42237471</t>
  </si>
  <si>
    <t>DIAZ UTIA LEIWIS WILLIAM</t>
  </si>
  <si>
    <t xml:space="preserve">OPERADOR DE SISTEMAS DE IDENTIFICACIÓN   </t>
  </si>
  <si>
    <t>42242939</t>
  </si>
  <si>
    <t>LUCAS ASENCIOS LUIS ALBERTO</t>
  </si>
  <si>
    <t>42253349</t>
  </si>
  <si>
    <t>CORDOVA CORDOVA JHANY JOVANI</t>
  </si>
  <si>
    <t>42257175</t>
  </si>
  <si>
    <t>CASTRO PÉREZ CRISTIAN ROBERT</t>
  </si>
  <si>
    <t>42257735</t>
  </si>
  <si>
    <t>DEL CASTILLO VERA LIEZBETH</t>
  </si>
  <si>
    <t>42258330</t>
  </si>
  <si>
    <t>ALTAMIRANO HUAMANCHUMO SANDRA YAKELY</t>
  </si>
  <si>
    <t xml:space="preserve">DERECHO Y CIENCIAS  POLITICAS OBS: BACHILLER EN DERECHO Y CIENCIAS POLITICAS   </t>
  </si>
  <si>
    <t>42259293</t>
  </si>
  <si>
    <t>GARCIA MACHACUAY REYNALDO ALBERTO</t>
  </si>
  <si>
    <t xml:space="preserve">ASISTENTE EN INFRAESTRUCTURA DE REDES   </t>
  </si>
  <si>
    <t>42259646</t>
  </si>
  <si>
    <t>GARCIA CHACON PERCY</t>
  </si>
  <si>
    <t>42263556</t>
  </si>
  <si>
    <t>DEL AGUILA SAAVEDRA KATHERINE</t>
  </si>
  <si>
    <t>42263726</t>
  </si>
  <si>
    <t>LOZA ORMEÑO ALDO GIANCARLO</t>
  </si>
  <si>
    <t xml:space="preserve">ESPECIALISTA EN SEGURIDAD INSTITUCIONAL   </t>
  </si>
  <si>
    <t>42268105</t>
  </si>
  <si>
    <t>TIRADO SILVA JOSE EDUARDO</t>
  </si>
  <si>
    <t xml:space="preserve">MARINA OBS: OFICIAL DE LA MARINA   </t>
  </si>
  <si>
    <t>42273469</t>
  </si>
  <si>
    <t>MUCHAYPIÑA CARLOS LUIS JESUS</t>
  </si>
  <si>
    <t xml:space="preserve">CIENCIAS DE LA COMUNICACION OBS: DIPLOMA DE GRADUACION DE LA ESCUELA PROFESIONAL DE CIENCIAS DE LA COMUNICACION   </t>
  </si>
  <si>
    <t>42273658</t>
  </si>
  <si>
    <t>BENAVENTE CABRERA JIMMY HENRY</t>
  </si>
  <si>
    <t xml:space="preserve">TECNICO, COMUNICACION AUDIOVISUAL   </t>
  </si>
  <si>
    <t>42275311</t>
  </si>
  <si>
    <t>MONTERO AREVALO VANESSA</t>
  </si>
  <si>
    <t xml:space="preserve">ADMINISTRACION DE NEGOCIOS OBS: VII SEMESTRE   </t>
  </si>
  <si>
    <t>42279515</t>
  </si>
  <si>
    <t>RODRIGUEZ MIRANDA JULLIANA ELIZABETH</t>
  </si>
  <si>
    <t>42279870</t>
  </si>
  <si>
    <t>CASTILLO FLORES ARACELY MARLENY</t>
  </si>
  <si>
    <t xml:space="preserve">DERECHO OBS: ABOGADA   </t>
  </si>
  <si>
    <t>42281170</t>
  </si>
  <si>
    <t>BABILONIA PACAYA CHARLYE</t>
  </si>
  <si>
    <t>42281958</t>
  </si>
  <si>
    <t>SANCHEZ GLORIA ROSARIO MERCEDES</t>
  </si>
  <si>
    <t>42293105</t>
  </si>
  <si>
    <t>YUPANQUI PASTOR LIZBETH SUSIRE</t>
  </si>
  <si>
    <t>42295661</t>
  </si>
  <si>
    <t>JAIME GIACOMOTTI MIRELLA VANESSA</t>
  </si>
  <si>
    <t>42300211</t>
  </si>
  <si>
    <t>MAMANI PERALTA EVELIN</t>
  </si>
  <si>
    <t>42300400</t>
  </si>
  <si>
    <t>VIVAS QUISPE LOURDES MADAY</t>
  </si>
  <si>
    <t xml:space="preserve">PROFESOR, EDUCACION SECUNDARIA OBS: ESPECIALIDAD: INFORMATICA Y MATEMATICA   </t>
  </si>
  <si>
    <t>42308406</t>
  </si>
  <si>
    <t>MONTEVILLER OCHOA RAMON DAVID</t>
  </si>
  <si>
    <t xml:space="preserve">ADMINISTRADOR/A DE PROYECTOS DE SERVICIOS DE REGISTRO DIGITAL   </t>
  </si>
  <si>
    <t>42311205</t>
  </si>
  <si>
    <t>ORDOÑEZ PISCOYA JOSE ALEXANDER</t>
  </si>
  <si>
    <t>42311488</t>
  </si>
  <si>
    <t>LOZANO BARDALES MOISÉS</t>
  </si>
  <si>
    <t xml:space="preserve">TECNICO EN INGENIERIA AGRICOLA OBS: TITULO PROFESIONAL INGENIERO AGROINDUSTRIAL   </t>
  </si>
  <si>
    <t>42316788</t>
  </si>
  <si>
    <t>BRIONES ALEJOS PERCY ARQUIMEDES</t>
  </si>
  <si>
    <t>42318139</t>
  </si>
  <si>
    <t>LINCH CHACALCAJE PETER ANTHONY</t>
  </si>
  <si>
    <t>42320261</t>
  </si>
  <si>
    <t>MANSILLA LOMA EVELYN CANDY</t>
  </si>
  <si>
    <t>42324538</t>
  </si>
  <si>
    <t>GUTIERREZ RIVASPLATA MARGARITA</t>
  </si>
  <si>
    <t xml:space="preserve">ABOGADO OBS: DERECHO Y CIENCIA PLITICA   </t>
  </si>
  <si>
    <t>42325881</t>
  </si>
  <si>
    <t>CHAVEZ PEÑA MARCELINO EDGAR</t>
  </si>
  <si>
    <t>42327528</t>
  </si>
  <si>
    <t>LOPEZ ROMAN JESSICA PEGGY</t>
  </si>
  <si>
    <t>42327918</t>
  </si>
  <si>
    <t>ALARCON PIZARRO KATYA EVELYN</t>
  </si>
  <si>
    <t xml:space="preserve">DISEÑADOR, GRAFICO OBS: DISEÑO GRAFICO POR COMPUTADORA   </t>
  </si>
  <si>
    <t>42328511</t>
  </si>
  <si>
    <t>HUAPAYA PAIVA JORGE LUIS</t>
  </si>
  <si>
    <t>42331271</t>
  </si>
  <si>
    <t>ROSALES GAMERO YAZMIN</t>
  </si>
  <si>
    <t xml:space="preserve">ADMINISTRACION DE EMPRESAS OBS: BACHILLER EN CIENCIAS DE LA ADMINISTRACION   </t>
  </si>
  <si>
    <t>42336386</t>
  </si>
  <si>
    <t>OSORIO VELASQUEZ KARLA ESTRELLA</t>
  </si>
  <si>
    <t>42342188</t>
  </si>
  <si>
    <t>VARGAS VILLACORTA KATHERINE VANESSA</t>
  </si>
  <si>
    <t xml:space="preserve">PROFESOR DE IDIOMAS OBS: LICENCIADO EN EDUCACIÓN DE IDIOMAS EXTTRANJEROS- ESPECIALIDAD INGLES - FRANCES.   </t>
  </si>
  <si>
    <t>42345240</t>
  </si>
  <si>
    <t>VASQUEZ SALAS MIRIAM ROXANA</t>
  </si>
  <si>
    <t xml:space="preserve">CIENCIAS DE LA COMUNICACION OBS: BACHILLER   </t>
  </si>
  <si>
    <t>42347763</t>
  </si>
  <si>
    <t>GARCIA BARRETO GLORIA MASSIEL</t>
  </si>
  <si>
    <t xml:space="preserve">ARCHIVERO OBS: ARCHIVISTICA   </t>
  </si>
  <si>
    <t>42353895</t>
  </si>
  <si>
    <t>SAAVEDRA MORALES LUIS ALBERTO</t>
  </si>
  <si>
    <t>42354185</t>
  </si>
  <si>
    <t>ARNAO TORRES MAGALY</t>
  </si>
  <si>
    <t xml:space="preserve">INGENIERIA DE SISTEMAS OBS: INGENIERIA DE SISTEMAS  INFORMATICA   </t>
  </si>
  <si>
    <t xml:space="preserve">ASISTENTA/E DE INVESTIGACION   </t>
  </si>
  <si>
    <t>42359017</t>
  </si>
  <si>
    <t>URQUIZO LIMACHE GLORIA RUTH</t>
  </si>
  <si>
    <t xml:space="preserve">SOCIOLOGIA OBS: BACHILLER - CIENCIAS SOCIALES   </t>
  </si>
  <si>
    <t>42369376</t>
  </si>
  <si>
    <t>FLORES GARCIA ROXANA MARILU</t>
  </si>
  <si>
    <t>42369726</t>
  </si>
  <si>
    <t>GUERRA LAVADO LUIS ENRRIQUE</t>
  </si>
  <si>
    <t xml:space="preserve">ASISTENTE DE TELECOMUNICACIONES   </t>
  </si>
  <si>
    <t>42370392</t>
  </si>
  <si>
    <t>MAMANI HANCO RAQUEL</t>
  </si>
  <si>
    <t xml:space="preserve">INGENIERO EN TELECOMUNICACIONES OBS: INGENIERIA ELECTRONICA Y TELECOMUNICACIONES   </t>
  </si>
  <si>
    <t>42372178</t>
  </si>
  <si>
    <t>ARROYO RAMOS KRYZ YOLANDA</t>
  </si>
  <si>
    <t xml:space="preserve"> OBS: BACHILLER EN CIENCIAS AGRARIAS   </t>
  </si>
  <si>
    <t>42374942</t>
  </si>
  <si>
    <t>PILCO NINARAQUI MERY YESENIA</t>
  </si>
  <si>
    <t>42378545</t>
  </si>
  <si>
    <t>MARTINEZ FERREYRA ISRAEL JUAN EUGENIO</t>
  </si>
  <si>
    <t>42382735</t>
  </si>
  <si>
    <t>CANEPA FLORES FIORELLA LISSETH</t>
  </si>
  <si>
    <t xml:space="preserve">ADMINISTRADOR DE EMPRESAS OBS: NEGOCIOS INTERNACIONALES V CICLO   </t>
  </si>
  <si>
    <t>42388994</t>
  </si>
  <si>
    <t>SUCA CHIRINOS MARIA LUISA</t>
  </si>
  <si>
    <t xml:space="preserve">INGENIERIA DE SISTEMAS OBS: ULTIMO CICLO   </t>
  </si>
  <si>
    <t xml:space="preserve">PROGRAMADOR WEB JUNIOR   </t>
  </si>
  <si>
    <t>42389809</t>
  </si>
  <si>
    <t>VALDIVIESO ALVARADO WILIAM EDUARDO</t>
  </si>
  <si>
    <t>42390531</t>
  </si>
  <si>
    <t>QUISPE ONCEBAY ROGER ISAU</t>
  </si>
  <si>
    <t xml:space="preserve">ARCHIVISTA   </t>
  </si>
  <si>
    <t>42401447</t>
  </si>
  <si>
    <t>DURAN CACERES LUIS ALBERTO</t>
  </si>
  <si>
    <t xml:space="preserve"> OBS: HISTORIA   </t>
  </si>
  <si>
    <t>42407737</t>
  </si>
  <si>
    <t>ALANYA CHICCHON DORIS JHOANNA</t>
  </si>
  <si>
    <t>42409195</t>
  </si>
  <si>
    <t>MILIAN TORRES CATHERINE MARISELA</t>
  </si>
  <si>
    <t xml:space="preserve">ASISTENTE DE PROYECTOS SOCIALES   </t>
  </si>
  <si>
    <t>42410173</t>
  </si>
  <si>
    <t>OCHOA OCHOA PRISCILA ELIZABETH</t>
  </si>
  <si>
    <t>42411500</t>
  </si>
  <si>
    <t>AHUMADA QUISPE CESAR IVAN</t>
  </si>
  <si>
    <t>42413946</t>
  </si>
  <si>
    <t>LUZA AVALOS SILVIA</t>
  </si>
  <si>
    <t>42418372</t>
  </si>
  <si>
    <t>TUNJAR ROJAS MERCY LEONOR</t>
  </si>
  <si>
    <t xml:space="preserve">ADMINISTRACION OBS: LICENCIADO EN ADMINISTRACION DE TURISMO   </t>
  </si>
  <si>
    <t>42420940</t>
  </si>
  <si>
    <t>MARTINEZ PALOMINO JACK CESAR</t>
  </si>
  <si>
    <t xml:space="preserve">DELINEANTE, INGENIERIA ELECTRONICA   </t>
  </si>
  <si>
    <t>42423723</t>
  </si>
  <si>
    <t>FLORES REATEGUI GISSELLE JOAQUINA</t>
  </si>
  <si>
    <t xml:space="preserve">ABOGADO OBS: DERECHO VIII CICLO   </t>
  </si>
  <si>
    <t>42424666</t>
  </si>
  <si>
    <t>QUINTANA BARZOLA RICARDO ANTONI</t>
  </si>
  <si>
    <t>42424925</t>
  </si>
  <si>
    <t>MORALES ROBLEDO FRENZY ELIZABETH</t>
  </si>
  <si>
    <t xml:space="preserve"> OBS: LEGISLACION ARCHIVISTICA Y ORGANIZACION Y ADMINISTRACION DE ARCHIVOS   </t>
  </si>
  <si>
    <t>42428076</t>
  </si>
  <si>
    <t>LEZMA GALLARDO FANNY NELLY</t>
  </si>
  <si>
    <t>42429440</t>
  </si>
  <si>
    <t>PACHAS CHUNGA LUCERO DEL PILAR</t>
  </si>
  <si>
    <t>42434613</t>
  </si>
  <si>
    <t>MAMANI CONDORI JOSE WALTER</t>
  </si>
  <si>
    <t>42441033</t>
  </si>
  <si>
    <t>MARTINEZ VEGA ROSALI</t>
  </si>
  <si>
    <t xml:space="preserve">COMPUTACION E INFORMATICA OBS: PROFESORA DE COMPUTACION E INFORMATICA   </t>
  </si>
  <si>
    <t>42443019</t>
  </si>
  <si>
    <t>VARGAS MORMONTOY ALEX OSCAR</t>
  </si>
  <si>
    <t>42447799</t>
  </si>
  <si>
    <t>ALEJO HUARACHI ALAIN MELQUIADES</t>
  </si>
  <si>
    <t xml:space="preserve">ANALISTA DE INGRESO   </t>
  </si>
  <si>
    <t>42452248</t>
  </si>
  <si>
    <t>RAMOS FLORES CATHERINE SPRING</t>
  </si>
  <si>
    <t xml:space="preserve">COMPUTACION E INFORMATICA OBS: VI CICLO   </t>
  </si>
  <si>
    <t>42455331</t>
  </si>
  <si>
    <t>TORRES CHIPANA JOEL</t>
  </si>
  <si>
    <t>42456551</t>
  </si>
  <si>
    <t>TRELLES TALLEDO DE GONZALES KRISLLY ALEXIS</t>
  </si>
  <si>
    <t>42465384</t>
  </si>
  <si>
    <t>ZEGARRA QUINTANILLA LUIS ALBERTO</t>
  </si>
  <si>
    <t xml:space="preserve">CARPINTERO OBS: TECNICO EN CONSTRUCCIÓN RESTAURATIVA   </t>
  </si>
  <si>
    <t>42497614</t>
  </si>
  <si>
    <t>PALOMINO FLORES GLORIA ISABEL</t>
  </si>
  <si>
    <t xml:space="preserve">INGENIERO APLICACIONES DE LA INFORMATICA   </t>
  </si>
  <si>
    <t>42497653</t>
  </si>
  <si>
    <t>SILVA CEDRÓN JOSÉ RÉGULO</t>
  </si>
  <si>
    <t>42501063</t>
  </si>
  <si>
    <t>CHUMPITASI CHANCAHUAÑA DIANA KELLY</t>
  </si>
  <si>
    <t xml:space="preserve">PROFESOR, EDUCACION SECUNDARIA OBS: BACHILLER EN CIENCIAS DE LA EDUCACION   </t>
  </si>
  <si>
    <t>42502293</t>
  </si>
  <si>
    <t>PEZO YAÑEZ MIRLA CRISTINA</t>
  </si>
  <si>
    <t>42502998</t>
  </si>
  <si>
    <t>ROSARIO MENDOZA CYNTHIA CARLA</t>
  </si>
  <si>
    <t xml:space="preserve">ADMINISTRACION OBS: VI CICLO   </t>
  </si>
  <si>
    <t>42503195</t>
  </si>
  <si>
    <t>SILVA SANCHEZ ALINA FLOR DEL CARMEN</t>
  </si>
  <si>
    <t>42504960</t>
  </si>
  <si>
    <t>ODAR OLAZABAL LUIS GABRIEL</t>
  </si>
  <si>
    <t xml:space="preserve">INGENIERIA DE SISTEMAS OBS: INGENIERIA INFORMATICA Y DE SISTEMAS   </t>
  </si>
  <si>
    <t>42505468</t>
  </si>
  <si>
    <t>HUAMAN CONDOR CELIA</t>
  </si>
  <si>
    <t xml:space="preserve">PROFESOR, EDUCACION SUPERIOR/ANTROPOLOGIA OBS: BACHILLER EN ANTROPOLOGIA   </t>
  </si>
  <si>
    <t>42508577</t>
  </si>
  <si>
    <t>SANCHEZ BARDALES LORENA ELIZABETH</t>
  </si>
  <si>
    <t xml:space="preserve">PROFESOR, EDUCACION SUPERIOR/LENGUAS Y LITERATURA OBS: EDUCACION: LENGUA Y COMUNICACION SOCIAL   </t>
  </si>
  <si>
    <t>42510017</t>
  </si>
  <si>
    <t>MOCHCCO VALLADARES JACKELYNE IVONNE</t>
  </si>
  <si>
    <t xml:space="preserve">ABOGADO OBS: BACHILLER EN DERECHO Y CIENCIAS POLITICAS   </t>
  </si>
  <si>
    <t>42513549</t>
  </si>
  <si>
    <t>TOLEDO CAMINO VANESA</t>
  </si>
  <si>
    <t xml:space="preserve">ABOGADO OBS: TITULO PROFESIONAL EN DERECHO   </t>
  </si>
  <si>
    <t>42513638</t>
  </si>
  <si>
    <t>LORO AYALA EDER HERNAN</t>
  </si>
  <si>
    <t>42520058</t>
  </si>
  <si>
    <t>HERNANDEZ HERRERA DIANA DEL PILAR</t>
  </si>
  <si>
    <t xml:space="preserve">PEDAGOGICO   </t>
  </si>
  <si>
    <t>42524728</t>
  </si>
  <si>
    <t>TORRES BRICEÑO RUTH JEANNETTE</t>
  </si>
  <si>
    <t xml:space="preserve">ASISTENTE EN BIOLOGIA   </t>
  </si>
  <si>
    <t>42528324</t>
  </si>
  <si>
    <t>NEYRA RIVERA CARLOS DAVID</t>
  </si>
  <si>
    <t xml:space="preserve">BIOLOGO OBS: BIOLOGIA CELULAR Y GENETICA   </t>
  </si>
  <si>
    <t>42528545</t>
  </si>
  <si>
    <t>LASTRA INGA GABY ELIZABETH</t>
  </si>
  <si>
    <t>42539622</t>
  </si>
  <si>
    <t>LUCANA DIAZ EDWING GUSTAVO</t>
  </si>
  <si>
    <t xml:space="preserve">INGENIERO CIVIL OBS: VI CICLO -FACULTAD DE INGENIERIA   </t>
  </si>
  <si>
    <t>42540520</t>
  </si>
  <si>
    <t>PACHA ACROTA VIRGINIA</t>
  </si>
  <si>
    <t xml:space="preserve">INGENIERIA DE SISTEMAS OBS: BACHILLER EN CIENCIAS DE LA INGENIERIA DE SISTEMAS   </t>
  </si>
  <si>
    <t>42540681</t>
  </si>
  <si>
    <t>DIAZ ALVAREZ JUAN KENER</t>
  </si>
  <si>
    <t xml:space="preserve">INGENIERIA DE SISTEMAS OBS: INGENIRO DE SISTEMAS E INFORMATICOS   </t>
  </si>
  <si>
    <t>42543216</t>
  </si>
  <si>
    <t>PALOMINO RIVERA EDITH</t>
  </si>
  <si>
    <t xml:space="preserve">CONTABILIDAD OBS: VIII SEMESTRE EN EL AÑO ACADEMICO 2011 - II   </t>
  </si>
  <si>
    <t>42545812</t>
  </si>
  <si>
    <t>MARTINEZ AGUILAR FABRICIO</t>
  </si>
  <si>
    <t>42559753</t>
  </si>
  <si>
    <t>VELASQUEZ VENDIVES CHRISTIAM</t>
  </si>
  <si>
    <t>42565003</t>
  </si>
  <si>
    <t>RUIZ VASQUEZ FIORELLA MELISSA</t>
  </si>
  <si>
    <t>42570104</t>
  </si>
  <si>
    <t>SEGOVIA JURADO HAYDEE ADRIANA</t>
  </si>
  <si>
    <t>42572507</t>
  </si>
  <si>
    <t>FLORES JIMENEZ EDY ROMAN</t>
  </si>
  <si>
    <t xml:space="preserve">ANTROPOLOGO OBS: ANTROPOLOGIA   </t>
  </si>
  <si>
    <t>42575748</t>
  </si>
  <si>
    <t>MELENDEZ HELGUERO KATIA ELIZABETH</t>
  </si>
  <si>
    <t>42577764</t>
  </si>
  <si>
    <t>ARBOLEDA NAMUCHE CRUZ JAVIER</t>
  </si>
  <si>
    <t>42578245</t>
  </si>
  <si>
    <t>MENA SALAZAR EDISSON</t>
  </si>
  <si>
    <t xml:space="preserve">PROFESOR, EDUCACION SUPERIOR/CIENCIAS SOCIALES OBS: BACHILLER CIENCIAS DE LA COMUNICACION SOCIAL   </t>
  </si>
  <si>
    <t>42580850</t>
  </si>
  <si>
    <t>SALAS CURO MANUEL ALFONSO</t>
  </si>
  <si>
    <t xml:space="preserve">ECONOMISTA OBS: ESTUDIANTE DE CIENCIAS ECONOMICAS   </t>
  </si>
  <si>
    <t>42582638</t>
  </si>
  <si>
    <t>LOPEZ CRISOSTOMO FRANK HENRY</t>
  </si>
  <si>
    <t>42583455</t>
  </si>
  <si>
    <t>BENAVENTE ESCOBEDO ERICK ANDRE</t>
  </si>
  <si>
    <t>42584467</t>
  </si>
  <si>
    <t>VEGA FERRER NANCY</t>
  </si>
  <si>
    <t>42585249</t>
  </si>
  <si>
    <t>CENTENO SANCHEZ ROSA ARACELLI</t>
  </si>
  <si>
    <t>42598421</t>
  </si>
  <si>
    <t>DE LA CRUZ GUEVARA CARLA ISABEL</t>
  </si>
  <si>
    <t>42598694</t>
  </si>
  <si>
    <t>CURI FIGUEREDO JOYCE CYNTHIA</t>
  </si>
  <si>
    <t>42605310</t>
  </si>
  <si>
    <t>VENTURA RAFAEL WALTER ABEL</t>
  </si>
  <si>
    <t xml:space="preserve">PROFESOR, EDUCACION SECUNDARIA OBS: ESPECIALIDAD CIENCIAS SOCIALES   </t>
  </si>
  <si>
    <t>42609654</t>
  </si>
  <si>
    <t>OROZCO PANTA LINDA CECILIA</t>
  </si>
  <si>
    <t>42611484</t>
  </si>
  <si>
    <t>LANDEO YANCE IRIS DALILA</t>
  </si>
  <si>
    <t xml:space="preserve">ADMINISTRADOR DE EMPRESAS OBS: ADMINISTRACION DE EMPRESAS IV CICLO   </t>
  </si>
  <si>
    <t>42613240</t>
  </si>
  <si>
    <t>RAMOS PILCO NILDA ISABEL</t>
  </si>
  <si>
    <t>42633735</t>
  </si>
  <si>
    <t>MEZA URCO CARLOS EDUARDO</t>
  </si>
  <si>
    <t>42646680</t>
  </si>
  <si>
    <t>ORTEGA RAMOS CARLOS IVAN</t>
  </si>
  <si>
    <t>42648619</t>
  </si>
  <si>
    <t>HUACAYCHUCO ILDEFONSO JESSICA ELIZABET</t>
  </si>
  <si>
    <t xml:space="preserve">PROFESOR DE EDUCACION INICIAL (PRE-ESCOLAR)   </t>
  </si>
  <si>
    <t>42659981</t>
  </si>
  <si>
    <t>ROMERO GAYA ROSA SADITH</t>
  </si>
  <si>
    <t>42666364</t>
  </si>
  <si>
    <t>ESTRADA ANDAHUA SAMUEL LALO</t>
  </si>
  <si>
    <t xml:space="preserve"> OBS: ATENCIÓN DE CALIDAD AL USUARIO   </t>
  </si>
  <si>
    <t>42674963</t>
  </si>
  <si>
    <t>VALLADOLID VALLADOLID LUIS MIGUEL</t>
  </si>
  <si>
    <t>42675672</t>
  </si>
  <si>
    <t>PERICHE PURIZACA DE TORRES MARIA ANTONIA</t>
  </si>
  <si>
    <t xml:space="preserve">INGENIERO, SISTEMAS INFORMATICOS OBS: INGENIERÍA DE COMPUTACIÓN Y SISTEMAS   </t>
  </si>
  <si>
    <t>42675687</t>
  </si>
  <si>
    <t>CHOQUE HERRERA RUBEN AMIT</t>
  </si>
  <si>
    <t>42682159</t>
  </si>
  <si>
    <t>AYLLONE CHOQUE WILLIAM PEDRO</t>
  </si>
  <si>
    <t>42683357</t>
  </si>
  <si>
    <t>TUESTA TRAUCO GENY GAVIOLA</t>
  </si>
  <si>
    <t>42687283</t>
  </si>
  <si>
    <t>GUTIERREZ GUERRA TONY MARTIN</t>
  </si>
  <si>
    <t>42699266</t>
  </si>
  <si>
    <t>PINEDA PAREDES JOSE GUILLERMO</t>
  </si>
  <si>
    <t>42701241</t>
  </si>
  <si>
    <t>LOPEZ CHIQUIHUANCA MONICA PATRICIA</t>
  </si>
  <si>
    <t>42702552</t>
  </si>
  <si>
    <t>MIRANDA NUÑEZ MILAGRO NICANORA</t>
  </si>
  <si>
    <t>42707130</t>
  </si>
  <si>
    <t>PADILLA ACUÑA DAYRA</t>
  </si>
  <si>
    <t>42708460</t>
  </si>
  <si>
    <t>ALCANTARA PINEDA JUAN MANUEL</t>
  </si>
  <si>
    <t xml:space="preserve">ADMINISTRACION OBS: BACHILLER EN CIENCIAS CONTABLES Y ADMINISTRATIVAS   </t>
  </si>
  <si>
    <t>42708725</t>
  </si>
  <si>
    <t>REQUENA MAURICIO JOSE MIGUEL</t>
  </si>
  <si>
    <t>42712659</t>
  </si>
  <si>
    <t>VILCA ARCE VANESSA BETTY</t>
  </si>
  <si>
    <t>42716035</t>
  </si>
  <si>
    <t>DUPIS JEMPEKIT OSCAR</t>
  </si>
  <si>
    <t xml:space="preserve">PROFESOR, EDUCACION SUPERIOR/PEDAGOGIA   </t>
  </si>
  <si>
    <t>42716961</t>
  </si>
  <si>
    <t>CARDENAS DANCOURT JACQUELINE MARITZA</t>
  </si>
  <si>
    <t>42717081</t>
  </si>
  <si>
    <t>MENDOZA ZUTA LIZZ MILAGROSS</t>
  </si>
  <si>
    <t xml:space="preserve">LICENCIADO EN TURISMO OBS: TURISMO   </t>
  </si>
  <si>
    <t xml:space="preserve">ANALISTA EN POLITICAS PUBLICAS   </t>
  </si>
  <si>
    <t>42719966</t>
  </si>
  <si>
    <t>YAÑEZ ESCOBAR LUIS ALBERTO</t>
  </si>
  <si>
    <t xml:space="preserve"> OBS: BACHILLER EN CIENCIAS POLITICAS   </t>
  </si>
  <si>
    <t>42720247</t>
  </si>
  <si>
    <t>ESTEBAN HUAMANI YANET</t>
  </si>
  <si>
    <t>42727044</t>
  </si>
  <si>
    <t>TITO ALVA JUAN ANTONIO</t>
  </si>
  <si>
    <t xml:space="preserve">COMPUTACION E INFORMATICA OBS: EGRESADO COMPUTACION   </t>
  </si>
  <si>
    <t>42730164</t>
  </si>
  <si>
    <t>TATAJE CUEVA ZAYRA MALENA</t>
  </si>
  <si>
    <t xml:space="preserve">LICENCIADO EN TURISMO OBS: TURISMO Y HOTELERIA VII CICLO   </t>
  </si>
  <si>
    <t>42732110</t>
  </si>
  <si>
    <t>SALAS ZAPATA CARLOS ALBERTO JUAN MIGUEL</t>
  </si>
  <si>
    <t>42733382</t>
  </si>
  <si>
    <t>PAMPA CONDORI JAVIER LOYER</t>
  </si>
  <si>
    <t>42733648</t>
  </si>
  <si>
    <t>HUAYHUA HUAYHUA ELIZABETH</t>
  </si>
  <si>
    <t>42734416</t>
  </si>
  <si>
    <t>ZEVALLOS BENITES CESAR AUGUSTO JR</t>
  </si>
  <si>
    <t>42734518</t>
  </si>
  <si>
    <t>ORIZANO MATOS MARIA DEL PILAR</t>
  </si>
  <si>
    <t>42737419</t>
  </si>
  <si>
    <t>CASTILLO SANCHEZ MALI SOCORRO</t>
  </si>
  <si>
    <t xml:space="preserve">ESTADISTICO, EDUCACION OBS: GRADO DE BACHILLER EN EDUCACION   </t>
  </si>
  <si>
    <t>42739170</t>
  </si>
  <si>
    <t>ABANTO MEGO DIANA NATALY</t>
  </si>
  <si>
    <t>42741406</t>
  </si>
  <si>
    <t>RODRIGUEZ VILLACORTA NILTON</t>
  </si>
  <si>
    <t xml:space="preserve">COMPUTACION INFORMATICA Y SISTEMAS   </t>
  </si>
  <si>
    <t>42741471</t>
  </si>
  <si>
    <t>FUENTES FERNANDEZ CARLOS EDUARDO</t>
  </si>
  <si>
    <t xml:space="preserve">ADMINISTRACION OBS: BACHILLER EN ADMINISTRACION   </t>
  </si>
  <si>
    <t xml:space="preserve">ADMINISTRADOR DE MUSEO DE IDENTIFICACION   </t>
  </si>
  <si>
    <t>42743425</t>
  </si>
  <si>
    <t>CHUMACERO AGUILAR LUZ MERCEDES</t>
  </si>
  <si>
    <t xml:space="preserve">PERIODISTA, REPORTERO OBS: PERIODISMO IX CICLO   </t>
  </si>
  <si>
    <t>42744605</t>
  </si>
  <si>
    <t>COAQUIRA SUCASAIRE ALAN WALDO</t>
  </si>
  <si>
    <t>42747492</t>
  </si>
  <si>
    <t>CUBA GOMERO PEDRO PABLO</t>
  </si>
  <si>
    <t xml:space="preserve">LICENCIADO EN TURISMO   </t>
  </si>
  <si>
    <t>42749218</t>
  </si>
  <si>
    <t>LUYO FEIJOO SANDRA ISABEL</t>
  </si>
  <si>
    <t xml:space="preserve">TECNICO, SALA DE CONTROL/TELEVISION OBS: TECNICO PROFESIONAL -PRODUCCION DE PROGRAMAS DE TELEVISION   </t>
  </si>
  <si>
    <t>42750106</t>
  </si>
  <si>
    <t>LIMACHI LEDESMA BEDER</t>
  </si>
  <si>
    <t>42754945</t>
  </si>
  <si>
    <t>ARRASCUE BOBADILLA LUZ ANDREA</t>
  </si>
  <si>
    <t>42758292</t>
  </si>
  <si>
    <t>DURAND GOMEZ EDGAR</t>
  </si>
  <si>
    <t>42763689</t>
  </si>
  <si>
    <t>ELIAS CENTENO FRANCISCO CONRADO</t>
  </si>
  <si>
    <t>42771030</t>
  </si>
  <si>
    <t>LOPEZ HUAMAN MIGUEL ANGEL</t>
  </si>
  <si>
    <t>42772600</t>
  </si>
  <si>
    <t>LEYVA DELGADO YSABEL</t>
  </si>
  <si>
    <t>42773706</t>
  </si>
  <si>
    <t>CORREA DEXTRE MARIA YSABEL</t>
  </si>
  <si>
    <t xml:space="preserve">CONTABILIDAD OBS: TITULO DE PROFESIONAL TECNICO EN CONTABILIDAD   </t>
  </si>
  <si>
    <t>42774897</t>
  </si>
  <si>
    <t>LIVIA CAMACHO JACKELYNE FRANCESCA</t>
  </si>
  <si>
    <t>42775992</t>
  </si>
  <si>
    <t>CABALLERO DIAZ VICTOR ANDRES</t>
  </si>
  <si>
    <t xml:space="preserve">ADMINISTRACION OBS: TITULO PROFESIONAL "LICENCIADO EN ADMINISTRACION   </t>
  </si>
  <si>
    <t>42778368</t>
  </si>
  <si>
    <t>LOPEZ DIAZ MILAGRITOS JOANNA</t>
  </si>
  <si>
    <t>42778982</t>
  </si>
  <si>
    <t>SAAVEDRA VEGA JOSE LUIS</t>
  </si>
  <si>
    <t xml:space="preserve">ECONOMIA OBS: BACHILLER EN ECONOMIA   </t>
  </si>
  <si>
    <t>42779146</t>
  </si>
  <si>
    <t>PEÑARANDA COTRINA LIGIA MARGOT</t>
  </si>
  <si>
    <t xml:space="preserve">DERECHO OBS: EGRESADA DE LA CARRERA PROFESIONAL DE DERECHO   </t>
  </si>
  <si>
    <t>42789879</t>
  </si>
  <si>
    <t>CONDORI CHAVEZ JUAN CARLOS</t>
  </si>
  <si>
    <t>42792333</t>
  </si>
  <si>
    <t>HILARION BERNAOLA ALEXANDER ERICSON</t>
  </si>
  <si>
    <t xml:space="preserve">INVESTIGADOR   </t>
  </si>
  <si>
    <t>42796335</t>
  </si>
  <si>
    <t>MINAYA RODRIGUEZ JACQUELINE ELENA</t>
  </si>
  <si>
    <t>42802904</t>
  </si>
  <si>
    <t>CHAVEZ HUAMAN SILVIA JANETH</t>
  </si>
  <si>
    <t xml:space="preserve">PROFESOR, EDUCACION SUPERIOR/MATEMATICAS   </t>
  </si>
  <si>
    <t>42804483</t>
  </si>
  <si>
    <t>VILLACORTA GALECIO LUIS ANGELO</t>
  </si>
  <si>
    <t>42804994</t>
  </si>
  <si>
    <t>LOPEZ MURRIETA EYLLEN KERRY</t>
  </si>
  <si>
    <t>42806137</t>
  </si>
  <si>
    <t>CARBAJAL MEJIA DEYSE JAKELIN</t>
  </si>
  <si>
    <t xml:space="preserve">INGENIERO, SISTEMAS INFORMATICOS OBS: BACHILLER EN CIENCIAS INGENIERIA DE SISTEMAS Y COMPUTACION   </t>
  </si>
  <si>
    <t>42813119</t>
  </si>
  <si>
    <t>ROJAS FLORES SULEXY MIRELLA</t>
  </si>
  <si>
    <t>42816973</t>
  </si>
  <si>
    <t>LEON BARRERA CARLOS ENRIQUE</t>
  </si>
  <si>
    <t>42816997</t>
  </si>
  <si>
    <t>ESPINOZA URBANO ERIKA TANIA</t>
  </si>
  <si>
    <t>42818740</t>
  </si>
  <si>
    <t>HURTADO MONTES JUAN RICARDO</t>
  </si>
  <si>
    <t>42823814</t>
  </si>
  <si>
    <t>ARGUMEDO BAUTISTA JAVIER</t>
  </si>
  <si>
    <t>42829202</t>
  </si>
  <si>
    <t>GARCIA TAVARA LADY DIANA</t>
  </si>
  <si>
    <t>42829661</t>
  </si>
  <si>
    <t>TAPIA MORENO WILLY</t>
  </si>
  <si>
    <t>42833794</t>
  </si>
  <si>
    <t>BERMEO CULQUIPOMA NEXZAR</t>
  </si>
  <si>
    <t>42838900</t>
  </si>
  <si>
    <t>REYES GARCIA EVELIN</t>
  </si>
  <si>
    <t>42842052</t>
  </si>
  <si>
    <t>GARCIA FLORES MILAGROS</t>
  </si>
  <si>
    <t>42842968</t>
  </si>
  <si>
    <t>VEGA FLORES MERYANN MONICA ESTHER</t>
  </si>
  <si>
    <t xml:space="preserve">ASISTENTE DE ASEGURAMIENTO DE LA CALIDAD DE LOS PROCESOS   </t>
  </si>
  <si>
    <t>42845234</t>
  </si>
  <si>
    <t>ZUÑIGA CHAMPI DAMIAN RAUL</t>
  </si>
  <si>
    <t>42847979</t>
  </si>
  <si>
    <t>TINTA YACTAYO CARLOS ANTONIO</t>
  </si>
  <si>
    <t>42851661</t>
  </si>
  <si>
    <t>MEDINA ZELADA LADY DIANA</t>
  </si>
  <si>
    <t>42852938</t>
  </si>
  <si>
    <t>CACHAY VILLACREZ BETSY MELISA</t>
  </si>
  <si>
    <t>42856309</t>
  </si>
  <si>
    <t>ARANCIBIA COSME RICARDO</t>
  </si>
  <si>
    <t>42860054</t>
  </si>
  <si>
    <t>GUILLEN HUAMAN DEICY JESUS</t>
  </si>
  <si>
    <t xml:space="preserve">ADMINISTRACION OBS: CIENCIAS ADMNINISTRATIVAS   </t>
  </si>
  <si>
    <t>42864809</t>
  </si>
  <si>
    <t>ROJAS ALVA KARINA MARLITH</t>
  </si>
  <si>
    <t xml:space="preserve">DERECHO OBS: DECIMO PRIMER CICLO   </t>
  </si>
  <si>
    <t>42865390</t>
  </si>
  <si>
    <t>CARRILLO PORRAS AUGUSTO</t>
  </si>
  <si>
    <t>42867633</t>
  </si>
  <si>
    <t>ARELLANO MATTOS MARILY</t>
  </si>
  <si>
    <t xml:space="preserve">POLITOLOGO   </t>
  </si>
  <si>
    <t>42868872</t>
  </si>
  <si>
    <t>LOPEZ CORONADO IVIS MARGOT</t>
  </si>
  <si>
    <t>42871096</t>
  </si>
  <si>
    <t>COTA ARROYO ALEJANDRO ARMANDO</t>
  </si>
  <si>
    <t>42871136</t>
  </si>
  <si>
    <t>VALENTIN HUAMAN ANDY WILLIAM</t>
  </si>
  <si>
    <t>42871575</t>
  </si>
  <si>
    <t>QUISPE MENDIVIL ROSANA</t>
  </si>
  <si>
    <t>42874575</t>
  </si>
  <si>
    <t>SOTELO DE LA CRUZ ORLANDO</t>
  </si>
  <si>
    <t>42878061</t>
  </si>
  <si>
    <t>PEÑA LOPEZ JAIBER LUIS</t>
  </si>
  <si>
    <t xml:space="preserve">COMUNICACION OBS: PROFESOR   </t>
  </si>
  <si>
    <t>42879395</t>
  </si>
  <si>
    <t>ALBARRACIN CCALLA MARIELA</t>
  </si>
  <si>
    <t xml:space="preserve">ANALISTA DE PROCESOS PKI   </t>
  </si>
  <si>
    <t>42881238</t>
  </si>
  <si>
    <t>RODRIGUEZ TORRES JOSE LUIS</t>
  </si>
  <si>
    <t>42883079</t>
  </si>
  <si>
    <t>CAYATOPA DIAZ GERARDO ALEXANDER</t>
  </si>
  <si>
    <t>42884196</t>
  </si>
  <si>
    <t>MAYO CLAUDIO ALEJANDRO MIGUEL</t>
  </si>
  <si>
    <t>42894036</t>
  </si>
  <si>
    <t>INFANTAS PINEDO GLORIA HAYDEE</t>
  </si>
  <si>
    <t>42896594</t>
  </si>
  <si>
    <t>RODRÍGUEZ LARREÁTEGUI DELMY VICTORIA</t>
  </si>
  <si>
    <t>42913998</t>
  </si>
  <si>
    <t>PEÑA VARGAS JORGE MANUEL</t>
  </si>
  <si>
    <t>42914158</t>
  </si>
  <si>
    <t>TITO VIDALON EDITH EULALIA</t>
  </si>
  <si>
    <t>42919142</t>
  </si>
  <si>
    <t>DOMINGUEZ ESPIRITU FRANK NELSON</t>
  </si>
  <si>
    <t xml:space="preserve">PROFESOR DE EDUCACION INICIAL (PRE-ESCOLAR) OBS: EDUCACION - BASICA PRIMARIA   </t>
  </si>
  <si>
    <t>42920601</t>
  </si>
  <si>
    <t>COLLANTES RAMIREZ SANDRA GIOCONDA CATHERINE</t>
  </si>
  <si>
    <t xml:space="preserve">CIENCIA POLITICA   </t>
  </si>
  <si>
    <t>42927025</t>
  </si>
  <si>
    <t>COLINA ECOS BRENDA</t>
  </si>
  <si>
    <t>42929425</t>
  </si>
  <si>
    <t>APARCANA REYNAGA CESAR MARTIN</t>
  </si>
  <si>
    <t xml:space="preserve">INGENIERIA DE SISTEMAS OBS: INGENIERIA DE SISTEMAS Y DE INGENIERA CIVIL   </t>
  </si>
  <si>
    <t>42931160</t>
  </si>
  <si>
    <t>FERNANDEZ SANCHEZ MAGALY ROSALINE</t>
  </si>
  <si>
    <t>42935089</t>
  </si>
  <si>
    <t>QUIROZ RAMOS KITTY ZULLY</t>
  </si>
  <si>
    <t>42936871</t>
  </si>
  <si>
    <t>CANALES CASTRO ROGER ALEXIS</t>
  </si>
  <si>
    <t xml:space="preserve">ANALISTA DE RACIONALIZACION Y MODERNIZACION   </t>
  </si>
  <si>
    <t>42939755</t>
  </si>
  <si>
    <t>DIAZ RAMOS GIULISSA EMELY</t>
  </si>
  <si>
    <t xml:space="preserve">CIENCIA POLITICA OBS: BACHILLER EN CIENCIAS POLITICAS   </t>
  </si>
  <si>
    <t>42940378</t>
  </si>
  <si>
    <t>CORDOVA CALLE SHIRLEY STEFANY</t>
  </si>
  <si>
    <t xml:space="preserve">SECRETARIA EJECUTIVA OBS: COMPUTARIZADA   </t>
  </si>
  <si>
    <t>42942924</t>
  </si>
  <si>
    <t>MONTERO SANCHEZ ENRIQUE</t>
  </si>
  <si>
    <t xml:space="preserve">AVIACION OBS: AVIACION COMERCIAL   </t>
  </si>
  <si>
    <t>42948013</t>
  </si>
  <si>
    <t>VICTORIO CRUZ YERSON</t>
  </si>
  <si>
    <t>42948552</t>
  </si>
  <si>
    <t>DIAZ MITMA ANTHONY</t>
  </si>
  <si>
    <t xml:space="preserve">COMPUTACION E INFORMATICA OBS: EN CURSO PARA SACAR TITULO   </t>
  </si>
  <si>
    <t>42957969</t>
  </si>
  <si>
    <t>MOTTA VICCINA CYNTHIA GIOVANNA</t>
  </si>
  <si>
    <t xml:space="preserve">OPERADOR/A TELEFONICO/A   </t>
  </si>
  <si>
    <t>42958333</t>
  </si>
  <si>
    <t>CALDERON MOSQUERA MARIO WILLIAMS</t>
  </si>
  <si>
    <t xml:space="preserve">MARKETING OBS: GRADO DE BACHILLER EN MARKETING Y PUBLICIDAD   </t>
  </si>
  <si>
    <t>42961531</t>
  </si>
  <si>
    <t>TUPAC YUPANQUI CARBAJAL CARLOS RODRIGO</t>
  </si>
  <si>
    <t>42966905</t>
  </si>
  <si>
    <t>GOICOCHEA MEDINA ROBERTO</t>
  </si>
  <si>
    <t>42974120</t>
  </si>
  <si>
    <t>CABANILLAS SANCHEZ LUIS GERARDO</t>
  </si>
  <si>
    <t>42974841</t>
  </si>
  <si>
    <t>MARURI LOPEZ DANILA HORTENCIA</t>
  </si>
  <si>
    <t>42975658</t>
  </si>
  <si>
    <t>BURE FERNANDEZ GHILMAR CARLOS SERGINHO</t>
  </si>
  <si>
    <t>42977608</t>
  </si>
  <si>
    <t>FLORES GARCIA JENNIFER SHARON</t>
  </si>
  <si>
    <t xml:space="preserve">COORDINADOR/A DE PROCESOS Y CALIDAD EREP   </t>
  </si>
  <si>
    <t>42983609</t>
  </si>
  <si>
    <t>LOAYZA SALAS LUIS CARLOS</t>
  </si>
  <si>
    <t>42988202</t>
  </si>
  <si>
    <t>TUMPI HUAGUASONCO PAUL GERMAN</t>
  </si>
  <si>
    <t>42989317</t>
  </si>
  <si>
    <t>DANIEL MUÑOZ LIZBETH SOCORRO</t>
  </si>
  <si>
    <t xml:space="preserve">ASISTENTE EN GESTION DE PROYECTOS EREP   </t>
  </si>
  <si>
    <t>42990434</t>
  </si>
  <si>
    <t>QUISPE ARACA RICHARD MARTIN</t>
  </si>
  <si>
    <t>42992077</t>
  </si>
  <si>
    <t>IDROGO BUSTAMANTE HECTOR</t>
  </si>
  <si>
    <t>43002040</t>
  </si>
  <si>
    <t>BARJA MARTINEZ MAGALY BLANCA</t>
  </si>
  <si>
    <t>43003762</t>
  </si>
  <si>
    <t>SALVADOR RODRIGUEZ SEBASTIAN</t>
  </si>
  <si>
    <t xml:space="preserve">DERECHO Y CIENCIAS  POLITICAS OBS: VIII - CICLO   </t>
  </si>
  <si>
    <t>43005078</t>
  </si>
  <si>
    <t>APARICIO TINEO KLAUS CESAR</t>
  </si>
  <si>
    <t xml:space="preserve"> OBS: ADMINISTRACIÓN BANCARIA   </t>
  </si>
  <si>
    <t xml:space="preserve">OPERADOR TELEFONICO   </t>
  </si>
  <si>
    <t>43009163</t>
  </si>
  <si>
    <t>AYBAR GUTIERREZ NELIA EDIT</t>
  </si>
  <si>
    <t>43010148</t>
  </si>
  <si>
    <t>LAURA CARHUAPOMA MARY CARMEN</t>
  </si>
  <si>
    <t>43010287</t>
  </si>
  <si>
    <t>CANGALAYA MARCA KARINA DEL PILAR</t>
  </si>
  <si>
    <t xml:space="preserve">CIENCIAS DE LA COMUNICACION OBS: BACHILLER EN CIENCIAS DE LA COMUNICACIÓN   </t>
  </si>
  <si>
    <t>43016230</t>
  </si>
  <si>
    <t>JUMPA GARCIA DE GOMEZ KAREN VIVIAN</t>
  </si>
  <si>
    <t xml:space="preserve">ADMINISTRADOR DE EMPRESAS OBS: ADMINISTRACION - QUINTO CICLO   </t>
  </si>
  <si>
    <t>43016770</t>
  </si>
  <si>
    <t>MACHADO SALAS CYNTHIA</t>
  </si>
  <si>
    <t xml:space="preserve">SECRETARIA EJECUTIVA OBS: SECRETARIADO EDUCATIVO   </t>
  </si>
  <si>
    <t>43020072</t>
  </si>
  <si>
    <t>CAMACHO VERA MARLIN</t>
  </si>
  <si>
    <t>43026088</t>
  </si>
  <si>
    <t>VASQUEZ CARUAJULCA LILIANA</t>
  </si>
  <si>
    <t>43035387</t>
  </si>
  <si>
    <t>FLORES HUAMAN EMMA LOURDES</t>
  </si>
  <si>
    <t>43040488</t>
  </si>
  <si>
    <t>PRADO BARZOLA EDITH ALICIA</t>
  </si>
  <si>
    <t>43041211</t>
  </si>
  <si>
    <t>CUBAS CHAVARRY JOSE ALFREDO</t>
  </si>
  <si>
    <t>43043739</t>
  </si>
  <si>
    <t>INGA DE LA CRUZ RONALD GUSTAVO</t>
  </si>
  <si>
    <t>43046801</t>
  </si>
  <si>
    <t>PONCE GONZALES GEORGE EMERZON</t>
  </si>
  <si>
    <t>43055190</t>
  </si>
  <si>
    <t>VARGAS SILVA RAUL JESUS</t>
  </si>
  <si>
    <t>43059848</t>
  </si>
  <si>
    <t>VIDAL HUAMANCHUMO LUIS ENRIQUE</t>
  </si>
  <si>
    <t xml:space="preserve">ANALISTA TECNICO DE OPERACIONES PKI   </t>
  </si>
  <si>
    <t>43060130</t>
  </si>
  <si>
    <t>HUANCA FLORES MARIA ELIZABETH</t>
  </si>
  <si>
    <t xml:space="preserve">AUXILIAR DE CONTROL DE CALIDAD   </t>
  </si>
  <si>
    <t>43063700</t>
  </si>
  <si>
    <t>MANCINI BAUTISTA FIORELLA</t>
  </si>
  <si>
    <t xml:space="preserve">DERECHO OBS: BACHILLER EN TRAMITE   </t>
  </si>
  <si>
    <t>43066833</t>
  </si>
  <si>
    <t>ROLDAN BAUTISTA EVA DIANA</t>
  </si>
  <si>
    <t>43073236</t>
  </si>
  <si>
    <t>RUBIO RODRIGUEZ KRISS LIND</t>
  </si>
  <si>
    <t>43075300</t>
  </si>
  <si>
    <t>HERNANDEZ BACA VERONIKA JUDITH</t>
  </si>
  <si>
    <t>43078065</t>
  </si>
  <si>
    <t>CABRERA CHEPE DANIELA ELIZABETH</t>
  </si>
  <si>
    <t>43079952</t>
  </si>
  <si>
    <t>BRACAMONTE CABRERA PAUL WILLIAMS</t>
  </si>
  <si>
    <t>43080480</t>
  </si>
  <si>
    <t>FUENTES JIMENEZ ROGER GUSTAVO</t>
  </si>
  <si>
    <t>43081728</t>
  </si>
  <si>
    <t>BERNILLA ACOSTA ARODI</t>
  </si>
  <si>
    <t>43081879</t>
  </si>
  <si>
    <t>HUAMAN TUCTO SEGUNDO ABEDON</t>
  </si>
  <si>
    <t>43088797</t>
  </si>
  <si>
    <t>MATTA CAMPOS FIORELLA JACKELYN</t>
  </si>
  <si>
    <t xml:space="preserve">ADMINISTRADOR DE EMPRESAS OBS: ADMINISTRACION X CICLO   </t>
  </si>
  <si>
    <t>43095854</t>
  </si>
  <si>
    <t>CHAVEZ CASO MELISSA KAREN</t>
  </si>
  <si>
    <t>43098238</t>
  </si>
  <si>
    <t>VICENTE ASIN VANESSA LIZETH</t>
  </si>
  <si>
    <t>43098263</t>
  </si>
  <si>
    <t>BENDEZU VALENCIA LUIS ALBERTO</t>
  </si>
  <si>
    <t>43100049</t>
  </si>
  <si>
    <t>MENDOZA JUAREZ JOSE SANTOS</t>
  </si>
  <si>
    <t>43105373</t>
  </si>
  <si>
    <t>LIZARRAGA RIVERA KAREN MARISOL</t>
  </si>
  <si>
    <t xml:space="preserve">PROFESOR, EDUCACION SECUNDARIA/HISTORIA OBS: 2DO. AÑO DE ESTUDIO FACULTAD DE EDUCACION Y CIENCIAS DE LA COMUNICACION   </t>
  </si>
  <si>
    <t>43107805</t>
  </si>
  <si>
    <t>AQUINO SANCHEZ JACKELINE EVARISTA</t>
  </si>
  <si>
    <t>43109512</t>
  </si>
  <si>
    <t>PACCHA FERNANDEZ RONALD ABRAHAM</t>
  </si>
  <si>
    <t xml:space="preserve">TECNICOS, ELECTRONICA INDUSTRIAL OBS: TECNICO EN ELECTRONICA   </t>
  </si>
  <si>
    <t>43112565</t>
  </si>
  <si>
    <t>RIVERA AGUILAR JORGE LUIS</t>
  </si>
  <si>
    <t>43112907</t>
  </si>
  <si>
    <t>ASENCIOS MARQUEZ CLOTILDE MARCELINA</t>
  </si>
  <si>
    <t>43121750</t>
  </si>
  <si>
    <t>TORRES PECEROS ALDO</t>
  </si>
  <si>
    <t>43124720</t>
  </si>
  <si>
    <t>CHICLAYO MORIN DANA SOFIA</t>
  </si>
  <si>
    <t>43148237</t>
  </si>
  <si>
    <t>GOMEZ CACERES DE AQUINO MELISSA IVONNE</t>
  </si>
  <si>
    <t>43148929</t>
  </si>
  <si>
    <t>MALDONADO CEDILLO ANA KARINA</t>
  </si>
  <si>
    <t>43152413</t>
  </si>
  <si>
    <t>QUISPE PALMA ROXANA PILAR</t>
  </si>
  <si>
    <t>43157067</t>
  </si>
  <si>
    <t>ALVARADO FERNANDEZ ELIZABET REYNA</t>
  </si>
  <si>
    <t>43157919</t>
  </si>
  <si>
    <t>GAMARRA SALAS JONATHAN</t>
  </si>
  <si>
    <t>43159580</t>
  </si>
  <si>
    <t>GOMEZ D'ANGELO KARINA ELIZABETH</t>
  </si>
  <si>
    <t xml:space="preserve">ADMINISTRACION DE EMPRESAS OBS: ADMINISTRACION DE EMPRESAS   </t>
  </si>
  <si>
    <t>43159637</t>
  </si>
  <si>
    <t>CHAMBI QUISPE GLORIA</t>
  </si>
  <si>
    <t>43160211</t>
  </si>
  <si>
    <t>NAVARRO PALOMINO GIOVANA EDITH</t>
  </si>
  <si>
    <t>43160694</t>
  </si>
  <si>
    <t>CUCAT RUIZ JUAN DIEGO</t>
  </si>
  <si>
    <t xml:space="preserve">ADMINISTRACION OBS: PROFESIONAL TECNICO EN ADMINISTRACION DE SERVICIOS DE HOTELERIA   </t>
  </si>
  <si>
    <t>43162262</t>
  </si>
  <si>
    <t>ROMERO INGA VADIM ALEJANDRO</t>
  </si>
  <si>
    <t>43166880</t>
  </si>
  <si>
    <t>VASQUEZ CARHUAVILCA JONATHAN JAIR</t>
  </si>
  <si>
    <t xml:space="preserve">CIENCIAS DE LA COMUNICACION OBS: LE FALTA UN CURSO PARA SU EGRESO EN LA CARRERA DE CIENCIAS DE LA COMUNICACIÓN   </t>
  </si>
  <si>
    <t>43169198</t>
  </si>
  <si>
    <t>DEL AGUILA VASQUEZ ADRIANA MARGARITA</t>
  </si>
  <si>
    <t>43171855</t>
  </si>
  <si>
    <t>CHILCON LLAJA LILIANA ELIZABETH</t>
  </si>
  <si>
    <t>43174593</t>
  </si>
  <si>
    <t>SIRLOPU CASTRO LUIS ANGEL</t>
  </si>
  <si>
    <t xml:space="preserve">INGENIERIA DE COMPUTACION Y SISTEMAS OBS: TITULO DE BACHILLER.   </t>
  </si>
  <si>
    <t>43183171</t>
  </si>
  <si>
    <t>AQUINO CARDENAS CYNTHIA MILAGROS</t>
  </si>
  <si>
    <t>43184468</t>
  </si>
  <si>
    <t>YAURI GONZALES FELIX BENIGNO</t>
  </si>
  <si>
    <t>43187233</t>
  </si>
  <si>
    <t>ROJAS ESPEJO SANDRA CAROLINA</t>
  </si>
  <si>
    <t xml:space="preserve">ADMINISTRADOR DE EMPRESAS OBS: ADMINISTRACION IV CICLO   </t>
  </si>
  <si>
    <t>43202440</t>
  </si>
  <si>
    <t>LOZANO GARCIA GRETY NATIVIDAD</t>
  </si>
  <si>
    <t>43204990</t>
  </si>
  <si>
    <t>VIGO ARANA ZAHYRA JESUS</t>
  </si>
  <si>
    <t>43205139</t>
  </si>
  <si>
    <t>CARRASCO IPANAQUE MARIA BETZABE</t>
  </si>
  <si>
    <t xml:space="preserve">PROFESOR, EDUCACION SUPERIOR/GEOGRAFIA OBS: LICENCIADO EN EDUCACION: HISTORIA Y GEOGRAFIA   </t>
  </si>
  <si>
    <t>43205214</t>
  </si>
  <si>
    <t>MEDINA BLAS CYNTIA CARLOTA</t>
  </si>
  <si>
    <t xml:space="preserve"> OBS: TECNICA EN FARMACIA   </t>
  </si>
  <si>
    <t>43212625</t>
  </si>
  <si>
    <t>LOLI ANTEQUERA NOEMI ELIZABETH</t>
  </si>
  <si>
    <t>43216660</t>
  </si>
  <si>
    <t>DE LA CRUZ SOSA LISSETT TRINIDAD</t>
  </si>
  <si>
    <t xml:space="preserve">INGENIERIA INDUSTRIAL OBS: A LA FECHA 22/05/2012 ESTUDIANTE DEL X CICLO - REALIZAR PRACTICAS PRE PROFESIONALES POR UN PERIODO DE 6 MESES   </t>
  </si>
  <si>
    <t>43223487</t>
  </si>
  <si>
    <t>BARRETO CAMPOS HUGO CESAR</t>
  </si>
  <si>
    <t>43224653</t>
  </si>
  <si>
    <t>AREVALO AREVALO NADIA ESTEFITA</t>
  </si>
  <si>
    <t xml:space="preserve">ADMINISTRACION OBS: IV CICLO   </t>
  </si>
  <si>
    <t xml:space="preserve">GUIA PARA EL MUSEO DE LA IDENTIFICACION   </t>
  </si>
  <si>
    <t>43225061</t>
  </si>
  <si>
    <t>FERNANDEZ HERMOZA MONICA</t>
  </si>
  <si>
    <t xml:space="preserve">LICENCIADO EN TURISMO OBS: ADMINISTRACION DE TURISMO V CICLO   </t>
  </si>
  <si>
    <t>43233332</t>
  </si>
  <si>
    <t>TRIGOSO RODRIGUEZ GINA NATHALY</t>
  </si>
  <si>
    <t xml:space="preserve">PROFESORES, OTROS OBS: PROFESOR DE COMPUTACION E INFORMATICA   </t>
  </si>
  <si>
    <t>43234050</t>
  </si>
  <si>
    <t>HUARI ARDILES KATHERINE ROCIO</t>
  </si>
  <si>
    <t>43239549</t>
  </si>
  <si>
    <t>ALVAREZ ROJAS VLADIMIR ALEXANDER</t>
  </si>
  <si>
    <t>43242708</t>
  </si>
  <si>
    <t>CARRASCO TAFUR FRANCISCO</t>
  </si>
  <si>
    <t xml:space="preserve">ELECTRICISTA-REPERADOR, EDIFICIOS OBS: EDIFICACIONES II CICLO   </t>
  </si>
  <si>
    <t xml:space="preserve">ANALISTA TECNICO DE PROYECTOS PKI   </t>
  </si>
  <si>
    <t>43247764</t>
  </si>
  <si>
    <t>QUISPE PACO EBER ANGEL</t>
  </si>
  <si>
    <t>43250267</t>
  </si>
  <si>
    <t>EGOAVIL CUEVA GIL ISAAC AUGUSTO</t>
  </si>
  <si>
    <t>43253994</t>
  </si>
  <si>
    <t>ASCURRA MARTINEZ FERNANDO DAVID</t>
  </si>
  <si>
    <t>43262665</t>
  </si>
  <si>
    <t>NUNURA QUINDE NANCY MILAGROS</t>
  </si>
  <si>
    <t xml:space="preserve"> OBS: INICIAL DE REGISTROS DEL ESTADO CIVIL   </t>
  </si>
  <si>
    <t>43268300</t>
  </si>
  <si>
    <t>MUÑOZ SOSA EDGAR ABRAHÁN</t>
  </si>
  <si>
    <t>43278662</t>
  </si>
  <si>
    <t>FARFAN MELENDEZ ALFREDO ALEXANDER</t>
  </si>
  <si>
    <t>43283921</t>
  </si>
  <si>
    <t>BECERRA AGUILAR MARLENE</t>
  </si>
  <si>
    <t xml:space="preserve"> OBS: TECNICO EN COMPUTACION E INFORMATICA   </t>
  </si>
  <si>
    <t>43293396</t>
  </si>
  <si>
    <t>CAHUATA PERALTA DENISSE AMANDA</t>
  </si>
  <si>
    <t>43303244</t>
  </si>
  <si>
    <t>CANARIO RAMIREZ LUIS ELVIS</t>
  </si>
  <si>
    <t>43303342</t>
  </si>
  <si>
    <t>MOSCOL MUÑOZ MILUSKA CARMELITA</t>
  </si>
  <si>
    <t>43304606</t>
  </si>
  <si>
    <t>OSORIO RAMIREZ JENNY</t>
  </si>
  <si>
    <t>43309674</t>
  </si>
  <si>
    <t>HUARIPATA HERRERA ROSARIO EMILY</t>
  </si>
  <si>
    <t>43319183</t>
  </si>
  <si>
    <t>CANALES DIAZ CESAR MARINO</t>
  </si>
  <si>
    <t xml:space="preserve">OPERADOR, TELECOMUNICACIONES OBS: TECNICO PRIMERO EN TELEFONIA   </t>
  </si>
  <si>
    <t>43321295</t>
  </si>
  <si>
    <t>ORELLANA OYOLA CARLOS ALBERTO</t>
  </si>
  <si>
    <t xml:space="preserve">POLICIA NACIONAL OBS: SOS PNP   </t>
  </si>
  <si>
    <t>43322957</t>
  </si>
  <si>
    <t>TAIPICAHUANA VILCHEZ KARLA LISSET</t>
  </si>
  <si>
    <t>43327581</t>
  </si>
  <si>
    <t>VEGA VILLALOBOS ROSA LELIS</t>
  </si>
  <si>
    <t xml:space="preserve">CONTADOR PUBLICO OBS: IX CICLO EN CONTABILIDAD   </t>
  </si>
  <si>
    <t>43333529</t>
  </si>
  <si>
    <t>BENDEZU UZURIAGA VICTOR ARMANDO</t>
  </si>
  <si>
    <t>43343745</t>
  </si>
  <si>
    <t>RUIZ BALTAZAR CHARO NOEMI</t>
  </si>
  <si>
    <t>43347470</t>
  </si>
  <si>
    <t>GABRIEL TOMAS ROSSANA</t>
  </si>
  <si>
    <t xml:space="preserve">COMUNICACION OBS: COMUNICACION SOCIAL   </t>
  </si>
  <si>
    <t>43350739</t>
  </si>
  <si>
    <t>MATEO AGUILAR MILAGROS</t>
  </si>
  <si>
    <t xml:space="preserve">ADMINISTRACION DE NEGOCIOS OBS: LICENCIADA EN ADMINISTRACION   </t>
  </si>
  <si>
    <t>43356351</t>
  </si>
  <si>
    <t>CORTINES MORAN RANDY GERSON</t>
  </si>
  <si>
    <t xml:space="preserve">DISEÑADOR, INTERIORES OBS: DISEÑO DE INTERIORES   </t>
  </si>
  <si>
    <t>43370397</t>
  </si>
  <si>
    <t>ROMAN CHACON JOSE DOMINGO</t>
  </si>
  <si>
    <t>43371129</t>
  </si>
  <si>
    <t>TENORIO PALOMINO LUCAS MANUEL</t>
  </si>
  <si>
    <t>43373626</t>
  </si>
  <si>
    <t>HEREDIA MEGO RAQUELA</t>
  </si>
  <si>
    <t>43378835</t>
  </si>
  <si>
    <t>PINEDO MENDOZA ELIZABETH RUTH</t>
  </si>
  <si>
    <t>43381014</t>
  </si>
  <si>
    <t>ORMACHEA RODRIGUEZ FIORELLA CINTHYA</t>
  </si>
  <si>
    <t>43382526</t>
  </si>
  <si>
    <t>MORENO ÑAUPARI WILLIAM STARSKY</t>
  </si>
  <si>
    <t xml:space="preserve">ADMINISTRACION OBS: ADMINISTRACION INDUSTRIAL   </t>
  </si>
  <si>
    <t>43386035</t>
  </si>
  <si>
    <t>ELIAS CURI GIANCARLO DANIEL</t>
  </si>
  <si>
    <t>43387320</t>
  </si>
  <si>
    <t>QUISPEALAYA CALDAS ROBERT NICOLAS</t>
  </si>
  <si>
    <t>43388747</t>
  </si>
  <si>
    <t>AVALOS ALEJO KARINA MILAGROS</t>
  </si>
  <si>
    <t>43389913</t>
  </si>
  <si>
    <t>ZEVALLOS LOPEZ ZOILA VICTORIA</t>
  </si>
  <si>
    <t>43392679</t>
  </si>
  <si>
    <t>REYES CASTRO ROCIO</t>
  </si>
  <si>
    <t xml:space="preserve"> OBS: "INNOVACION PROFESIONAL EN SISTEMAS. NET"   </t>
  </si>
  <si>
    <t>43398578</t>
  </si>
  <si>
    <t>ORTIZ SUAREZ SONIA LUZ</t>
  </si>
  <si>
    <t xml:space="preserve"> OBS: TRABAJO EN EQUIPO CALIDAD HUMANA Y MOTIVACION DE PERSONAL   </t>
  </si>
  <si>
    <t>43398718</t>
  </si>
  <si>
    <t>QUEVEDO MALARIN JUAN CARLOS</t>
  </si>
  <si>
    <t xml:space="preserve">INGENIERIA INDUSTRIAL OBS: ESTUDIANTE X CICLO   </t>
  </si>
  <si>
    <t>43401538</t>
  </si>
  <si>
    <t>PALERMO MENDOZA LUISA DEL CARMEN</t>
  </si>
  <si>
    <t>43408599</t>
  </si>
  <si>
    <t>PEREZ QUIPUZCOA DE HUAMANCHUMO MARIXA VERONICA</t>
  </si>
  <si>
    <t>43422723</t>
  </si>
  <si>
    <t>COZ MENDOZA PERCY</t>
  </si>
  <si>
    <t>43423073</t>
  </si>
  <si>
    <t>CABRERA MUZANTE MELANIA</t>
  </si>
  <si>
    <t>43423589</t>
  </si>
  <si>
    <t>ORE LOPEZ AMER PEDRO</t>
  </si>
  <si>
    <t>43434274</t>
  </si>
  <si>
    <t>FUENTES HUAMAN MIGUEL ANTHONY</t>
  </si>
  <si>
    <t>43437437</t>
  </si>
  <si>
    <t>MONCADA CARREÑO BRESCIA</t>
  </si>
  <si>
    <t>43438852</t>
  </si>
  <si>
    <t>CALLE FLORES DANINIA</t>
  </si>
  <si>
    <t>43441444</t>
  </si>
  <si>
    <t>ACERO SOLANO LESLIE EVELYN</t>
  </si>
  <si>
    <t xml:space="preserve">ADMINISTRACION DE NEGOCIOS INTERNACIONALES OBS: ESTUDIANTE DEL VII CICLO   </t>
  </si>
  <si>
    <t>43444627</t>
  </si>
  <si>
    <t>CHUQUIVALA GOMEZ SANTOS OVED</t>
  </si>
  <si>
    <t xml:space="preserve">ADMINISTRADOR DE PLATAFORMAS DE SERVIDORES   </t>
  </si>
  <si>
    <t>43446290</t>
  </si>
  <si>
    <t>PAUCAR HERRERA JOSE ALONSO</t>
  </si>
  <si>
    <t>43446623</t>
  </si>
  <si>
    <t>VICENTE CONDORI ISABEL INDIRA</t>
  </si>
  <si>
    <t>43451826</t>
  </si>
  <si>
    <t>CASTILLO GOMES VANESSA SILVIA</t>
  </si>
  <si>
    <t xml:space="preserve">SECRETARIA EJECUTIVA OBS: SECRETARIADO EJECUTIVO BILINGUE   </t>
  </si>
  <si>
    <t>43452446</t>
  </si>
  <si>
    <t>VICUÑA VILA FIORELLA VANESSA</t>
  </si>
  <si>
    <t>43459642</t>
  </si>
  <si>
    <t>CAYETANO ARIAS GUADALUPE</t>
  </si>
  <si>
    <t xml:space="preserve">PROFESORES, OTROS OBS: EDUCACION ESPECIAL   </t>
  </si>
  <si>
    <t>43464073</t>
  </si>
  <si>
    <t>RAMOS POZO NANCY GABRIELA</t>
  </si>
  <si>
    <t xml:space="preserve">ADMINISTRACION OBS: ESTUDIANTE X CICLO   </t>
  </si>
  <si>
    <t>43469644</t>
  </si>
  <si>
    <t>DELGADO GUEVARA JOSE MANUEL</t>
  </si>
  <si>
    <t xml:space="preserve">FISICO, MATEMATICA   </t>
  </si>
  <si>
    <t>43480045</t>
  </si>
  <si>
    <t>CHIPANA HUALLPA JAIME</t>
  </si>
  <si>
    <t>43480270</t>
  </si>
  <si>
    <t>FARFAN BLANCO JOSE ARTURO</t>
  </si>
  <si>
    <t>43488708</t>
  </si>
  <si>
    <t>NUÑEZ BONILLA LIZ GISELLA</t>
  </si>
  <si>
    <t>43489711</t>
  </si>
  <si>
    <t>ARRATEA VILLANUEVA JORGE</t>
  </si>
  <si>
    <t>43492826</t>
  </si>
  <si>
    <t>QUINTANA FARFAN LUIS ERNESTO</t>
  </si>
  <si>
    <t xml:space="preserve">COMPUTACION E INFORMATICA OBS: INSTITUTO DE EDUCACIÓN SUPERIOR TECNOLÓGICO PRIVADO JHALEBET DE ICA   </t>
  </si>
  <si>
    <t>43493408</t>
  </si>
  <si>
    <t>LOZANO JAIMES VIVIANA LORENA</t>
  </si>
  <si>
    <t>43494313</t>
  </si>
  <si>
    <t>QUISPE AMBROSIO ROSA CAROLINA</t>
  </si>
  <si>
    <t>43497005</t>
  </si>
  <si>
    <t>POMARI CHURA JUAN CARLOS</t>
  </si>
  <si>
    <t xml:space="preserve">ESPECIALISTA, CIENCIAS DE LA COMUNICACION OBS: COMUNICACION SOCIAL   </t>
  </si>
  <si>
    <t>43503835</t>
  </si>
  <si>
    <t>ACCILIO CHAGUA PATRICIA PETRONILA</t>
  </si>
  <si>
    <t xml:space="preserve">PROFESOR, EDUCACION SECUNDARIA/BIOLOGIA OBS: LICENCIADA EN EDUCACION CON MENCION EN BIOLOGIA - QUIMICA   </t>
  </si>
  <si>
    <t>43505280</t>
  </si>
  <si>
    <t>BRICEÑO TORRES EDELMIRA ALICIA</t>
  </si>
  <si>
    <t xml:space="preserve">AVIACION OBS: AVIACION PROFESIONAL BILINGÜE   </t>
  </si>
  <si>
    <t xml:space="preserve">ASISTENTE DE CONTROL DE ASISTENCIA   </t>
  </si>
  <si>
    <t>43506701</t>
  </si>
  <si>
    <t>CALLATA NUÑEZ OLIVER AURELIO</t>
  </si>
  <si>
    <t>43519440</t>
  </si>
  <si>
    <t>YUCRA GUTIERREZ JESSICA</t>
  </si>
  <si>
    <t xml:space="preserve">COORDINADOR DE SERVICIOS DE REGISTRO DIGITAL EREP   </t>
  </si>
  <si>
    <t>43520433</t>
  </si>
  <si>
    <t>RAMIREZ SALAZAR ALEJANDRO JAVIER</t>
  </si>
  <si>
    <t xml:space="preserve"> OBS: "CURSO DE ESPECIALIZACIÓN DE CONTRATACIONES DEL ESTADO"   </t>
  </si>
  <si>
    <t>43520697</t>
  </si>
  <si>
    <t>PEREZ ALVAREZ ALEX GINO</t>
  </si>
  <si>
    <t xml:space="preserve">INGENIERIA DE SISTEMAS OBS: SISTEMAS Y COMPUTO   </t>
  </si>
  <si>
    <t>43521831</t>
  </si>
  <si>
    <t>ALVARADO ORIZANO MARLENE</t>
  </si>
  <si>
    <t>43523242</t>
  </si>
  <si>
    <t>SALES BAUTISTA GERALDINE MERIESUE</t>
  </si>
  <si>
    <t>43526695</t>
  </si>
  <si>
    <t>BLAS RUBIN JESSICA DIANA</t>
  </si>
  <si>
    <t>43526959</t>
  </si>
  <si>
    <t>FLORES VASQUEZ ALER JERSON</t>
  </si>
  <si>
    <t xml:space="preserve">ESTADISTICO, EDUCACION   </t>
  </si>
  <si>
    <t>43532233</t>
  </si>
  <si>
    <t>SANJINEZ ALIAGA JOANNA ELIZABETH</t>
  </si>
  <si>
    <t>43533087</t>
  </si>
  <si>
    <t>ZAPATA RAMIREZ GARY DAVID</t>
  </si>
  <si>
    <t>43538280</t>
  </si>
  <si>
    <t>MATOS TORRES LESLY ANDREA</t>
  </si>
  <si>
    <t xml:space="preserve"> OBS: BACHILLER EN INGENIERIA DE COMPUTACION Y SISTEMAS   </t>
  </si>
  <si>
    <t>43538529</t>
  </si>
  <si>
    <t>RODRIGUEZ MARQUEZ ALAN MIGUEL</t>
  </si>
  <si>
    <t xml:space="preserve">SOCIOLOGIA OBS: BACHILLER   </t>
  </si>
  <si>
    <t>43538548</t>
  </si>
  <si>
    <t>YAÑEZ NAVARRO CESAR EDUARDO</t>
  </si>
  <si>
    <t>43538750</t>
  </si>
  <si>
    <t>URETA JURADO JOSE LUIS</t>
  </si>
  <si>
    <t xml:space="preserve">ADMINISTRACION OBS: EGRESADO-FACULTAD DE CIENCIAS EMPRESARIALES   </t>
  </si>
  <si>
    <t>43552269</t>
  </si>
  <si>
    <t>FERNANDEZ RIVAS ANA MARIA</t>
  </si>
  <si>
    <t>43558916</t>
  </si>
  <si>
    <t>CHINCHAY DÍAZ SANDRA GIOVANA</t>
  </si>
  <si>
    <t>43560140</t>
  </si>
  <si>
    <t>PASCUAL ALVARADO ROCIO FIORELLA</t>
  </si>
  <si>
    <t>43560234</t>
  </si>
  <si>
    <t>SULCA RIOS MIRLA RITA</t>
  </si>
  <si>
    <t xml:space="preserve"> OBS: JORNADA EN TEMAS DE SEGURIDAD Y PREVENCION DE DESASTRES NATURALES   </t>
  </si>
  <si>
    <t>43567041</t>
  </si>
  <si>
    <t>LEZAMA CHAVARRIA LEONARDO RUBEN</t>
  </si>
  <si>
    <t>43568115</t>
  </si>
  <si>
    <t>FLORES GARCIA DIANA</t>
  </si>
  <si>
    <t xml:space="preserve">IMPLEMENTADOR/A DE SISTEMAS   </t>
  </si>
  <si>
    <t>43582809</t>
  </si>
  <si>
    <t>OSCÁTEGUI PÉREZ DANIEL</t>
  </si>
  <si>
    <t>43583275</t>
  </si>
  <si>
    <t>DIAZ VARGAS MARILUZ</t>
  </si>
  <si>
    <t>43596239</t>
  </si>
  <si>
    <t>ACOSTA LEON SHEYLA MILAGROS</t>
  </si>
  <si>
    <t>43597860</t>
  </si>
  <si>
    <t>VASQUEZ AHUANARI INES</t>
  </si>
  <si>
    <t>43599777</t>
  </si>
  <si>
    <t>ALVARADO CHAUCA MARIA FLOR</t>
  </si>
  <si>
    <t>43612571</t>
  </si>
  <si>
    <t>WONG ROJAS RICARDO MARTIN</t>
  </si>
  <si>
    <t xml:space="preserve">GEOGRAFA/O   </t>
  </si>
  <si>
    <t>43616704</t>
  </si>
  <si>
    <t>FLORES PATIÑO ERICK</t>
  </si>
  <si>
    <t>43625800</t>
  </si>
  <si>
    <t>MENDEZ PONCE RICARDO RAFAEL</t>
  </si>
  <si>
    <t xml:space="preserve"> OBS: TEORICO - PRACTICO DE CONSTRUCCION EN DRYWALL   </t>
  </si>
  <si>
    <t>43630846</t>
  </si>
  <si>
    <t>ESQUIVEL BOBADILLA AUDINA</t>
  </si>
  <si>
    <t>43632228</t>
  </si>
  <si>
    <t>FERNANDEZ ESCALANTE ELSA JAKELINE</t>
  </si>
  <si>
    <t>43633548</t>
  </si>
  <si>
    <t>CASTRO RUIZ ANA GISSELA</t>
  </si>
  <si>
    <t>43633974</t>
  </si>
  <si>
    <t>CORTEZ PITA ALEXANDRA KAREN</t>
  </si>
  <si>
    <t>43636387</t>
  </si>
  <si>
    <t>PUMA MAMANI RICHARD</t>
  </si>
  <si>
    <t>43638630</t>
  </si>
  <si>
    <t>MALIMBA GARCIA LUCIA TERESA</t>
  </si>
  <si>
    <t>43639082</t>
  </si>
  <si>
    <t>ISUIZA NUNTA KATY DEL PILAR</t>
  </si>
  <si>
    <t>43640936</t>
  </si>
  <si>
    <t>YOVERA HUAMAN KATTY ALIBETH</t>
  </si>
  <si>
    <t xml:space="preserve">CALIFICADOR DE EVALUACION DE TRAMITES   </t>
  </si>
  <si>
    <t>43643016</t>
  </si>
  <si>
    <t>ALVARADO CARRION LUISA JULIANA</t>
  </si>
  <si>
    <t xml:space="preserve">ADMINISTRACION DE EMPRESAS OBS: DIPLOMA DE EGRESADO   </t>
  </si>
  <si>
    <t>43644743</t>
  </si>
  <si>
    <t>VELASQUEZ WONG LINDA GRACE</t>
  </si>
  <si>
    <t>43648226</t>
  </si>
  <si>
    <t>BERNALDO BASTIDAS ANGEL ALAN</t>
  </si>
  <si>
    <t>43654344</t>
  </si>
  <si>
    <t>RODAS FENCO CINTHIA JUDITH</t>
  </si>
  <si>
    <t xml:space="preserve">ABOGADO OBS: ABOGADO TITULADO   </t>
  </si>
  <si>
    <t>43662245</t>
  </si>
  <si>
    <t>ROJAS RODAS LOURDES MILAGROS BRIGIDA</t>
  </si>
  <si>
    <t>43662619</t>
  </si>
  <si>
    <t>PEREZ ALVA MAGALY ROCIO</t>
  </si>
  <si>
    <t xml:space="preserve">GUIAS, TURISMO   </t>
  </si>
  <si>
    <t>43678149</t>
  </si>
  <si>
    <t>CAMACHO CHIGNE MERLY ZADITH</t>
  </si>
  <si>
    <t>43678837</t>
  </si>
  <si>
    <t>CHULLCA YUPANQUI VALENTINA</t>
  </si>
  <si>
    <t xml:space="preserve">TECNICO, ADMINISTRADOR/OTROS OBS: INSTITUTO SUPERIOR TECNOLOGICO PRIVADO DE SISTEMAS   </t>
  </si>
  <si>
    <t>43687079</t>
  </si>
  <si>
    <t>FLORES CHIRINOS GERARD</t>
  </si>
  <si>
    <t>43687815</t>
  </si>
  <si>
    <t>MOSTAJO URRUTIA MARJORIE EDITH</t>
  </si>
  <si>
    <t>43693848</t>
  </si>
  <si>
    <t>MOYA ROMANI DIANA MARIBEL</t>
  </si>
  <si>
    <t>43694836</t>
  </si>
  <si>
    <t>LAURE BEJAR VIANKA JANINA</t>
  </si>
  <si>
    <t xml:space="preserve">DERECHO OBS: TITULO DE BACHILLER EN DERECHO   </t>
  </si>
  <si>
    <t xml:space="preserve">ASISTENTA/E EN GESTION DE PROCESOS   </t>
  </si>
  <si>
    <t>43695559</t>
  </si>
  <si>
    <t>ESPINOZA YNGA ROSA MARLENY</t>
  </si>
  <si>
    <t xml:space="preserve">MATEMATICO, ANALISTA INVESTIGACION OPERATIVA OBS: BACHILLER EN INVESTIGACION OPERATIVA   </t>
  </si>
  <si>
    <t>43699776</t>
  </si>
  <si>
    <t>FABIAN SANDOVAL ANIBAL JUNIOR</t>
  </si>
  <si>
    <t xml:space="preserve">TECNICO REGISTRAL   </t>
  </si>
  <si>
    <t>43700213</t>
  </si>
  <si>
    <t>SANTILLAN MARTINEZ CARMEN DENISSE</t>
  </si>
  <si>
    <t xml:space="preserve"> OBS: ADMINISTRACION DE NEGOCIOS   </t>
  </si>
  <si>
    <t>43702189</t>
  </si>
  <si>
    <t>CCAHUANA BELITO JACKELINE ANDREA</t>
  </si>
  <si>
    <t>43703613</t>
  </si>
  <si>
    <t>MONZON JUAREZ ELSA ELVIRA</t>
  </si>
  <si>
    <t>43709875</t>
  </si>
  <si>
    <t>GONZALES LOPEZ SILVANA ANTONELLA</t>
  </si>
  <si>
    <t xml:space="preserve"> OBS: TECNICA EN CAPTURAS DACTILARES PARA EL AFIS   </t>
  </si>
  <si>
    <t>43710697</t>
  </si>
  <si>
    <t>VASQUEZ ATOCHE CARLOS ARTEMIO</t>
  </si>
  <si>
    <t>43718920</t>
  </si>
  <si>
    <t>ALFARO GARCIA PAMELA ESTEFANIA</t>
  </si>
  <si>
    <t>43727461</t>
  </si>
  <si>
    <t>CAVERO ROQUE JOHANNS CARLY</t>
  </si>
  <si>
    <t xml:space="preserve">DERECHO OBS: II NIVEL   </t>
  </si>
  <si>
    <t>43730458</t>
  </si>
  <si>
    <t>CHIPANA VALDIVIA JOSE CARLOS</t>
  </si>
  <si>
    <t>43731573</t>
  </si>
  <si>
    <t>MIRANDA VELA SILVIA AMPARO</t>
  </si>
  <si>
    <t xml:space="preserve">ADMINISTRACION OBS: TURISMO Y ADMINISTRACIÓN   </t>
  </si>
  <si>
    <t xml:space="preserve">ASISTENTE ACADEMICO   </t>
  </si>
  <si>
    <t>43732674</t>
  </si>
  <si>
    <t>CARRILLO GARIBAY MICHEL GERARDO</t>
  </si>
  <si>
    <t xml:space="preserve">ASISTENTE DE OPERACIONES EREP   </t>
  </si>
  <si>
    <t>43733080</t>
  </si>
  <si>
    <t>BALVIN GAVALDONI SALLY DENISSE</t>
  </si>
  <si>
    <t xml:space="preserve">ADMINISTRACION DE NEGOCIOS OBS: TITULO TECNICO   </t>
  </si>
  <si>
    <t>43735733</t>
  </si>
  <si>
    <t>CONDORI SARMIENTO KATHERINE LOURDES</t>
  </si>
  <si>
    <t>43739451</t>
  </si>
  <si>
    <t>DIAZ GOMEZ ASUNTA</t>
  </si>
  <si>
    <t>43741349</t>
  </si>
  <si>
    <t>RIQUELME QUISPE EDWAR JHON</t>
  </si>
  <si>
    <t>43745472</t>
  </si>
  <si>
    <t>BONILLA DIAZ OBDULIA TEODOLINDA</t>
  </si>
  <si>
    <t>43753545</t>
  </si>
  <si>
    <t>CORDOVA LLERENA JOANA CATHERINE</t>
  </si>
  <si>
    <t>43754804</t>
  </si>
  <si>
    <t>SANCHEZ DELGADO GABY REGINA</t>
  </si>
  <si>
    <t xml:space="preserve">CIENCIAS DE LA COMUNICACION OBS: SE ENCUENTRA RELIZANDO SU TRAMITE PARA OBTENER EL GRADO DE BACHILLER   </t>
  </si>
  <si>
    <t>43755141</t>
  </si>
  <si>
    <t>ROJAS DIAZ MARCOS FELIPE</t>
  </si>
  <si>
    <t>43756031</t>
  </si>
  <si>
    <t>LOPEZ GRANDEZ AIDA ANGELICA</t>
  </si>
  <si>
    <t>43761902</t>
  </si>
  <si>
    <t>ARAMBULO FERNANDEZ CESAR AUGUSTO</t>
  </si>
  <si>
    <t>43765008</t>
  </si>
  <si>
    <t>YAURI VASQUEZ HERNAN</t>
  </si>
  <si>
    <t>43772397</t>
  </si>
  <si>
    <t>FLORES CHACARA GIOVANNA JACKELINE</t>
  </si>
  <si>
    <t>43780011</t>
  </si>
  <si>
    <t>ROSALES VASQUEZ LEONEL SANTIAGO</t>
  </si>
  <si>
    <t>43785965</t>
  </si>
  <si>
    <t>LUCERO ALVINO ALDO MANUEL</t>
  </si>
  <si>
    <t>43786051</t>
  </si>
  <si>
    <t>HERNANDEZ FLORES MARTIN ROBERTO</t>
  </si>
  <si>
    <t>43803710</t>
  </si>
  <si>
    <t>RODRIGUEZ BACA STEFFANIA GISELL</t>
  </si>
  <si>
    <t xml:space="preserve">DISEÑO GRAFICO OBS: EGRESADO EN DISEÑO PUBLICITARIO   </t>
  </si>
  <si>
    <t>43807843</t>
  </si>
  <si>
    <t>ARBULU RUNCIMAN GABRIELA LUCIANA</t>
  </si>
  <si>
    <t>43810034</t>
  </si>
  <si>
    <t>HERRERA CRISPIN ERIKA</t>
  </si>
  <si>
    <t>43819370</t>
  </si>
  <si>
    <t>CORDOVA SERNA JUAN MANUEL</t>
  </si>
  <si>
    <t>43826942</t>
  </si>
  <si>
    <t>CONCHA RAMOS SARA</t>
  </si>
  <si>
    <t>43828542</t>
  </si>
  <si>
    <t>SORIANO PANAYFO RICARDO JOSE</t>
  </si>
  <si>
    <t xml:space="preserve">COMPUTACION E INFORMATICA OBS: EGRESADO   </t>
  </si>
  <si>
    <t>43831513</t>
  </si>
  <si>
    <t>HUAMAN INGARUCA SARITA MELINA</t>
  </si>
  <si>
    <t>43837715</t>
  </si>
  <si>
    <t>FERNANDEZ SOLAR OSMAR FAVIO</t>
  </si>
  <si>
    <t>43837749</t>
  </si>
  <si>
    <t>QUISPE ROJAS JULIANA</t>
  </si>
  <si>
    <t xml:space="preserve">ASISTENTE EN TELECOMUNICACIONES   </t>
  </si>
  <si>
    <t>43843714</t>
  </si>
  <si>
    <t>HINOSTROZA CHUMBIMUNI VIRGILIO ANGEL</t>
  </si>
  <si>
    <t xml:space="preserve">OTROS TECNICOS EN ELECTRICIDAD, ELECTRONICA Y TELECOMUNICACIONES OBS: OBS: REDES Y COMUNICACIONES   </t>
  </si>
  <si>
    <t>43852513</t>
  </si>
  <si>
    <t>RUIZ LOZANO IVONNE</t>
  </si>
  <si>
    <t>43852966</t>
  </si>
  <si>
    <t>SOLANO VÁSQUEZ JUAN ALBERTO</t>
  </si>
  <si>
    <t>43863849</t>
  </si>
  <si>
    <t>QUIÑONES MATTA KARINA YSABEL</t>
  </si>
  <si>
    <t>43865158</t>
  </si>
  <si>
    <t>CACERES MORALES MARYLIN JESSICA</t>
  </si>
  <si>
    <t>43869078</t>
  </si>
  <si>
    <t>SILUPU FLORES LEONARDO DANIEL</t>
  </si>
  <si>
    <t xml:space="preserve">ANALISTA EN FORMULACION DE PROYECTOS   </t>
  </si>
  <si>
    <t>43880727</t>
  </si>
  <si>
    <t>CARAZA SALAS VERONICA ELVIRA</t>
  </si>
  <si>
    <t>43896070</t>
  </si>
  <si>
    <t>RIVERA GRANADOS ROSARIO CECILIA</t>
  </si>
  <si>
    <t>43897815</t>
  </si>
  <si>
    <t>CUBAS ALARCON PATRICIA MARIA CRISTINA</t>
  </si>
  <si>
    <t xml:space="preserve">ADMINISTRACION OBS: ADMINISTRACION DE TURISMO   </t>
  </si>
  <si>
    <t>43899248</t>
  </si>
  <si>
    <t>RAMOS CONTRERAS DANNY LUIS</t>
  </si>
  <si>
    <t>43906488</t>
  </si>
  <si>
    <t>ESPINOZA APONTE LEIDY JAQUELINE</t>
  </si>
  <si>
    <t>43909672</t>
  </si>
  <si>
    <t>FERNANDEZ HUAYTALLA JANET</t>
  </si>
  <si>
    <t>43911858</t>
  </si>
  <si>
    <t>AGAPITO ESPICHAN JORGE JONATHAN</t>
  </si>
  <si>
    <t xml:space="preserve">INGENIERO, SISTEMAS INFORMATICOS OBS: INGENIERÍA DE SISTEMAS E INFORMATICA IX CICLO   </t>
  </si>
  <si>
    <t>43913003</t>
  </si>
  <si>
    <t>HUMAREDA QUINTERO LUIS EDMER</t>
  </si>
  <si>
    <t xml:space="preserve">TECNICO EN ORGANIZACION Y METODOS   </t>
  </si>
  <si>
    <t>43922588</t>
  </si>
  <si>
    <t>RIPA SALAZAR NIDIA LIZ</t>
  </si>
  <si>
    <t>43932974</t>
  </si>
  <si>
    <t>RAMOS AGUILAR NELY DEL PILAR</t>
  </si>
  <si>
    <t>43968097</t>
  </si>
  <si>
    <t>CASTILLO ALFARO ALIKY JANETT</t>
  </si>
  <si>
    <t xml:space="preserve">COMPUTACION E INFORMATICA OBS: TITULADO EN COMPUTACION E INFORMATICA   </t>
  </si>
  <si>
    <t>43968290</t>
  </si>
  <si>
    <t>NUÑEZ GAITAN JUAN MARTIN</t>
  </si>
  <si>
    <t xml:space="preserve"> OBS: DERECHO Y CIENCIAS POLITICAS   </t>
  </si>
  <si>
    <t>43968311</t>
  </si>
  <si>
    <t>ROSAS CHIRINOS STEPHANI SUSAN</t>
  </si>
  <si>
    <t>43969577</t>
  </si>
  <si>
    <t>EPIQUIEN RODRIGUEZ EDIT</t>
  </si>
  <si>
    <t>43973479</t>
  </si>
  <si>
    <t>BILLENA CARRANZA DARCY</t>
  </si>
  <si>
    <t>43977069</t>
  </si>
  <si>
    <t>CARDENAS PEREZ ERIKA ROCIO</t>
  </si>
  <si>
    <t>43978095</t>
  </si>
  <si>
    <t>FIGUEROA MENESES ERIKA GIULIANA</t>
  </si>
  <si>
    <t xml:space="preserve">INGENIERIA DE SISTEMAS OBS: NOVENO CICLO   </t>
  </si>
  <si>
    <t>43978538</t>
  </si>
  <si>
    <t>RODRIGUEZ ROMERO CANDY ROCIO</t>
  </si>
  <si>
    <t>43979469</t>
  </si>
  <si>
    <t>LUNASCO RAMOS PLETER</t>
  </si>
  <si>
    <t>43980191</t>
  </si>
  <si>
    <t>ARMAS GIL SILVIA JACKELINE</t>
  </si>
  <si>
    <t>43985382</t>
  </si>
  <si>
    <t>SUYO ÑAUPA HELBERT JONATHAN</t>
  </si>
  <si>
    <t>43989166</t>
  </si>
  <si>
    <t>GARCIA OLAECHEA KARINNA GIOVANNA</t>
  </si>
  <si>
    <t xml:space="preserve">ANALISTA, SISTEMAS INFORMATICOS/COMUNICACIONES OBS: REDES Y COMUNICACIONES DE DATOS   </t>
  </si>
  <si>
    <t>43998841</t>
  </si>
  <si>
    <t>VERAMENDI MEJIA FRANCO EMILIO</t>
  </si>
  <si>
    <t>44000717</t>
  </si>
  <si>
    <t>DANTAS PEREZ ANGELA VICTORIA</t>
  </si>
  <si>
    <t>44003330</t>
  </si>
  <si>
    <t>VARGAS VALENCIA YANET</t>
  </si>
  <si>
    <t>44007607</t>
  </si>
  <si>
    <t>GARCIA SEVILLANO VANESSA ARMANDINA</t>
  </si>
  <si>
    <t xml:space="preserve">COMPUTACION E INFORMATICA OBS: MODULO DE OFIMATICA   </t>
  </si>
  <si>
    <t>44008467</t>
  </si>
  <si>
    <t>RAMOS FERRER JOAQUIN</t>
  </si>
  <si>
    <t>44018563</t>
  </si>
  <si>
    <t>DIAZ BARBOZA CESAR</t>
  </si>
  <si>
    <t>44023204</t>
  </si>
  <si>
    <t>COLAN SALAS OSCAR ALFREDO</t>
  </si>
  <si>
    <t xml:space="preserve">ADMINISTRACION DE EMPRESAS OBS: LICENCIATURA EN ADMINISTRACION   </t>
  </si>
  <si>
    <t>44025612</t>
  </si>
  <si>
    <t>RIVERA SEIJAS CARLOS ALBERTO</t>
  </si>
  <si>
    <t>44031846</t>
  </si>
  <si>
    <t>SONCCO CANAZA MELANIA</t>
  </si>
  <si>
    <t>44032232</t>
  </si>
  <si>
    <t>CARDENAS PALOMINO CECILIA KRISTEL</t>
  </si>
  <si>
    <t>44033911</t>
  </si>
  <si>
    <t>VICENTE YAYA CYNDI NOHELI</t>
  </si>
  <si>
    <t>44043671</t>
  </si>
  <si>
    <t>ÑAUPARI CAYETANO LUIS FELIPE</t>
  </si>
  <si>
    <t>44045767</t>
  </si>
  <si>
    <t>LIMACHI COAQUIRA MARITZA</t>
  </si>
  <si>
    <t>44073360</t>
  </si>
  <si>
    <t>TADEO GONZALES JENNYFER HAYDEE</t>
  </si>
  <si>
    <t>44075154</t>
  </si>
  <si>
    <t>MATAMOROS CCENCHO EDINSON YOEL</t>
  </si>
  <si>
    <t xml:space="preserve">ADMINISTRACION OBS: ESPECIALIDAD EN HOTELERIA Y TURISMO   </t>
  </si>
  <si>
    <t>44089240</t>
  </si>
  <si>
    <t>ROCA MORENO SILVANA PAOLA</t>
  </si>
  <si>
    <t>44093626</t>
  </si>
  <si>
    <t>HUAMAN MONZON DIANA LIA</t>
  </si>
  <si>
    <t>44093691</t>
  </si>
  <si>
    <t>HUARCAYA OLOYA IRIS ZAYURI</t>
  </si>
  <si>
    <t xml:space="preserve">ADMINISTRACION OBS: ADM Y MARKETING   </t>
  </si>
  <si>
    <t>44110870</t>
  </si>
  <si>
    <t>MOSCOSO LIMA MARIELA</t>
  </si>
  <si>
    <t xml:space="preserve">ASISTENTE SOCIAL OBS: TRABAJO SOCIAL   </t>
  </si>
  <si>
    <t>44113241</t>
  </si>
  <si>
    <t>ROJAS MELENDEZ EDUARDO DAVID</t>
  </si>
  <si>
    <t xml:space="preserve">AUXILIAR UFI   </t>
  </si>
  <si>
    <t>44126353</t>
  </si>
  <si>
    <t>MUÑOZ ROJAS LIZ JACQUELINE</t>
  </si>
  <si>
    <t>44130839</t>
  </si>
  <si>
    <t>BERROSPI ALBORNOZ GABY ESTHER</t>
  </si>
  <si>
    <t xml:space="preserve">GUIAS, TURISMO OBS: GUIA OFICIAL DE TURISMO   </t>
  </si>
  <si>
    <t xml:space="preserve">TECNICO EN TESORERIA   </t>
  </si>
  <si>
    <t>44132814</t>
  </si>
  <si>
    <t>CARIAPAZA VALDEZ JANETH MARILU</t>
  </si>
  <si>
    <t xml:space="preserve">AUXILIAR, CONTABLE OBS: AUXILIAR EN CONTABILIDAD   </t>
  </si>
  <si>
    <t>44136990</t>
  </si>
  <si>
    <t>ABANTO PEREZ KAREN MARIBEL</t>
  </si>
  <si>
    <t>44137297</t>
  </si>
  <si>
    <t>CONDE FLOREZ EDSON FRANKLIN</t>
  </si>
  <si>
    <t>44147210</t>
  </si>
  <si>
    <t>CARREON TALAVERA KARINA PAOLA</t>
  </si>
  <si>
    <t>44155788</t>
  </si>
  <si>
    <t>REVILLA HERNANDEZ NIDIA ANGELINA</t>
  </si>
  <si>
    <t>44162589</t>
  </si>
  <si>
    <t>HUARCAYA MAYORGA KATHERYNE FIDELIA</t>
  </si>
  <si>
    <t>44175779</t>
  </si>
  <si>
    <t>CABELLO GASPAR JULIANA</t>
  </si>
  <si>
    <t>44180586</t>
  </si>
  <si>
    <t>VASQUEZ SCHRADER ALONZO</t>
  </si>
  <si>
    <t xml:space="preserve">ADMINISTRACION DE NEGOCIOS INTERNACIONALES OBS: LICENCIADO EN NEGOCIOS INTERNACIONALES Y TURISMO   </t>
  </si>
  <si>
    <t>44184240</t>
  </si>
  <si>
    <t>ZAPATA ALVARADO ANNIE</t>
  </si>
  <si>
    <t>44186472</t>
  </si>
  <si>
    <t>HENRIQUEZ OSORIO JESSICA GIULIANA</t>
  </si>
  <si>
    <t xml:space="preserve">PROFESOR, EDUCACION SECUNDARIA OBS: LICENCIADA EN EDUCACIÓN NIVEL SECUNDARIA ESPECIALIDAD LENGUA, COMUNICACIÓN E IDIOMA INGLÉS   </t>
  </si>
  <si>
    <t>44190803</t>
  </si>
  <si>
    <t>PAREDES MORALES ZAIDA DIANA</t>
  </si>
  <si>
    <t xml:space="preserve">PROFESOR, EDUCACION SECUNDARIA/LENGUA Y LITERATURA OBS: EDUCACION: LENGUA Y LITERATURA   </t>
  </si>
  <si>
    <t>44201793</t>
  </si>
  <si>
    <t>CIRILO ANGELES LUIS ANGEL</t>
  </si>
  <si>
    <t>44220352</t>
  </si>
  <si>
    <t>CUTIMBO QUISPE ALBERHT MODESTO</t>
  </si>
  <si>
    <t xml:space="preserve">ELECTRICISTA OBS: TECNICO EN ELECTRICIDAD   </t>
  </si>
  <si>
    <t>44227738</t>
  </si>
  <si>
    <t>MERCADO AGUIRRE MARIA ELENA</t>
  </si>
  <si>
    <t>44242762</t>
  </si>
  <si>
    <t>FRANCO IPARRAGUIRRE LILIAN MELISSA</t>
  </si>
  <si>
    <t>44269704</t>
  </si>
  <si>
    <t>RODRIGUEZ PULIDO CARLOS ERNESTO</t>
  </si>
  <si>
    <t xml:space="preserve">CONTABILIDAD OBS: INSTITUTO SUPERIOR TECNOLOGICO VIRU   </t>
  </si>
  <si>
    <t>44273085</t>
  </si>
  <si>
    <t>HEREDIA GRACEY JUAN CARLOS</t>
  </si>
  <si>
    <t>44278226</t>
  </si>
  <si>
    <t>AGUILAR ALANYA LIZ YOVANA</t>
  </si>
  <si>
    <t>44288484</t>
  </si>
  <si>
    <t>OCAÑA LAZARO ALBINO</t>
  </si>
  <si>
    <t>44290275</t>
  </si>
  <si>
    <t>PRESENTACION FALCON FELISA</t>
  </si>
  <si>
    <t>44292056</t>
  </si>
  <si>
    <t>GUZMAN ALVARADO MAGDA GRYNNET</t>
  </si>
  <si>
    <t xml:space="preserve">ADMINISTRACION OBS: CONSTANCIA DE ESTUDIOS IV CICLO   </t>
  </si>
  <si>
    <t>44305214</t>
  </si>
  <si>
    <t>VARGAS HIGINIO EVELING VANGIE</t>
  </si>
  <si>
    <t>44306698</t>
  </si>
  <si>
    <t>PAREDES RUEDA LUIS ANTONIO</t>
  </si>
  <si>
    <t>44337308</t>
  </si>
  <si>
    <t>ESTRADA VILLALOBOS PAOLA CECILIA</t>
  </si>
  <si>
    <t>44353788</t>
  </si>
  <si>
    <t>MARCA PÉREZ CLAUDIO</t>
  </si>
  <si>
    <t xml:space="preserve">ASISTENTE LEGAL - UFI   </t>
  </si>
  <si>
    <t>44362684</t>
  </si>
  <si>
    <t>TORRES RODRIGUEZ KARINA MARILIN</t>
  </si>
  <si>
    <t>44366536</t>
  </si>
  <si>
    <t>GARCÍA URIBE NOEMÍ</t>
  </si>
  <si>
    <t>44366816</t>
  </si>
  <si>
    <t>GUERREROS ANYOSA ALFREDO GABRIEL</t>
  </si>
  <si>
    <t>44367481</t>
  </si>
  <si>
    <t>ESPINOZA VASQUEZ FATIMA ISABEL</t>
  </si>
  <si>
    <t xml:space="preserve">SUPERVISOR/A DE SEGURIDAD   </t>
  </si>
  <si>
    <t>44376196</t>
  </si>
  <si>
    <t>MAZA QUEVEDO RICARDO SEBASTIAN</t>
  </si>
  <si>
    <t xml:space="preserve"> OBS: IX MAESTRIA EN ADMINISTRACION Y GESTION PUBLICA   </t>
  </si>
  <si>
    <t>44393539</t>
  </si>
  <si>
    <t>BARZOLA BENITES CHRISTOPHER DARIO</t>
  </si>
  <si>
    <t>44398729</t>
  </si>
  <si>
    <t>VERGARA LOZANO JULIO JHONY</t>
  </si>
  <si>
    <t xml:space="preserve">ELECTRICISTA OBS: ELECTRICISTA INSTALADOR EN EDIFICACIONES   </t>
  </si>
  <si>
    <t>44400139</t>
  </si>
  <si>
    <t>QUISPE VEGA CINTHIA EVELYN</t>
  </si>
  <si>
    <t xml:space="preserve">PROFESOR DE ALUMNOS MENTALMENTE DEFICIENTES OBS: PROFESOR DE EDUCACION ESPECIAL   </t>
  </si>
  <si>
    <t>44402119</t>
  </si>
  <si>
    <t>JARAMILLO PORTELLA JANET ELIZABETH</t>
  </si>
  <si>
    <t>44407692</t>
  </si>
  <si>
    <t>SANABRIA GAMARRA LIBER BAUDILIO</t>
  </si>
  <si>
    <t>44417759</t>
  </si>
  <si>
    <t>RUBIO IPANAQUE ROSA JANET</t>
  </si>
  <si>
    <t>44421714</t>
  </si>
  <si>
    <t>SULCA OCHOA LUIS CHRISTIAN</t>
  </si>
  <si>
    <t>44421942</t>
  </si>
  <si>
    <t>REQUENA GUILLEN JUNIOR MANUEL</t>
  </si>
  <si>
    <t>44422453</t>
  </si>
  <si>
    <t>HERNANDEZ CORALES JOSE EFRAIN</t>
  </si>
  <si>
    <t xml:space="preserve">ADMINISTRACION OBS: GRADO DE BACHILLER EN CIENCIAS ADMINISTRATIVAS   </t>
  </si>
  <si>
    <t>44425568</t>
  </si>
  <si>
    <t>LOPEZ ARROYO ALEX ANGEL</t>
  </si>
  <si>
    <t>44430605</t>
  </si>
  <si>
    <t>PACHECO CUELLAR VERONICA YULISA</t>
  </si>
  <si>
    <t>44437144</t>
  </si>
  <si>
    <t>GALLARDO REYES SARA MADELEINE</t>
  </si>
  <si>
    <t>44455398</t>
  </si>
  <si>
    <t>TITO RAMIREZ JHONATTAN ERIK</t>
  </si>
  <si>
    <t>44457701</t>
  </si>
  <si>
    <t>SAAVEDRA GALLOSO MARIELA</t>
  </si>
  <si>
    <t>44461736</t>
  </si>
  <si>
    <t>AMARO CALDERON SARAH DAMARIS</t>
  </si>
  <si>
    <t xml:space="preserve">COMPUTACION E INFORMATICA OBS: BACHILLER EN CIENCIAS DE LA COMPUTACION   </t>
  </si>
  <si>
    <t>44468387</t>
  </si>
  <si>
    <t>VILCAS BENAVIDES YHANDDY MARY</t>
  </si>
  <si>
    <t xml:space="preserve">ESTADISTICO, EDUCACION OBS: LICENCIADA EN EDUCACION ESPECIALIDAD: EDUCACION PRIMARIA   </t>
  </si>
  <si>
    <t>44471273</t>
  </si>
  <si>
    <t>BARREDA PONCE STEPHANY ROCIO</t>
  </si>
  <si>
    <t xml:space="preserve">PROFESOR DE EDUCACION INICIAL (PRE-ESCOLAR) OBS: TECNICO   </t>
  </si>
  <si>
    <t>44483125</t>
  </si>
  <si>
    <t>VEGA TORREJON HEIDY MARLENY</t>
  </si>
  <si>
    <t xml:space="preserve">PROFESOR DE ENSEÑANZA PRIMARIA OBS: LICENCIADO EN EDUCACION PRIMARIA   </t>
  </si>
  <si>
    <t>44490392</t>
  </si>
  <si>
    <t>MURIANO PERALTA MARIA PATRICIA</t>
  </si>
  <si>
    <t>44490524</t>
  </si>
  <si>
    <t>ZAPATA QUIÑONES ELIANA IRENE</t>
  </si>
  <si>
    <t>44497991</t>
  </si>
  <si>
    <t>CARRILLO CHAVEZ JHOANY</t>
  </si>
  <si>
    <t xml:space="preserve"> OBS: PROTOCOLO DE ATENCION AL USUSARIO DEL RENIEC   </t>
  </si>
  <si>
    <t>44500411</t>
  </si>
  <si>
    <t>WONG ORTIZ ELVIS</t>
  </si>
  <si>
    <t>44512656</t>
  </si>
  <si>
    <t>LEON SANCHEZ DYAN YOMARA</t>
  </si>
  <si>
    <t>44514869</t>
  </si>
  <si>
    <t>HUAMAN TINTA MERCEDES</t>
  </si>
  <si>
    <t>44521623</t>
  </si>
  <si>
    <t>ALVAREZ PELINCO GUSTAVO DAVID</t>
  </si>
  <si>
    <t>44526242</t>
  </si>
  <si>
    <t>CANGALAYA HINOSTROZA VANEZA ROCIO</t>
  </si>
  <si>
    <t>44526426</t>
  </si>
  <si>
    <t>JORGE GOMEZ GILMER</t>
  </si>
  <si>
    <t>44531645</t>
  </si>
  <si>
    <t>APESTEGUI CULLI GISELLA PAOLA</t>
  </si>
  <si>
    <t xml:space="preserve">INGENIERIA DE COMPUTACION Y SISTEMAS OBS: INGENIERIA DE SISTEMAS Y COMPUTO   </t>
  </si>
  <si>
    <t>44534544</t>
  </si>
  <si>
    <t>QUELOPANA RUIZ ELIZABETH MERCEDES</t>
  </si>
  <si>
    <t>44536919</t>
  </si>
  <si>
    <t>PUGA TORRES EDUARDO DANIEL</t>
  </si>
  <si>
    <t xml:space="preserve"> OBS: "TECNICO EN REPARACION DE MICRO - COMPUTADORAS Y ENSABLAJE"   </t>
  </si>
  <si>
    <t xml:space="preserve">ASISTENTA/E DE SELECCION DE PERSONAL     </t>
  </si>
  <si>
    <t>44537075</t>
  </si>
  <si>
    <t>PINEDA JURADO MIGUEL ALONSO</t>
  </si>
  <si>
    <t xml:space="preserve">ADMINISTRACION OBS: TITULADO TECNICO PROFESIONAL.   </t>
  </si>
  <si>
    <t>44538290</t>
  </si>
  <si>
    <t>ZETA SILVA EDISBRANDO</t>
  </si>
  <si>
    <t xml:space="preserve">ADMINISTRACION OBS: CONSTANCIA DE EGRESADO   </t>
  </si>
  <si>
    <t>44539971</t>
  </si>
  <si>
    <t>LOPEZ BUENO SEGUNDO EDILBERTO</t>
  </si>
  <si>
    <t>44540358</t>
  </si>
  <si>
    <t>ALARCON ALEMAN ELVIRA SANDDY</t>
  </si>
  <si>
    <t>44541228</t>
  </si>
  <si>
    <t>ESTEBAN DOMINGUEZ MIGUEL ANGEL</t>
  </si>
  <si>
    <t>44542552</t>
  </si>
  <si>
    <t>IPARRAGUIRRE ALANYA SOLEIL ANGELA</t>
  </si>
  <si>
    <t>44544054</t>
  </si>
  <si>
    <t>JULCA AGAPITO RONALD</t>
  </si>
  <si>
    <t xml:space="preserve">ECONOMISTA OBS: ECONOMIA VI CICLO   </t>
  </si>
  <si>
    <t>44552941</t>
  </si>
  <si>
    <t>GERALDO PEÑA AGUSTIN WAGNER</t>
  </si>
  <si>
    <t xml:space="preserve">COMPUTACION E INFORMATICA OBS: TITULO DE TÉCNICO PROFESIONAL EN COMPUTACIÓN  E  INFORMÁTICA   </t>
  </si>
  <si>
    <t>44557475</t>
  </si>
  <si>
    <t>REYES CUBA LUZ EMILY</t>
  </si>
  <si>
    <t>44561639</t>
  </si>
  <si>
    <t>RAMOS YURA LUZ GABRIELA</t>
  </si>
  <si>
    <t>44562818</t>
  </si>
  <si>
    <t>LORET DE MOLA DAVILA RODOLFO JAVIER</t>
  </si>
  <si>
    <t>44566961</t>
  </si>
  <si>
    <t>ANTON GARCIA BETTINA CLAUDIA</t>
  </si>
  <si>
    <t xml:space="preserve"> OBS: DACTILOSCOPIA Y GRAFOTECNIA   </t>
  </si>
  <si>
    <t>44574658</t>
  </si>
  <si>
    <t>ARRESE PEREZ NESTOR HUGO</t>
  </si>
  <si>
    <t xml:space="preserve">COORDINADOR DE OPERACIONES EREP   </t>
  </si>
  <si>
    <t>44580990</t>
  </si>
  <si>
    <t>AYMAR VARGAS ROCIO IRIS</t>
  </si>
  <si>
    <t>44602264</t>
  </si>
  <si>
    <t>BARRIENTOS ECHAVARRIA DENNIS YOSEFF</t>
  </si>
  <si>
    <t>44625813</t>
  </si>
  <si>
    <t>GRADOS LA ROSA KATTY LUCELLI</t>
  </si>
  <si>
    <t xml:space="preserve">ANALISTA EN CRIPTOGRAFIA APLICADA   </t>
  </si>
  <si>
    <t>44627780</t>
  </si>
  <si>
    <t>PORTUGAL VARGAS PAULO CESAR</t>
  </si>
  <si>
    <t>44628590</t>
  </si>
  <si>
    <t>HUAYTALLA SALAS JOHNATTAN</t>
  </si>
  <si>
    <t xml:space="preserve">CONTABILIDAD OBS: ENERO 2010   </t>
  </si>
  <si>
    <t>44635158</t>
  </si>
  <si>
    <t>VENTURA CHAUCA JOANA NOELIA</t>
  </si>
  <si>
    <t xml:space="preserve">TECNICO, COMPUTADORAS OBS: COPUTACION - ACTUALIZACION   </t>
  </si>
  <si>
    <t>44646315</t>
  </si>
  <si>
    <t>TICONA YAVARINO KAREN MARIELLA</t>
  </si>
  <si>
    <t>44649659</t>
  </si>
  <si>
    <t>CARHUAS ATENCIO SORAYA MAYRA</t>
  </si>
  <si>
    <t>44649874</t>
  </si>
  <si>
    <t>PÉREZ SABOYA JULIO CÉSAR</t>
  </si>
  <si>
    <t>44652556</t>
  </si>
  <si>
    <t>CCASA CCAHUANTICO GLORIA</t>
  </si>
  <si>
    <t>44655518</t>
  </si>
  <si>
    <t>ZEVALLOS CORONEL ZOILA CYNTHIA</t>
  </si>
  <si>
    <t xml:space="preserve">DERECHO Y CIENCIAS  POLITICAS OBS: XII CICLO   </t>
  </si>
  <si>
    <t>44662722</t>
  </si>
  <si>
    <t>PEREZ TIRADO WILDER</t>
  </si>
  <si>
    <t xml:space="preserve">PROFESOR, EDUCACION SECUNDARIA/EDUCACION FISICA OBS: PROFESOR DE EDUCACION SECUNDARIA: EDUCACION FISICA   </t>
  </si>
  <si>
    <t>44662952</t>
  </si>
  <si>
    <t>RUIZ AGUILAR ANDREA YESENIA</t>
  </si>
  <si>
    <t>44666011</t>
  </si>
  <si>
    <t>GOMEZ MALASQUEZ JESSICA JANETH</t>
  </si>
  <si>
    <t xml:space="preserve">TRABAJADOR(A) SOCIAL OBS: 5°AÑO DE ESTUDIOS   </t>
  </si>
  <si>
    <t>44668124</t>
  </si>
  <si>
    <t>BARRETO SERRANO YONY</t>
  </si>
  <si>
    <t xml:space="preserve">ADMINISTRACION OBS: LICENCIADA EN CIENCIAS ADMINISTRATIVAS Y TURISMO   </t>
  </si>
  <si>
    <t>44675358</t>
  </si>
  <si>
    <t>LLANCA RAMOS CYNTHIA ISABEL</t>
  </si>
  <si>
    <t>44682413</t>
  </si>
  <si>
    <t>AGUIRRE RAMIREZ SALLY VANESSA</t>
  </si>
  <si>
    <t xml:space="preserve">ANTROPOLOGO OBS: LICENCIADA EN ANTROPOLOGIA SOCIAL   </t>
  </si>
  <si>
    <t>44682580</t>
  </si>
  <si>
    <t>ROSALES FRANCIA ANGEL ARTURO</t>
  </si>
  <si>
    <t xml:space="preserve">PROFESOR, EDUCACION SECUNDARIA/FISICA OBS: MATEMATICA Y CIENCIAS SOCIALES   </t>
  </si>
  <si>
    <t>44689521</t>
  </si>
  <si>
    <t>SEMINARIO PARRALES JOSE ROBIN</t>
  </si>
  <si>
    <t xml:space="preserve">DERECHO Y CIENCIAS  POLITICAS OBS: ESTUDIANTE CICLO XII   </t>
  </si>
  <si>
    <t>44691841</t>
  </si>
  <si>
    <t>RUBIÑOS CRESPO CYNTIA PAOLA</t>
  </si>
  <si>
    <t>44705246</t>
  </si>
  <si>
    <t>CHINGUEL VILELA SILVANA VANESA</t>
  </si>
  <si>
    <t>44706413</t>
  </si>
  <si>
    <t>BESEN VICTORINO ABIAS</t>
  </si>
  <si>
    <t xml:space="preserve"> OBS: ADMINISTRACION Y COMERCIO NIVEL BASICO   </t>
  </si>
  <si>
    <t>44730160</t>
  </si>
  <si>
    <t>SALAZAR APAZA MIGUEL ANGEL</t>
  </si>
  <si>
    <t>44734546</t>
  </si>
  <si>
    <t>ESQUIVES RUIZ ROSEMARY</t>
  </si>
  <si>
    <t>44735292</t>
  </si>
  <si>
    <t>CURILLO TACURI CARMEN XUXA</t>
  </si>
  <si>
    <t>44745488</t>
  </si>
  <si>
    <t>RALLI MAGIPO KATHERINE MILAGROS</t>
  </si>
  <si>
    <t>44750289</t>
  </si>
  <si>
    <t>MENA HEREDIA NELSON OMAR</t>
  </si>
  <si>
    <t>44750980</t>
  </si>
  <si>
    <t>CENTENO ESTRADA ADELY LUCIA</t>
  </si>
  <si>
    <t>44768261</t>
  </si>
  <si>
    <t>BOLAÑOS MEDINA CRISTIAN PIERO</t>
  </si>
  <si>
    <t>44769964</t>
  </si>
  <si>
    <t>BATALLANOS VARGAS CLAUDIA</t>
  </si>
  <si>
    <t>44780908</t>
  </si>
  <si>
    <t>QUISPE PACHARI DIANA CAROLINA</t>
  </si>
  <si>
    <t>44785429</t>
  </si>
  <si>
    <t>SALAS PERALTA JEAN CARLO</t>
  </si>
  <si>
    <t>44816615</t>
  </si>
  <si>
    <t>BARNUEVO BELTRAN MIGUEL ANGEL</t>
  </si>
  <si>
    <t xml:space="preserve">APOYO ELECTRICISTA   </t>
  </si>
  <si>
    <t>44816830</t>
  </si>
  <si>
    <t>LUCERO ALARCON PAUL LEONARDO</t>
  </si>
  <si>
    <t xml:space="preserve">TECNICOS, ELECTRONICA INDUSTRIAL OBS: PROFESIONAL TECNICO MEDIO EN ELECTRONICA INDUSTRIAL   </t>
  </si>
  <si>
    <t>44819713</t>
  </si>
  <si>
    <t>GARCIA DE LA CRUZ RICARDO JOEL</t>
  </si>
  <si>
    <t xml:space="preserve">COMPUTACION INFORMATICA Y SISTEMAS OBS: CURSO EL ULTIMO CICLO  DEL 10/02/2009 AL 24/07/2009   </t>
  </si>
  <si>
    <t>44820297</t>
  </si>
  <si>
    <t>POCOHUANCA CHOQUEHUANCA GUIDO</t>
  </si>
  <si>
    <t>44830758</t>
  </si>
  <si>
    <t>PALACIOS ROMAN GABRIEL PERCY</t>
  </si>
  <si>
    <t>44832356</t>
  </si>
  <si>
    <t>GONZALEZ AGUILAR EDITA</t>
  </si>
  <si>
    <t>44836167</t>
  </si>
  <si>
    <t>RAMIREZ CACERES NATALI JESSICA</t>
  </si>
  <si>
    <t>44843657</t>
  </si>
  <si>
    <t>SANCHEZ MEDRANO MIRTHA IBETEH</t>
  </si>
  <si>
    <t xml:space="preserve">ADMINISTRACION OBS: EGRESADO EN ADMINISTRACION   </t>
  </si>
  <si>
    <t>44843949</t>
  </si>
  <si>
    <t>MONTOYA LLERENA NELLY</t>
  </si>
  <si>
    <t xml:space="preserve">PSICOLOGO OBS: PSICOLOGIA X CICLO   </t>
  </si>
  <si>
    <t>44848430</t>
  </si>
  <si>
    <t>GIBAJA JIMENEZ ANA LUCIA</t>
  </si>
  <si>
    <t>44850049</t>
  </si>
  <si>
    <t>WONG MARTINEZ LUIS ALFREDO</t>
  </si>
  <si>
    <t>44850911</t>
  </si>
  <si>
    <t>ZAVALETA MARTINEZ ANDRES JESUS</t>
  </si>
  <si>
    <t>44851092</t>
  </si>
  <si>
    <t>TORREJON JULCA PETER YONATHAN</t>
  </si>
  <si>
    <t xml:space="preserve">ADMINISTRACION OBS: PERIODO DE PRACTICAS PROFESIONALES  QUE SE ESTIME CONVENIENTE   </t>
  </si>
  <si>
    <t>44864117</t>
  </si>
  <si>
    <t>AGUILAR CASTILLO SARITA PAMELA</t>
  </si>
  <si>
    <t>44868060</t>
  </si>
  <si>
    <t>CALDERON TORRES GISELLA MARINA</t>
  </si>
  <si>
    <t>44870812</t>
  </si>
  <si>
    <t>HUAMAN SURCO YENS KEYNER</t>
  </si>
  <si>
    <t xml:space="preserve"> OBS: CONTALIBILIDAD Y FINANZAS - VI CICLO   </t>
  </si>
  <si>
    <t>44884304</t>
  </si>
  <si>
    <t>ARMACCANCCE RIMACHE VILMA</t>
  </si>
  <si>
    <t>44886916</t>
  </si>
  <si>
    <t>RAFAEL MUCHA MAGALY DEL PILAR</t>
  </si>
  <si>
    <t xml:space="preserve">ADMINISTRACION OBS: ADMINISTRACION Y SISTEMAS   </t>
  </si>
  <si>
    <t>44888116</t>
  </si>
  <si>
    <t>URIBE FLORES CARLOS ANTONIO</t>
  </si>
  <si>
    <t>44905431</t>
  </si>
  <si>
    <t>GASPAR CENTENO GLORIA ESTRELLA</t>
  </si>
  <si>
    <t>44907697</t>
  </si>
  <si>
    <t>HUAROC LEZAMA SHEYLLA ELIZABETH</t>
  </si>
  <si>
    <t>44911845</t>
  </si>
  <si>
    <t>ASNATE SALAZAR YOVER ANGEL</t>
  </si>
  <si>
    <t xml:space="preserve">PROFESOR, EDUCACION SUPERIOR/ESTADISTICA OBS: LICENCIADO EN ESTADISTICA E INFORMATICA   </t>
  </si>
  <si>
    <t>44919612</t>
  </si>
  <si>
    <t>SALAZAR CUSTODIO KARINA DEL ROCIO</t>
  </si>
  <si>
    <t xml:space="preserve">ADMINISTRADOR DE EMPRESAS OBS: BACHILLER EN ADMINISTRACION   </t>
  </si>
  <si>
    <t xml:space="preserve">ASISTENTE TECNICO DE OPERACIONES PKI   </t>
  </si>
  <si>
    <t>44929399</t>
  </si>
  <si>
    <t>CHUQUIN ANGLAS JONATHAN JESUS</t>
  </si>
  <si>
    <t>44942800</t>
  </si>
  <si>
    <t>RUIZ CUEVA VIDAL REYLER</t>
  </si>
  <si>
    <t xml:space="preserve">DERECHO OBS: X CICLO EN EL SEMESTRE ACADEMICO 2010-III   </t>
  </si>
  <si>
    <t>44949314</t>
  </si>
  <si>
    <t>COPAJA COLQUE OLGER PERCY</t>
  </si>
  <si>
    <t xml:space="preserve"> OBS: PROFESIONAL TECNICO EN ADMINISTRACION   </t>
  </si>
  <si>
    <t>44960469</t>
  </si>
  <si>
    <t>ALTAMIRANO ÑAHUI KAREN GUILIANA</t>
  </si>
  <si>
    <t>44979607</t>
  </si>
  <si>
    <t>RAMOS SILVA CYNTHIA MERCEDES</t>
  </si>
  <si>
    <t>44983319</t>
  </si>
  <si>
    <t>PADILLA VARA ELTON LUDVIN</t>
  </si>
  <si>
    <t>44984891</t>
  </si>
  <si>
    <t>HUAYNATE RAMOS SILVIA SUSANA</t>
  </si>
  <si>
    <t>44987369</t>
  </si>
  <si>
    <t>CUEVA CACHAY ERIKA EXEQUIELA</t>
  </si>
  <si>
    <t>44999206</t>
  </si>
  <si>
    <t>ARRIETA PÉREZ FRANCK WHILLER</t>
  </si>
  <si>
    <t>45002181</t>
  </si>
  <si>
    <t>SILVA PALMA MAYRA PATRIZIA</t>
  </si>
  <si>
    <t>45004414</t>
  </si>
  <si>
    <t>PEREZ REYES HAYDEE GEANINNA</t>
  </si>
  <si>
    <t>45004574</t>
  </si>
  <si>
    <t>SAMAME CORNEJO LUIS ALONSO</t>
  </si>
  <si>
    <t xml:space="preserve">TECNICO, ADMINISTRADOR/OTROS OBS: ADMINISTRACION Y NEGOCIOS INTERNACIONALES II CICLO   </t>
  </si>
  <si>
    <t>45011529</t>
  </si>
  <si>
    <t>CHALCO SARANGO FIORELLA MARXIA</t>
  </si>
  <si>
    <t>45012815</t>
  </si>
  <si>
    <t>SANABRIA GIRON DENISSE CRISTINA</t>
  </si>
  <si>
    <t xml:space="preserve">ADMINISTRACION DE EMPRESAS OBS: BACHILLER EN CIENCIAS ADMINISTTRATIVAS   </t>
  </si>
  <si>
    <t xml:space="preserve">ANALISTA DE SERVICIOS PKI   </t>
  </si>
  <si>
    <t>45021409</t>
  </si>
  <si>
    <t>ENCINAS ZEVALLOS MARIA PAULA</t>
  </si>
  <si>
    <t xml:space="preserve">INGENIERO EN TELECOMUNICACIONES   </t>
  </si>
  <si>
    <t>45044324</t>
  </si>
  <si>
    <t>LOPEZ UMAN SANDRA</t>
  </si>
  <si>
    <t>45066117</t>
  </si>
  <si>
    <t>GUEVARA URQUIZO ESTEFANIA GRECIA MERCEDES</t>
  </si>
  <si>
    <t xml:space="preserve">GUIAS, TURISMO OBS: COUNTER DE AVIACION Y TURISMO   </t>
  </si>
  <si>
    <t>45073288</t>
  </si>
  <si>
    <t>VILLEGAS CATAÑO LISSETH KATHERIN</t>
  </si>
  <si>
    <t>45082007</t>
  </si>
  <si>
    <t>GALVEZ IPANAQUE JUAN MANUEL</t>
  </si>
  <si>
    <t xml:space="preserve">DIBUJANTE, PUBLICIDAD OBS: PUBLICIDAD VII CICLO   </t>
  </si>
  <si>
    <t>45090116</t>
  </si>
  <si>
    <t>ORIZANO MATOS EMANUEL BENANCIO</t>
  </si>
  <si>
    <t>45093720</t>
  </si>
  <si>
    <t>LOAYZA PINCHE GLAYDI MARIA</t>
  </si>
  <si>
    <t>45104602</t>
  </si>
  <si>
    <t>ROJAS MENDOZA ELSON MANE</t>
  </si>
  <si>
    <t xml:space="preserve">ANTROPOLOGO OBS: SEGUN CONSTANCIA DE ESTUDIOS INDICA QUE SE ENCUENTRA EN EL SEMESTRE 2007 - I  NO ADJUNTA OTRO CERTIFICADO   </t>
  </si>
  <si>
    <t>45106946</t>
  </si>
  <si>
    <t>RENTERIA CASTRO ALEXANDER ABRAHAN</t>
  </si>
  <si>
    <t xml:space="preserve">TECNICO, COMPUTADORAS OBS: ENSAMBLAJE Y REPARACION DE PC'S   </t>
  </si>
  <si>
    <t>45119333</t>
  </si>
  <si>
    <t>RIOS PORTAL BYLLE RUDY</t>
  </si>
  <si>
    <t>45121487</t>
  </si>
  <si>
    <t>NUNURA ÑIQUEN FATIMA PATRICIA</t>
  </si>
  <si>
    <t xml:space="preserve"> OBS: BACHILLER EN PSICOLOGIA   </t>
  </si>
  <si>
    <t>45129982</t>
  </si>
  <si>
    <t>CASTILLO SANTILLAN KARLA MARIA ISOLINA</t>
  </si>
  <si>
    <t>45133031</t>
  </si>
  <si>
    <t>YAÑES ORDOÑEZ ANGELA MARIA</t>
  </si>
  <si>
    <t>45151425</t>
  </si>
  <si>
    <t>ALDAVE DIAZ BRIMAX CARMEN</t>
  </si>
  <si>
    <t xml:space="preserve">ADMINISTRACION DE NEGOCIOS INTERNACIONALES OBS: LICENCIADA EN NEGOCIOS INTERNACIONALES   </t>
  </si>
  <si>
    <t>45156868</t>
  </si>
  <si>
    <t>VASQUEZ COLQUEHUANCA ELARD JASMANI</t>
  </si>
  <si>
    <t xml:space="preserve">OTROS TECNICOS EN ELECTRICIDAD, ELECTRONICA Y TELECOMUNICACIONES OBS: REDES Y COMUNICACIONES   </t>
  </si>
  <si>
    <t>45157207</t>
  </si>
  <si>
    <t>MORE VALLADOLID RICARDO YOEL</t>
  </si>
  <si>
    <t>45159603</t>
  </si>
  <si>
    <t>GOMEZ LUCANA VANESSA</t>
  </si>
  <si>
    <t>45201815</t>
  </si>
  <si>
    <t>FLORES LLOCLLA FLOR DE FATIMA</t>
  </si>
  <si>
    <t>45201844</t>
  </si>
  <si>
    <t>LINO VILLACORTA IVAN</t>
  </si>
  <si>
    <t xml:space="preserve">TECNICO, COMPUTADORAS OBS: TECNICO EN OFIMATICA   </t>
  </si>
  <si>
    <t>45210567</t>
  </si>
  <si>
    <t>PANAIFO BAYONA MARISSELA</t>
  </si>
  <si>
    <t xml:space="preserve">ADMINISTRACION DE NEGOCIOS OBS: V CICLO   </t>
  </si>
  <si>
    <t>45221376</t>
  </si>
  <si>
    <t>SANCHEZ MALPICA JUAN PABLO</t>
  </si>
  <si>
    <t>45235369</t>
  </si>
  <si>
    <t>PORTOCARRERO LOPEZ JOSE LUIS</t>
  </si>
  <si>
    <t>45243063</t>
  </si>
  <si>
    <t>OJEDA YARLEQUE DIEGO ARMANDO</t>
  </si>
  <si>
    <t xml:space="preserve">TECNICO PINTOR   </t>
  </si>
  <si>
    <t>45244247</t>
  </si>
  <si>
    <t>MENDEZ PONCE DENNIS ANDY</t>
  </si>
  <si>
    <t>45256522</t>
  </si>
  <si>
    <t>LA TORRE GOMEZ RENZO ITALO</t>
  </si>
  <si>
    <t xml:space="preserve">ADMINISTRACION DE NEGOCIOS INTERNACIONALES OBS: TITULO PROFESIONAL LICENCIADO   </t>
  </si>
  <si>
    <t>45267201</t>
  </si>
  <si>
    <t>AMAYA CASTILLO MARCELA MILAGROS</t>
  </si>
  <si>
    <t>45267952</t>
  </si>
  <si>
    <t>LOAYZA SPARROW KATERINE PAMELA</t>
  </si>
  <si>
    <t>45273236</t>
  </si>
  <si>
    <t>PUA SOPLAPUCO CYNTHIA FLOR GIOVANA</t>
  </si>
  <si>
    <t>45285918</t>
  </si>
  <si>
    <t>QUISPE JAVIER ANTONIO ARTHUR</t>
  </si>
  <si>
    <t>45295373</t>
  </si>
  <si>
    <t>MARON CALISAYA ROXANA HAYDEE</t>
  </si>
  <si>
    <t>45306332</t>
  </si>
  <si>
    <t>CANNON VALLADARES MIGUEL ANGEL TEOFILO</t>
  </si>
  <si>
    <t>45309261</t>
  </si>
  <si>
    <t>CAICAY SANCHEZ SUZIE GIULIANA</t>
  </si>
  <si>
    <t xml:space="preserve">SECRETARIA EJECUTIVA BILING³E OBS: SECRETARIADO EJECUTIVO BILINGUE   </t>
  </si>
  <si>
    <t>45324332</t>
  </si>
  <si>
    <t>ROMERO PEREZ ESTER SARAI</t>
  </si>
  <si>
    <t>45335241</t>
  </si>
  <si>
    <t>CARHUANINA MONTENEGRO ULISES ISAAC</t>
  </si>
  <si>
    <t>45336761</t>
  </si>
  <si>
    <t>ROMERO CONTRERAS HILDA</t>
  </si>
  <si>
    <t>45338812</t>
  </si>
  <si>
    <t>DOMINGUEZ VERAMENDI STEFANY JULISSA</t>
  </si>
  <si>
    <t xml:space="preserve">ADMINISTRACION DE EMPRESAS OBS: CULMINO ESTUDIOS DEL VI CICLO, TURNO NOCTURNO   </t>
  </si>
  <si>
    <t>45346835</t>
  </si>
  <si>
    <t>TAYPE QUINTANA LISSET PATRICIA</t>
  </si>
  <si>
    <t>45349183</t>
  </si>
  <si>
    <t>RODRIGUEZ MEDINA VALERIE EYLINIE</t>
  </si>
  <si>
    <t>45351412</t>
  </si>
  <si>
    <t>GALLO TAPIA LEYDY SUSAN</t>
  </si>
  <si>
    <t>45356786</t>
  </si>
  <si>
    <t>BONIFACIO ALIAGA LINA MILAGROS</t>
  </si>
  <si>
    <t>45367254</t>
  </si>
  <si>
    <t>ROMERO PEREZ MARIBEL SATURNA</t>
  </si>
  <si>
    <t>45368194</t>
  </si>
  <si>
    <t>CAICO FERNANDEZ FELIX MIGUEL</t>
  </si>
  <si>
    <t>45374755</t>
  </si>
  <si>
    <t>ZAVALIN ALMERCO LIZBETH YEN</t>
  </si>
  <si>
    <t xml:space="preserve">COMUNICACION OBS: LICENCIADA EN COMUNICACION SOCIAL   </t>
  </si>
  <si>
    <t>45390583</t>
  </si>
  <si>
    <t>ALHUAY LOZANO KATHYA SIBERIA</t>
  </si>
  <si>
    <t>45394978</t>
  </si>
  <si>
    <t>GONZALES CUEVA MARICRUZ NORIEGA</t>
  </si>
  <si>
    <t xml:space="preserve">ADMINISTRACION OBS: TITULO PROFESIONAL - LICENCIADA EN ADMINISTRACIÓN   </t>
  </si>
  <si>
    <t>45405954</t>
  </si>
  <si>
    <t>PARIONA ACEVEDO GIOMARA</t>
  </si>
  <si>
    <t xml:space="preserve">PSICOLOGO OBS: PSICOLOGIA HUMANA   </t>
  </si>
  <si>
    <t>45406947</t>
  </si>
  <si>
    <t>FERREYRA MORAN PEDRO CARLOS JOEL</t>
  </si>
  <si>
    <t>45434810</t>
  </si>
  <si>
    <t>ZEBALLOS ROJAS LUIS ALBERTO ESTEBAN</t>
  </si>
  <si>
    <t>45438878</t>
  </si>
  <si>
    <t>ZAVALA MURGUIA SOFÍA BERTHA</t>
  </si>
  <si>
    <t>45449425</t>
  </si>
  <si>
    <t>SANCHEZ RAMIREZ FLOR DE ELODIA</t>
  </si>
  <si>
    <t>45450605</t>
  </si>
  <si>
    <t>CULQUIPOMA HUATANGARE EDITH</t>
  </si>
  <si>
    <t>45457358</t>
  </si>
  <si>
    <t>LUNA GONZALES CLAUDIA SAORY</t>
  </si>
  <si>
    <t xml:space="preserve">CONTABILIDAD OBS: EESTUDIANTE DE 8VO CICLO   </t>
  </si>
  <si>
    <t>45460772</t>
  </si>
  <si>
    <t>RUIZ RODRIGUEZ DAMARIS JHERALDINNE</t>
  </si>
  <si>
    <t>45467861</t>
  </si>
  <si>
    <t>VARGAS LOPEZ MARY ISABEL</t>
  </si>
  <si>
    <t>45468703</t>
  </si>
  <si>
    <t>BARRETO MILLA ELIANA LIZBETH</t>
  </si>
  <si>
    <t>45470818</t>
  </si>
  <si>
    <t>VIDAL AVANZINI LOURDES SOFIA</t>
  </si>
  <si>
    <t xml:space="preserve">DERECHO OBS: CERTIFICADO DE ESPECIALIZACIÓN EN  " DERECHO ADMINISTRATIVO"   </t>
  </si>
  <si>
    <t>45470970</t>
  </si>
  <si>
    <t>HUAYHUA LLAMOCCA GIOVANNI EDER</t>
  </si>
  <si>
    <t>45471122</t>
  </si>
  <si>
    <t>BAZAN ZUAREZ FREEDY GHONATAN</t>
  </si>
  <si>
    <t xml:space="preserve">COMPUTACION E INFORMATICA OBS: A LA FECHA 29 DE MAYO DE 2012 - VI SEMESTRE (3 AÑOS)    NO INDICA PERIODO DE PRACTICAS   </t>
  </si>
  <si>
    <t>45473684</t>
  </si>
  <si>
    <t>BARRIOS SARMIENTO JORGE MANUEL</t>
  </si>
  <si>
    <t>45477424</t>
  </si>
  <si>
    <t>GARCIA NAVARRO CRUZ DORINA</t>
  </si>
  <si>
    <t>45492064</t>
  </si>
  <si>
    <t>PAREDES GUIBOVICH JORGE ENRIQUE DIOMEDES</t>
  </si>
  <si>
    <t xml:space="preserve"> OBS: REGISTRO DE NOTA DE MECANICO DE REFRIGERACION Y AIRE ACONDICIONADO   </t>
  </si>
  <si>
    <t>45493001</t>
  </si>
  <si>
    <t>CASTILLO CURAY ANGEL GIANCARLO</t>
  </si>
  <si>
    <t>45496034</t>
  </si>
  <si>
    <t>SONCO CASANI RONALDO FELIX</t>
  </si>
  <si>
    <t>45499076</t>
  </si>
  <si>
    <t>QUISPE LARICO MELISSA DIANA</t>
  </si>
  <si>
    <t>45514885</t>
  </si>
  <si>
    <t>CHAMAYEN VARGAS JUAN CARLOS CESAR</t>
  </si>
  <si>
    <t>45524578</t>
  </si>
  <si>
    <t>PARIANSULLCA ROMANI FLOR MARINA</t>
  </si>
  <si>
    <t xml:space="preserve">ADMINISTRACION OBS: A LA FECHA 09 DE MARZO DE 2012 - EGRESADA    NO INICA PERIODO DE PRACTICAS   </t>
  </si>
  <si>
    <t>45532460</t>
  </si>
  <si>
    <t>MORALES ARISMENDIZ LUCY SMITH</t>
  </si>
  <si>
    <t>45548406</t>
  </si>
  <si>
    <t>PALOMINO PUMAYALI ELIANA DHAIMA</t>
  </si>
  <si>
    <t>45552690</t>
  </si>
  <si>
    <t>RENGIFO FLORIAN LUDITH</t>
  </si>
  <si>
    <t>45555643</t>
  </si>
  <si>
    <t>ACUÑA TAPIA ELSA LILIANA</t>
  </si>
  <si>
    <t>45560747</t>
  </si>
  <si>
    <t>GIL BAGATULJ GERARDO LUIS</t>
  </si>
  <si>
    <t xml:space="preserve">INGENIERO ELECTRONICO OBS: 7MO CICLO.   </t>
  </si>
  <si>
    <t>45563564</t>
  </si>
  <si>
    <t>OTERO ANGELDONIS GLADYS MARIA</t>
  </si>
  <si>
    <t>45568071</t>
  </si>
  <si>
    <t>PURIHUAMAN VILCABANA ROSA</t>
  </si>
  <si>
    <t>45568193</t>
  </si>
  <si>
    <t>MARTINEZ SAAVEDRA MELANIA ROSARIO</t>
  </si>
  <si>
    <t xml:space="preserve">PSICOLOGO, PROBLEMAS SOCIALES   </t>
  </si>
  <si>
    <t>45579623</t>
  </si>
  <si>
    <t>TUCTO GUEVARA NILTON JEINER</t>
  </si>
  <si>
    <t>45585987</t>
  </si>
  <si>
    <t>MANRIQUE MENA RINA RAISSA</t>
  </si>
  <si>
    <t>45586729</t>
  </si>
  <si>
    <t>CABELLO JULCAPOMA ARTURO ANDRES</t>
  </si>
  <si>
    <t>45592023</t>
  </si>
  <si>
    <t>QUISPE MACHACA ZULIN ROXANA</t>
  </si>
  <si>
    <t>45599800</t>
  </si>
  <si>
    <t>ESPINOZA BLAS ROXANA PILAR</t>
  </si>
  <si>
    <t>45600876</t>
  </si>
  <si>
    <t>TALLA VICENTE JHONATAN MICHEL</t>
  </si>
  <si>
    <t>45601242</t>
  </si>
  <si>
    <t>SOLIS MONTESINOS DIANA ROSSMERY</t>
  </si>
  <si>
    <t>45605867</t>
  </si>
  <si>
    <t>TOVAR GUTIERREZ CLAUDIA ALBINA</t>
  </si>
  <si>
    <t xml:space="preserve">ASISTENTE DE GESTION DE PROCESOS Y PROYECTOS   </t>
  </si>
  <si>
    <t>45610469</t>
  </si>
  <si>
    <t>CHÁVEZ JIMÉNEZ JHOANNA</t>
  </si>
  <si>
    <t>45620692</t>
  </si>
  <si>
    <t>VELARDE PORTILLO LIZ JANETT</t>
  </si>
  <si>
    <t>45623615</t>
  </si>
  <si>
    <t>TALAVERA TALAVERA DANIEL FERNANDO</t>
  </si>
  <si>
    <t>45625368</t>
  </si>
  <si>
    <t>MAURICIO TONE JACQUELINE GLENY</t>
  </si>
  <si>
    <t xml:space="preserve">INGENIERO INDUSTRIAL OBS: ESTUDIANTE DE IV CICLO   </t>
  </si>
  <si>
    <t>45648808</t>
  </si>
  <si>
    <t>QUIÑONES ZAPANA DIEGO HERNAN</t>
  </si>
  <si>
    <t>45649152</t>
  </si>
  <si>
    <t>UTANI HURTADO BREINER</t>
  </si>
  <si>
    <t>45658862</t>
  </si>
  <si>
    <t>PINTO TACURI CLEOFE JOCABET</t>
  </si>
  <si>
    <t>45661100</t>
  </si>
  <si>
    <t>CORNEJO CURASI CESAR RICARDO</t>
  </si>
  <si>
    <t xml:space="preserve">DERECHO Y CIENCIAS  POLITICAS OBS: BACHILLER EN DERECHO   </t>
  </si>
  <si>
    <t>45687737</t>
  </si>
  <si>
    <t>ROSALES SALVADOR JOSSELLY PIERINA</t>
  </si>
  <si>
    <t xml:space="preserve">REGISTRADOr DNI   </t>
  </si>
  <si>
    <t>45700291</t>
  </si>
  <si>
    <t>CARDENAS ARCE PERKIN EDWIN</t>
  </si>
  <si>
    <t>45719552</t>
  </si>
  <si>
    <t>CRUZ GARCIA MARLITH ELIZABETH</t>
  </si>
  <si>
    <t>45737202</t>
  </si>
  <si>
    <t>VIA CASTAÑEDA SILVANA LOURDES</t>
  </si>
  <si>
    <t xml:space="preserve">MEDICO, ESTOMATOLOGIA OBS: ESTOMATOLOGIA VII CICLO   </t>
  </si>
  <si>
    <t>45748124</t>
  </si>
  <si>
    <t>FLORES LLANO VERONICA</t>
  </si>
  <si>
    <t>45757563</t>
  </si>
  <si>
    <t>NORABUENA MEJIA ELIZABETH ELVIRA</t>
  </si>
  <si>
    <t>45767980</t>
  </si>
  <si>
    <t>MATEO MAYURI ESPERANZA JESUS</t>
  </si>
  <si>
    <t>45810297</t>
  </si>
  <si>
    <t>JIMENEZ BECERRA JHONNY</t>
  </si>
  <si>
    <t xml:space="preserve">GEOGRAFO, GEOGRAFIA ECONOMICA   </t>
  </si>
  <si>
    <t>45810574</t>
  </si>
  <si>
    <t>DEJO TORRES RICARDO DARÍO</t>
  </si>
  <si>
    <t>45814704</t>
  </si>
  <si>
    <t>PARIONA NAVARRO TITO</t>
  </si>
  <si>
    <t>45821842</t>
  </si>
  <si>
    <t>GUILLEN RAMOS CRISTIAN CESAR</t>
  </si>
  <si>
    <t>45848131</t>
  </si>
  <si>
    <t>DAVILA VEGA JOSE RAFAEL</t>
  </si>
  <si>
    <t>45853786</t>
  </si>
  <si>
    <t>SILVA YAJAHUANCA GRISELDA</t>
  </si>
  <si>
    <t>45862590</t>
  </si>
  <si>
    <t>CASTRO SEMINARIO KATIA MARIBEL</t>
  </si>
  <si>
    <t xml:space="preserve"> OBS: TEXTO UNICO DE PROCEDIMIENTOS ADMINISTRATIVOS - TUPA   </t>
  </si>
  <si>
    <t>45875255</t>
  </si>
  <si>
    <t>MATOS HUARGUA CYNTHIA MILAGROS</t>
  </si>
  <si>
    <t xml:space="preserve">ARCHIVERO OBS: ARCHIVISTICA Y GESTION DOCUMENTAL   </t>
  </si>
  <si>
    <t>45886324</t>
  </si>
  <si>
    <t>LEAL RAMOS LUISA JAQUELINE</t>
  </si>
  <si>
    <t>45890165</t>
  </si>
  <si>
    <t>CATPO MARIN JUAN KENEETH</t>
  </si>
  <si>
    <t>45893463</t>
  </si>
  <si>
    <t>QUISPE SERNA ROEL</t>
  </si>
  <si>
    <t xml:space="preserve">ASISTENTA/E DE BASE DE DATOS   </t>
  </si>
  <si>
    <t>45897084</t>
  </si>
  <si>
    <t>ESPIRITU ISIDRO MARCELO LEONARDO</t>
  </si>
  <si>
    <t>45897121</t>
  </si>
  <si>
    <t>CAMONES ORTIZ JHON CRISTHIAN</t>
  </si>
  <si>
    <t>45922880</t>
  </si>
  <si>
    <t>VILLEGAS GOMEZ SUSAN NERY</t>
  </si>
  <si>
    <t xml:space="preserve">PSICOLOGO OBS: VII CICLO - FACULTAD DE PSICOLOGIA   </t>
  </si>
  <si>
    <t>45931028</t>
  </si>
  <si>
    <t>TRUJILLO GUERRA ANGGELA MILUSKA</t>
  </si>
  <si>
    <t>45936987</t>
  </si>
  <si>
    <t>SÁNCHEZ PAREDES YOHANI</t>
  </si>
  <si>
    <t xml:space="preserve">ADMINISTRADOR DE EMPRESAS OBS: ADMINISTRACION IX CICLO   </t>
  </si>
  <si>
    <t>45962651</t>
  </si>
  <si>
    <t>ORTIZ GARCIA KAREN SUSANA</t>
  </si>
  <si>
    <t xml:space="preserve">ADMINISTRACION OBS: ADMINISTRACION HOTELERA Y ECOTURISMO   </t>
  </si>
  <si>
    <t>45973706</t>
  </si>
  <si>
    <t>CALERO VENTURA JHEYSON HECTOR</t>
  </si>
  <si>
    <t xml:space="preserve">CIENCIAS DE LA COMUNICACION OBS: CIENCIAS SOCIALES   </t>
  </si>
  <si>
    <t>45985927</t>
  </si>
  <si>
    <t>SORIANO REATEGUI JORGE SIDNEY</t>
  </si>
  <si>
    <t>45992167</t>
  </si>
  <si>
    <t>RIOS GAVIRIA PRISCILLIA GIOCONDA</t>
  </si>
  <si>
    <t>46018865</t>
  </si>
  <si>
    <t>LOZANO RAMIREZ BESSY</t>
  </si>
  <si>
    <t>46022513</t>
  </si>
  <si>
    <t>LEON CASTAÑEDA MILAGROS MARIEL</t>
  </si>
  <si>
    <t>46025395</t>
  </si>
  <si>
    <t>AMASIFUEN MARQUEZ KELITA MILAGROS</t>
  </si>
  <si>
    <t>46029115</t>
  </si>
  <si>
    <t>MELENDEZ HORNA JUDITH</t>
  </si>
  <si>
    <t xml:space="preserve">DERECHO OBS: EGRESADO   </t>
  </si>
  <si>
    <t>46032435</t>
  </si>
  <si>
    <t>ALVARO QUISPE LUZ MARINA</t>
  </si>
  <si>
    <t xml:space="preserve">CIENCIAS DE LA COMUNICACION OBS: CIENCIAS DE LA COMUNICACION SOCIAL   </t>
  </si>
  <si>
    <t>46053367</t>
  </si>
  <si>
    <t>PADILLA PADILLA LUIS ANTONIO</t>
  </si>
  <si>
    <t xml:space="preserve">HISTORIADOR OBS: LICENCIADO EN HISTORIA   </t>
  </si>
  <si>
    <t>46058324</t>
  </si>
  <si>
    <t>THEMME GARCIA MEDALIT DEL CARMEN</t>
  </si>
  <si>
    <t xml:space="preserve">ESPECIALISTA, CIENCIAS DE LA COMUNICACION OBS: CIENCIAS DE LA COMUNICACION II CICLO   </t>
  </si>
  <si>
    <t>46064610</t>
  </si>
  <si>
    <t>ZEGARRA CAJO RAUL ALONSO</t>
  </si>
  <si>
    <t>46065216</t>
  </si>
  <si>
    <t>CORREA AYAMBO ANGELA MILAGROS</t>
  </si>
  <si>
    <t>46065325</t>
  </si>
  <si>
    <t>HERRERA CONDOR MARILÚ</t>
  </si>
  <si>
    <t>46080740</t>
  </si>
  <si>
    <t>ESCALANTE TALAVERA GIANFRANCO GIOVANI</t>
  </si>
  <si>
    <t xml:space="preserve">ASISTENTA/E EN SISTEMA DE INFORMACIÓN GEOGRAFICA   </t>
  </si>
  <si>
    <t>46087947</t>
  </si>
  <si>
    <t>HILARES JULCA YESENIA ELIZABETH</t>
  </si>
  <si>
    <t>46088933</t>
  </si>
  <si>
    <t>ARREDONDO SILVA SOFIA</t>
  </si>
  <si>
    <t>46118533</t>
  </si>
  <si>
    <t>VALVERDE GALARZA GABRIELA DEL PILAR</t>
  </si>
  <si>
    <t xml:space="preserve"> OBS: BACHILLER EN INGENIERÍA INDUSTRIAL   </t>
  </si>
  <si>
    <t>46122214</t>
  </si>
  <si>
    <t>ATALAYA BAUTISTA WILL HENRRY</t>
  </si>
  <si>
    <t>46122568</t>
  </si>
  <si>
    <t>TAMAYO VALENCIA ORLINDA MILAGROS</t>
  </si>
  <si>
    <t>46128367</t>
  </si>
  <si>
    <t>GARCIA CHASQUERO GISELLA DEL CARMEN</t>
  </si>
  <si>
    <t xml:space="preserve"> OBS: REGISTRO DE DEFUNCION EN LINEA   </t>
  </si>
  <si>
    <t>46138099</t>
  </si>
  <si>
    <t>BALLON BALLON MILAGROS</t>
  </si>
  <si>
    <t xml:space="preserve">ADMINISTRACION DE NEGOCIOS OBS: ADMINISTRACION DE NEGOCIOS   </t>
  </si>
  <si>
    <t>46152168</t>
  </si>
  <si>
    <t>MALDONADO OCHOA KIOMARA KATHERIN</t>
  </si>
  <si>
    <t>46154737</t>
  </si>
  <si>
    <t>MEJIA VARGAS GRISEPI</t>
  </si>
  <si>
    <t>46155790</t>
  </si>
  <si>
    <t>MENDOZA LLANOS ROSALVINA</t>
  </si>
  <si>
    <t>46159632</t>
  </si>
  <si>
    <t>RIVERA CABRERA KARINA</t>
  </si>
  <si>
    <t>46167577</t>
  </si>
  <si>
    <t>CRUZ CRUZ LONER MICHEL</t>
  </si>
  <si>
    <t>46179531</t>
  </si>
  <si>
    <t>RIOS WONG BORGES SAIT ALBERTO</t>
  </si>
  <si>
    <t>46184050</t>
  </si>
  <si>
    <t>PISCOYA FIERRO SHIRLEY LIZETH</t>
  </si>
  <si>
    <t>46227788</t>
  </si>
  <si>
    <t>QUISPE NAKASHIMA KENYI ANGEL</t>
  </si>
  <si>
    <t>46235591</t>
  </si>
  <si>
    <t>FARFAN ESTRADA ANA LUZ</t>
  </si>
  <si>
    <t>46257914</t>
  </si>
  <si>
    <t>ABAD LOPEZ WILDER AMANCIO</t>
  </si>
  <si>
    <t>46266319</t>
  </si>
  <si>
    <t>CÁRDENAS PEZO DE DEL CASTILLO GIOVANNA</t>
  </si>
  <si>
    <t>46270615</t>
  </si>
  <si>
    <t>GARCIA PARIONA LUIS WILSON</t>
  </si>
  <si>
    <t>46288173</t>
  </si>
  <si>
    <t>PLACE PLACE LINDA GRETA</t>
  </si>
  <si>
    <t xml:space="preserve">AVIACION   </t>
  </si>
  <si>
    <t>46313916</t>
  </si>
  <si>
    <t>CARPIO PEREZ DENISSE SILVANA</t>
  </si>
  <si>
    <t>46335711</t>
  </si>
  <si>
    <t>REMICIO SALAZAR RUBI YORMERY</t>
  </si>
  <si>
    <t>46338879</t>
  </si>
  <si>
    <t>ZURITA PONTE DAVID ALEXANDER</t>
  </si>
  <si>
    <t xml:space="preserve"> OBS: CURSO "FORMACION DE AUDITOR INTERNO ISO 27001:2013"   </t>
  </si>
  <si>
    <t>46365530</t>
  </si>
  <si>
    <t>JUSTINIANO NIETO JULIE LIZETH</t>
  </si>
  <si>
    <t>46381015</t>
  </si>
  <si>
    <t>ARIAS PINEDO FRESIA CLAUDIA INES</t>
  </si>
  <si>
    <t>46405516</t>
  </si>
  <si>
    <t>CABALLERO RUEDA VANESSA ROCIO DEL PILAR</t>
  </si>
  <si>
    <t>46423537</t>
  </si>
  <si>
    <t>MALDONADO HIDALGO MERLY JULIANY</t>
  </si>
  <si>
    <t>46424967</t>
  </si>
  <si>
    <t>TOLENTINO SILVA LIZ PAOLA</t>
  </si>
  <si>
    <t>46427951</t>
  </si>
  <si>
    <t>LOAYZA PINCHE SUZZANNE MARILYN</t>
  </si>
  <si>
    <t>46439942</t>
  </si>
  <si>
    <t>GUEVARA VASQUEZ ZORAIDA MARIA STEPHANY</t>
  </si>
  <si>
    <t xml:space="preserve">DERECHO OBS: DERECHO CIVIL EMPRESARIAL   </t>
  </si>
  <si>
    <t>46448953</t>
  </si>
  <si>
    <t>VILLALOBOS CHAVEZ JOHAN</t>
  </si>
  <si>
    <t>46457769</t>
  </si>
  <si>
    <t>QUISPE RAMIREZ JOSE CARLOS</t>
  </si>
  <si>
    <t>46462629</t>
  </si>
  <si>
    <t>LAINES VELARDE CINDY LORAYNE</t>
  </si>
  <si>
    <t>46467822</t>
  </si>
  <si>
    <t>HERRERA DIAZ LUCY YANINA</t>
  </si>
  <si>
    <t>46480535</t>
  </si>
  <si>
    <t>OROPEZA MANCO JESUS ALBERTO</t>
  </si>
  <si>
    <t>46484349</t>
  </si>
  <si>
    <t>APAZA HINOJOSA JUAN CARLOS</t>
  </si>
  <si>
    <t>46484398</t>
  </si>
  <si>
    <t>ESPINOZA DÍAZ LIZETH EVELYN</t>
  </si>
  <si>
    <t>46486707</t>
  </si>
  <si>
    <t>LOPEZ GUILLERMO CESAR DEYVIS</t>
  </si>
  <si>
    <t>46489633</t>
  </si>
  <si>
    <t>NAYRA MELENDREZ MARIDE</t>
  </si>
  <si>
    <t>46507693</t>
  </si>
  <si>
    <t>GUERRA ESTELA POMPEYO JUAN</t>
  </si>
  <si>
    <t>46539076</t>
  </si>
  <si>
    <t>FERNANDEZ RODRIGUEZ ROSIMERI YUDITH</t>
  </si>
  <si>
    <t xml:space="preserve">ADMINISTRACION OBS: LICENCIADA EN TURSIMO Y ADMINISTRACIÓN   </t>
  </si>
  <si>
    <t xml:space="preserve">ANALISTA EN DIFUSION DE CAMPAÑAS   </t>
  </si>
  <si>
    <t>46569479</t>
  </si>
  <si>
    <t>SILVA MONTERO ALONSO RAFAEL</t>
  </si>
  <si>
    <t xml:space="preserve">CIENCIAS DE LA COMUNICACION OBS: LICENCIADO EN COMUNICACION AUDIOVISUAL   </t>
  </si>
  <si>
    <t>46578494</t>
  </si>
  <si>
    <t>NOEL FERNANDEZ KATHERIN ROSA ELENA</t>
  </si>
  <si>
    <t xml:space="preserve"> OBS: PROGRAMA DE CERTIFICACION PARA CAJEROS   </t>
  </si>
  <si>
    <t>46584190</t>
  </si>
  <si>
    <t>INOCENTE AUJAPUCLLA ANTONI CESAR</t>
  </si>
  <si>
    <t xml:space="preserve">COCINERO, CHEF OBS: GASTRONOMIA   </t>
  </si>
  <si>
    <t xml:space="preserve">ASISTENTA/E LEGAL OR   </t>
  </si>
  <si>
    <t>46588498</t>
  </si>
  <si>
    <t>CHUQUIMAMANI LUQUE WILDON JAVIER</t>
  </si>
  <si>
    <t xml:space="preserve">ABOGADO OBS: TITULO DE ABOGADO   </t>
  </si>
  <si>
    <t>46588741</t>
  </si>
  <si>
    <t>FARRO POMAJULCA MARIA ALVINA</t>
  </si>
  <si>
    <t xml:space="preserve">COMPUTACION E INFORMATICA OBS: TITULO TECNICO PROFESIONAL   </t>
  </si>
  <si>
    <t>46591261</t>
  </si>
  <si>
    <t>RODRIGUEZ PALOMINO MIRELLA CARLA</t>
  </si>
  <si>
    <t xml:space="preserve">ADMINISTRACION DE NEGOCIOS OBS: BACHILLER EN CIENCIAS ECONOMICO EMPRESARIALES CON MENCION EN FINANZAS   </t>
  </si>
  <si>
    <t>46594557</t>
  </si>
  <si>
    <t>URQUIZA PAZ DIANA LUCIA</t>
  </si>
  <si>
    <t>46596736</t>
  </si>
  <si>
    <t>LOZANO RUIZ ISLENN YAMILETH</t>
  </si>
  <si>
    <t>46627001</t>
  </si>
  <si>
    <t>COSINGA SANCHEZ EDWIN</t>
  </si>
  <si>
    <t>46627784</t>
  </si>
  <si>
    <t>VIA CASTAÑEDA SANDRA MABEL</t>
  </si>
  <si>
    <t xml:space="preserve">PROFESOR DE EDUCACION INICIAL (PRE-ESCOLAR) OBS: VI CICLO   </t>
  </si>
  <si>
    <t>46655043</t>
  </si>
  <si>
    <t>VILLEGAS CORONADO HECTOR ADRIAN</t>
  </si>
  <si>
    <t>46655201</t>
  </si>
  <si>
    <t>ROJAS QUISOCALA SINDY YESENIA</t>
  </si>
  <si>
    <t>46664315</t>
  </si>
  <si>
    <t>SAENZ DIAZ RICARDO JESUS</t>
  </si>
  <si>
    <t xml:space="preserve">INGENIERIA DE SISTEMAS OBS: TITULO PROFESIONAL INGENEIRO DE SISTEMAS E INFORMATICA   </t>
  </si>
  <si>
    <t>46680286</t>
  </si>
  <si>
    <t>REATEGUI RUIZ ALICIA VERIDIANA</t>
  </si>
  <si>
    <t>46751883</t>
  </si>
  <si>
    <t>SALAZAR NOLASCO VIRGINIA HERMINIA</t>
  </si>
  <si>
    <t>46752646</t>
  </si>
  <si>
    <t>CARCAUSTO HUANCA SARITA ALEJANDRA</t>
  </si>
  <si>
    <t>46759080</t>
  </si>
  <si>
    <t>SUCARI SUAÑA RENE ALEXANDER</t>
  </si>
  <si>
    <t>46760282</t>
  </si>
  <si>
    <t>RUPAY RAMIREZ CRISTIAN WILDER</t>
  </si>
  <si>
    <t>46760992</t>
  </si>
  <si>
    <t>VALLE GALVEZ INES GERALDINE</t>
  </si>
  <si>
    <t>46761000</t>
  </si>
  <si>
    <t>OCROSPOMA GALLARDO GIANCARLO ANDRÉ</t>
  </si>
  <si>
    <t>46767646</t>
  </si>
  <si>
    <t>PORTILLA CORRALES PAMELA</t>
  </si>
  <si>
    <t>46770731</t>
  </si>
  <si>
    <t>CHAVEZ CARRILLO LAURA ROSALY</t>
  </si>
  <si>
    <t xml:space="preserve">AYUDANTE DE OBRAS   </t>
  </si>
  <si>
    <t>46780247</t>
  </si>
  <si>
    <t>ORTIZ CASAZOLA DAVID REYNALDO</t>
  </si>
  <si>
    <t>46810923</t>
  </si>
  <si>
    <t>RAMIREZ AVALOS SALY PIBA</t>
  </si>
  <si>
    <t>46813061</t>
  </si>
  <si>
    <t>AREVALO LEON ISAC YONATAN</t>
  </si>
  <si>
    <t xml:space="preserve"> OBS: CURSO VIRTUAL  " DELITO DE LAVADO DE ACTIVOS "   </t>
  </si>
  <si>
    <t>46829357</t>
  </si>
  <si>
    <t>NUÑEZ CASTILLO CARLOS ALONSO MANUEL</t>
  </si>
  <si>
    <t>46847337</t>
  </si>
  <si>
    <t>PEVES CEVERINO AMELIA</t>
  </si>
  <si>
    <t xml:space="preserve">TECNICO, COMPUTADORAS OBS: COMPUTACION E INFORMATICA III CICLO   </t>
  </si>
  <si>
    <t>46867502</t>
  </si>
  <si>
    <t>CHAICO RAMIREZ PAOLA GERALDINE</t>
  </si>
  <si>
    <t xml:space="preserve">DERECHO OBS: BACHILLER EN DERECHO Y CIENCIAS POLITICAS   </t>
  </si>
  <si>
    <t>46868402</t>
  </si>
  <si>
    <t>JIMENEZ BRAVO MARCIA JESUS</t>
  </si>
  <si>
    <t xml:space="preserve">ADMINISTRACION OBS: V CICLO   </t>
  </si>
  <si>
    <t>46876728</t>
  </si>
  <si>
    <t>RUIZ CASTILLO FIORELA STEPHANIE</t>
  </si>
  <si>
    <t>46876763</t>
  </si>
  <si>
    <t>ESPINOZA PALOMINO SILVIA SADITH</t>
  </si>
  <si>
    <t>46891112</t>
  </si>
  <si>
    <t>ZARE VALDERRAMA KATHERINE ALEXANDRA</t>
  </si>
  <si>
    <t>46942537</t>
  </si>
  <si>
    <t>VELASQUEZ ARROYO MONICA PATRICIA</t>
  </si>
  <si>
    <t>47004155</t>
  </si>
  <si>
    <t>SILVA ZULEN MARYURI BENNETT</t>
  </si>
  <si>
    <t xml:space="preserve">COCINERO, CHEF OBS: CHEF INTERNACIONAL   </t>
  </si>
  <si>
    <t>47067992</t>
  </si>
  <si>
    <t>ARISTA INGA LLINER SERGIO</t>
  </si>
  <si>
    <t>47095639</t>
  </si>
  <si>
    <t>LUQUE COAQUIRA AMELIA ADELINA</t>
  </si>
  <si>
    <t>47129002</t>
  </si>
  <si>
    <t>ROMERO MOSTAJO MARÍA EUGENIA TERESA</t>
  </si>
  <si>
    <t>47148004</t>
  </si>
  <si>
    <t>ROMERO LOARTE SHIRLEY DEL ROSARIO</t>
  </si>
  <si>
    <t xml:space="preserve">CONTABILIDAD OBS: ESTUDIANTE DE VI CICLO   </t>
  </si>
  <si>
    <t>47161160</t>
  </si>
  <si>
    <t>GERMAN HILARIO FIORELLA GEORGETT</t>
  </si>
  <si>
    <t>47164874</t>
  </si>
  <si>
    <t>OCAS MONTENEGRO DALILA</t>
  </si>
  <si>
    <t>47165706</t>
  </si>
  <si>
    <t>CAMPOS VARGAS MELVA ISELA</t>
  </si>
  <si>
    <t>47167963</t>
  </si>
  <si>
    <t>MEDINA DIAZ AMANDA GRASSE</t>
  </si>
  <si>
    <t>47181080</t>
  </si>
  <si>
    <t>FALCON ALVARADO JESUS BRYAN</t>
  </si>
  <si>
    <t>47185355</t>
  </si>
  <si>
    <t>TOSI JIMENEZ GUSTAVO ADOLFO</t>
  </si>
  <si>
    <t>47191374</t>
  </si>
  <si>
    <t>ORLANDINI YAULI SOLANCH ALLISON</t>
  </si>
  <si>
    <t>47202491</t>
  </si>
  <si>
    <t>TRAVIEZO MALASQUEZ CYNTHIA LIMHEIDY</t>
  </si>
  <si>
    <t>47212942</t>
  </si>
  <si>
    <t>COLLAO ORTIZ GARY MARTIN</t>
  </si>
  <si>
    <t>47250568</t>
  </si>
  <si>
    <t>FLORES DURAND EHYNER DANIEL</t>
  </si>
  <si>
    <t>47287760</t>
  </si>
  <si>
    <t>ALVA MEZA KEIKO LOURDES</t>
  </si>
  <si>
    <t>47297451</t>
  </si>
  <si>
    <t>FERNANDEZ ROMERO ANTHONY EBER</t>
  </si>
  <si>
    <t xml:space="preserve"> OBS: PROFESIONAL TÉCNICO EN " COMPUTACIÓN  E  INFORMÁTICA"   </t>
  </si>
  <si>
    <t>47311237</t>
  </si>
  <si>
    <t>DEL SOLAR CHAUPIS TAKESHI</t>
  </si>
  <si>
    <t>47316401</t>
  </si>
  <si>
    <t>TALLEDO VASQUEZ ROBERTO ANTONIO</t>
  </si>
  <si>
    <t>47378872</t>
  </si>
  <si>
    <t>CARDENAS MURAYARI KATERY JASMIN</t>
  </si>
  <si>
    <t xml:space="preserve">PROFESOR, EDUCACION SUPERIOR/ANTROPOLOGIA OBS: BACHILLER EN ANTROPOLOGIA SOCIAL   </t>
  </si>
  <si>
    <t>47390276</t>
  </si>
  <si>
    <t>QUISPE CONDOR DANY</t>
  </si>
  <si>
    <t>47402769</t>
  </si>
  <si>
    <t>BEJARANO ASCA MURIEL SOLANGE</t>
  </si>
  <si>
    <t>47422905</t>
  </si>
  <si>
    <t>PARRAGA SOTO JUAQUIN LEON</t>
  </si>
  <si>
    <t xml:space="preserve">OPERADOR/A CHAT INSTITUCIONAL   </t>
  </si>
  <si>
    <t>47451464</t>
  </si>
  <si>
    <t>GONZALES FALCÓN STEPHANIE CAROLINA</t>
  </si>
  <si>
    <t xml:space="preserve">ADMINISTRACION OBS: ADMINISTRACION  Y SISTEMAS   </t>
  </si>
  <si>
    <t>47453916</t>
  </si>
  <si>
    <t>MEJIA CARRANZA ELI GABRIELA</t>
  </si>
  <si>
    <t>47467533</t>
  </si>
  <si>
    <t>CASTILLO CHAPOÑAN GUISSELL ALEXANDRA</t>
  </si>
  <si>
    <t xml:space="preserve">INGENIERIA INDUSTRIAL OBS: BACCHILLER EN INGENIERIA INDUSTRIAL   </t>
  </si>
  <si>
    <t>47508191</t>
  </si>
  <si>
    <t>ARAGÓN BUSTAMANTE GEORGES MAURICE</t>
  </si>
  <si>
    <t xml:space="preserve">TECNICO, ADMINISTRADOR/OTROS OBS: TITULO DE TÉCNICO PROFESIONAL   </t>
  </si>
  <si>
    <t>47589457</t>
  </si>
  <si>
    <t>CURILLO TACURI LIZ ROXANA</t>
  </si>
  <si>
    <t xml:space="preserve">ADMINISTRADOR DE EMPRESAS OBS: ADMINISTRADOR   </t>
  </si>
  <si>
    <t>47596866</t>
  </si>
  <si>
    <t>PAICO MORI ROGER HUGO</t>
  </si>
  <si>
    <t>47671278</t>
  </si>
  <si>
    <t>RIOS GUILLEN CRIS KATHERIN</t>
  </si>
  <si>
    <t>47692980</t>
  </si>
  <si>
    <t>HIDALGO QUEVEDO REYNA KEREN RUTH</t>
  </si>
  <si>
    <t>47704044</t>
  </si>
  <si>
    <t>HERNANDEZ PAREDES LUCILA CLARIBEL</t>
  </si>
  <si>
    <t>47780561</t>
  </si>
  <si>
    <t>GÓMEZ CARTOLÍN YESENIA</t>
  </si>
  <si>
    <t>47802419</t>
  </si>
  <si>
    <t>TREJO ALBERCA ROGER LUIS</t>
  </si>
  <si>
    <t>47813787</t>
  </si>
  <si>
    <t>SARAVIA SALCEDO EVELYN</t>
  </si>
  <si>
    <t>47823252</t>
  </si>
  <si>
    <t>NIETO GUTIERREZ PAULA SHEYLA</t>
  </si>
  <si>
    <t>47868921</t>
  </si>
  <si>
    <t>DAVILA SOLIS DIEGO ARTURO</t>
  </si>
  <si>
    <t>48014691</t>
  </si>
  <si>
    <t>GARAGATE INGA DAYANA MELANY</t>
  </si>
  <si>
    <t>48025982</t>
  </si>
  <si>
    <t>GALVEZ CHAMBILLA ROBERTO EDUARDO</t>
  </si>
  <si>
    <t>48090706</t>
  </si>
  <si>
    <t>MINAYA CUEVA THANIA KATTERYNE</t>
  </si>
  <si>
    <t>48093610</t>
  </si>
  <si>
    <t>PARIONA LIMA EDILIA</t>
  </si>
  <si>
    <t>48142739</t>
  </si>
  <si>
    <t>AZAÑA SULLCA LUCILA KRYSTELL</t>
  </si>
  <si>
    <t>48217634</t>
  </si>
  <si>
    <t>MEZA GONZALES JESUS MARTIN</t>
  </si>
  <si>
    <t>48251553</t>
  </si>
  <si>
    <t>QUISPE TIPE JAZMIN ALICIA</t>
  </si>
  <si>
    <t xml:space="preserve"> OBS: EGRESADA DE EDUCACION BASICA - NIVEL SECUNDARIA   </t>
  </si>
  <si>
    <t>48317098</t>
  </si>
  <si>
    <t>BONIFAZ PAREDES JUDITH ROSA</t>
  </si>
  <si>
    <t>48483761</t>
  </si>
  <si>
    <t>CALLA MAMANI RUTH YISEL</t>
  </si>
  <si>
    <t>48773829</t>
  </si>
  <si>
    <t>MACAVILCA DE LA CRUZ JULIANA BEATRIZ</t>
  </si>
  <si>
    <t>70033449</t>
  </si>
  <si>
    <t>SOLANO GARCIA OMAR MIJAIL</t>
  </si>
  <si>
    <t>70035174</t>
  </si>
  <si>
    <t>CAMPOS CARDOZO LILY</t>
  </si>
  <si>
    <t>70066805</t>
  </si>
  <si>
    <t>MATUTE TARAZONA CHRISTIAN ANDERSON</t>
  </si>
  <si>
    <t xml:space="preserve">ADMINISTRACION OBS: ADMINISTRACION BANCARIA V CICLO   </t>
  </si>
  <si>
    <t>70071638</t>
  </si>
  <si>
    <t>LAGUNA QUISPE LINDES JACK</t>
  </si>
  <si>
    <t xml:space="preserve">DERECHO OBS: ESTUDIANTE DE VIII CICLO   </t>
  </si>
  <si>
    <t>70101505</t>
  </si>
  <si>
    <t>RIVERA CARRANZA VERENISSE JASMIN</t>
  </si>
  <si>
    <t xml:space="preserve">ADMINISTRACION OBS: LICENCIADA EN TURISMO   </t>
  </si>
  <si>
    <t>70104171</t>
  </si>
  <si>
    <t>HUAYLLASCO ORE JAVIER SANTIAGO</t>
  </si>
  <si>
    <t>70105268</t>
  </si>
  <si>
    <t>CANO CCANTO ELIZABETH ABIGAIL</t>
  </si>
  <si>
    <t>70108189</t>
  </si>
  <si>
    <t>PORRAS RIVERA CRISTIAN</t>
  </si>
  <si>
    <t>70151596</t>
  </si>
  <si>
    <t>POMALIA ALVARO FIORELLA JULIA</t>
  </si>
  <si>
    <t>70251542</t>
  </si>
  <si>
    <t>BROCIL RIVAS JACQUELINE DEL ROCIO</t>
  </si>
  <si>
    <t xml:space="preserve">ADMINISTRACION OBS: ASISTENTE DE GERENCIA ADMINISTRATIVA   </t>
  </si>
  <si>
    <t>70277936</t>
  </si>
  <si>
    <t>ELIAS DIAZ DANIEL GUILLERMO</t>
  </si>
  <si>
    <t>70280207</t>
  </si>
  <si>
    <t>PINEDA MOYANO ANDREA STHEFANIA</t>
  </si>
  <si>
    <t>70296965</t>
  </si>
  <si>
    <t>CONDE VALENCIA PHAOLA CARMEN</t>
  </si>
  <si>
    <t>70297673</t>
  </si>
  <si>
    <t>CABRERA CRISPIN CINDY VERONICA</t>
  </si>
  <si>
    <t xml:space="preserve">ADMINISTRACION OBS: BACHILLER EN CIENCIAS ECONOMICAS   </t>
  </si>
  <si>
    <t>70311676</t>
  </si>
  <si>
    <t>HANCCO IBARRA MARIA VIRGINIA</t>
  </si>
  <si>
    <t xml:space="preserve">AUXILIAR DE TELECOMUNICACIONES   </t>
  </si>
  <si>
    <t>70364475</t>
  </si>
  <si>
    <t>LEON CHAÑI HENRY MILLER</t>
  </si>
  <si>
    <t xml:space="preserve">INGENIERIA DE SISTEMAS OBS: IX CICLO   </t>
  </si>
  <si>
    <t>70378717</t>
  </si>
  <si>
    <t>REYNAGA LOA NORIETH</t>
  </si>
  <si>
    <t>70425733</t>
  </si>
  <si>
    <t>CARI COJOMA JUAN CARLOS</t>
  </si>
  <si>
    <t xml:space="preserve">INGENIERIA EN GESTION EMPRESARIAL OBS: GESTION   </t>
  </si>
  <si>
    <t>70427927</t>
  </si>
  <si>
    <t>PALACIN CALLUPE CINDY</t>
  </si>
  <si>
    <t>AUDITOR JUNIOR</t>
  </si>
  <si>
    <t>70430192</t>
  </si>
  <si>
    <t>ANTEZANA CORDOVA MARTHA CECILIA</t>
  </si>
  <si>
    <t>70433938</t>
  </si>
  <si>
    <t>LUYO AQUINO ADRIANA DEL PILAR</t>
  </si>
  <si>
    <t xml:space="preserve">ADMINISTRACION OBS: ESTUDIANTE IV CICLO   </t>
  </si>
  <si>
    <t>70448637</t>
  </si>
  <si>
    <t>RAMOS ROJAS JOFRIE JAVIER</t>
  </si>
  <si>
    <t xml:space="preserve">GEOLOGO (INCLUYE INGENIERO) OBS: INGENIERIA GEOGRAFICA, AMBIENTAL Y ECOTURISMO   </t>
  </si>
  <si>
    <t>70455209</t>
  </si>
  <si>
    <t>ARISPE LANDAURO MIGUEL MANUEL</t>
  </si>
  <si>
    <t>70464701</t>
  </si>
  <si>
    <t>DE LA CRUZ IZQUIERDO LESLY KAREM</t>
  </si>
  <si>
    <t>70484311</t>
  </si>
  <si>
    <t>ACOSTA NAFRIA GUSTAVO JESUS</t>
  </si>
  <si>
    <t>70495250</t>
  </si>
  <si>
    <t>SANTIAGO ARICA ANNIE LIZBET</t>
  </si>
  <si>
    <t xml:space="preserve">SECRETARIA EJECUTIVA OBS: CARTA DE FECHA 08 AGOSTO - EGRESADA   </t>
  </si>
  <si>
    <t xml:space="preserve">APOYO ELECTRICO   </t>
  </si>
  <si>
    <t>70542177</t>
  </si>
  <si>
    <t>RIVERA GOICOCHEA BENJAMIN WILY</t>
  </si>
  <si>
    <t xml:space="preserve">TECNICOS, ELECTRONICA INDUSTRIAL OBS: ELECTROTECNIA INDUSTRIAL   </t>
  </si>
  <si>
    <t>70549475</t>
  </si>
  <si>
    <t>GALVEZ GIRON ROSA MARIA</t>
  </si>
  <si>
    <t>70563452</t>
  </si>
  <si>
    <t>GALVEZ GIRON SANDRA MILAGROS</t>
  </si>
  <si>
    <t>70618461</t>
  </si>
  <si>
    <t>AGAPITO ESPICHAN CARLOS JAVIER</t>
  </si>
  <si>
    <t>70655233</t>
  </si>
  <si>
    <t>TORRES HUAMAN LUIS ANCO JULIO</t>
  </si>
  <si>
    <t>70801312</t>
  </si>
  <si>
    <t>FERNANDEZ BECERRA CELSO HUMBERTO AMERICO</t>
  </si>
  <si>
    <t>70899193</t>
  </si>
  <si>
    <t>VALERIO CRUZ AMBAR HERLINDA</t>
  </si>
  <si>
    <t>70905535</t>
  </si>
  <si>
    <t>SANCHEZ QUIROZ ANTHONY FRANKLIN</t>
  </si>
  <si>
    <t>70905679</t>
  </si>
  <si>
    <t>PALACIOS OTAZU ESTHER MARITZA</t>
  </si>
  <si>
    <t>71019181</t>
  </si>
  <si>
    <t>CHUQUISPUMA ESPINOZA JOEL VLADIMIR</t>
  </si>
  <si>
    <t>71071219</t>
  </si>
  <si>
    <t>SOTO DÍAZ KÁTERI YOVANNA</t>
  </si>
  <si>
    <t>71415518</t>
  </si>
  <si>
    <t>ASTETE PAIVA CLEWENGER</t>
  </si>
  <si>
    <t>71435673</t>
  </si>
  <si>
    <t>APOLINARIO CAPARACHIN GIANFRANCO EMANUEL</t>
  </si>
  <si>
    <t xml:space="preserve">ADMINISTRACION OBS: EGRESADO DE LA FACULTAD DE CIENCIAS DE LA ADMINISTRACION   </t>
  </si>
  <si>
    <t>71483785</t>
  </si>
  <si>
    <t>CARBAJAL FERNANDEZ CYNTHIA</t>
  </si>
  <si>
    <t>71496671</t>
  </si>
  <si>
    <t>HUARI BOBADILLA ANDREA XIOMARA</t>
  </si>
  <si>
    <t xml:space="preserve">DERECHO OBS: ESTUDIANTE DE VI CICLO   </t>
  </si>
  <si>
    <t>71777521</t>
  </si>
  <si>
    <t>CARREÑO MINAYA CAROLINA BRENDA</t>
  </si>
  <si>
    <t>71807468</t>
  </si>
  <si>
    <t>QUISPE HUANCACURI MERY NÉLIDA</t>
  </si>
  <si>
    <t>71917630</t>
  </si>
  <si>
    <t>DE LA CRUZ LAVERIANO SENDY KAREN</t>
  </si>
  <si>
    <t>71974100</t>
  </si>
  <si>
    <t>CHAVEZ DE LA CUBA JOSE LUIS</t>
  </si>
  <si>
    <t>72029009</t>
  </si>
  <si>
    <t>DELGADO PANDURO MINNELLI CORINNE</t>
  </si>
  <si>
    <t>72105243</t>
  </si>
  <si>
    <t>LLONTOP CASTRO JANETT DEL ROSARIO</t>
  </si>
  <si>
    <t xml:space="preserve"> OBS: BAHILLER EN INGENIERIA GEOGRAFICA   </t>
  </si>
  <si>
    <t>72111759</t>
  </si>
  <si>
    <t>PALOMINO ARIZABAL VLADIMIR ROBERTO</t>
  </si>
  <si>
    <t>72186505</t>
  </si>
  <si>
    <t>LIMA CORNEJO JORGE</t>
  </si>
  <si>
    <t>72190396</t>
  </si>
  <si>
    <t>HUALPA LACCACTA SARA</t>
  </si>
  <si>
    <t>72305947</t>
  </si>
  <si>
    <t>COTRINA ESCOBAL SHELSI ESTRELLITA CELESTE</t>
  </si>
  <si>
    <t>72367675</t>
  </si>
  <si>
    <t>MANRIQUE OCHOA JOYCE PIERINA</t>
  </si>
  <si>
    <t>72374028</t>
  </si>
  <si>
    <t>ÑAUPARI CASTILLO MILAGROS DEL ROSARIO</t>
  </si>
  <si>
    <t>72374828</t>
  </si>
  <si>
    <t>MONTEZA URCIA KEVIN JUNIOR</t>
  </si>
  <si>
    <t>72392919</t>
  </si>
  <si>
    <t>CACHIQUE WESTREICHER LISBETH YOVANNY</t>
  </si>
  <si>
    <t>72453006</t>
  </si>
  <si>
    <t>MENDOZA URBINA JOSE ALEXANDER</t>
  </si>
  <si>
    <t>72490305</t>
  </si>
  <si>
    <t>RAYCO VALLES IVAN CARLOS</t>
  </si>
  <si>
    <t>72639777</t>
  </si>
  <si>
    <t>CARDENAS LLACSAHUACHE PAOLO CESAR</t>
  </si>
  <si>
    <t>72681609</t>
  </si>
  <si>
    <t>ICAHUATE CRUZ SERGIO</t>
  </si>
  <si>
    <t>72739210</t>
  </si>
  <si>
    <t>SALGADO CORIPUNA ELIAS JESHUA</t>
  </si>
  <si>
    <t>72844518</t>
  </si>
  <si>
    <t>GRIJALVA PAOLI KATIA LUCILA</t>
  </si>
  <si>
    <t xml:space="preserve">PSICOLOGO OBS: BACHILLER EN PSICOLOGIA   </t>
  </si>
  <si>
    <t>72944018</t>
  </si>
  <si>
    <t>CALDERON ORTIZ MALENA LISBETH</t>
  </si>
  <si>
    <t>73009743</t>
  </si>
  <si>
    <t>YOUNG HERNANDEZ RUSSER HORACIO</t>
  </si>
  <si>
    <t xml:space="preserve">COMPUTACION E INFORMATICA OBS: INSTITUTO SUPERIOR TECNOLÓGICO SABIO NACIONAL ANTUNEZ DE MAYOLO   </t>
  </si>
  <si>
    <t>73036711</t>
  </si>
  <si>
    <t>OLAZABAL SOLIS KERLI GANIT</t>
  </si>
  <si>
    <t>73052433</t>
  </si>
  <si>
    <t>ARANDA HERMOZA ARTURO ENRIQUE</t>
  </si>
  <si>
    <t>73079219</t>
  </si>
  <si>
    <t>MENDOZA CASTILLO DE ARCE ANGELA VICTORIA</t>
  </si>
  <si>
    <t>73197049</t>
  </si>
  <si>
    <t>TTITO PUMA ERIKA YANET</t>
  </si>
  <si>
    <t>73206196</t>
  </si>
  <si>
    <t>CACERES MOGOLLON LESLY KATHERINE</t>
  </si>
  <si>
    <t>73768535</t>
  </si>
  <si>
    <t>LAZO CISNEROS EDUARDO</t>
  </si>
  <si>
    <t>73901121</t>
  </si>
  <si>
    <t>CHUCHON MORENO ROMELIA</t>
  </si>
  <si>
    <t xml:space="preserve">CIENCIA POLITICA OBS: BACHILLER EN CIENCIA POLITICA   </t>
  </si>
  <si>
    <t>74054224</t>
  </si>
  <si>
    <t>FERRY ACOSTA CARMEN MARGARITA</t>
  </si>
  <si>
    <t xml:space="preserve">ASISTENTE INFORMATICO/A   </t>
  </si>
  <si>
    <t>74597291</t>
  </si>
  <si>
    <t>VARGAS MARINO JEFFREY ANDREW</t>
  </si>
  <si>
    <t>75326400</t>
  </si>
  <si>
    <t>IPARRAGUIRRE ALANYA ROBERT WILLIAMS</t>
  </si>
  <si>
    <t>75662178</t>
  </si>
  <si>
    <t>LEO SALAS GIANFRANCO</t>
  </si>
  <si>
    <t>76211962</t>
  </si>
  <si>
    <t>MUÑANTE CHOGGE MADILEY AILY</t>
  </si>
  <si>
    <t>76381500</t>
  </si>
  <si>
    <t>SANCHEZ PORTAL MARY CARMEN</t>
  </si>
  <si>
    <t>76798068</t>
  </si>
  <si>
    <t>QUISPE ALVAREZ MILAGROS CRISTINA</t>
  </si>
  <si>
    <t xml:space="preserve">PSICOLOGO OBS: ESTUADIANTE DE VIII CICLO   </t>
  </si>
  <si>
    <t>76942741</t>
  </si>
  <si>
    <t>QUEREVALU ALVAREZ CRISTIAN DAVID</t>
  </si>
  <si>
    <t>80041856</t>
  </si>
  <si>
    <t>SHICSHE SALCEDO OLGA JANNETH</t>
  </si>
  <si>
    <t xml:space="preserve">CIENCIAS DE LA COMUNICACION OBS: COMUNICACION SOCIAL   </t>
  </si>
  <si>
    <t>80045669</t>
  </si>
  <si>
    <t>FIGARI DEL SOLAR LUZ GIOVANNA</t>
  </si>
  <si>
    <t>80056623</t>
  </si>
  <si>
    <t>TUCO GUTIERREZ WILFREDO</t>
  </si>
  <si>
    <t>80097983</t>
  </si>
  <si>
    <t>HILARIO RIVAS YIMMY CRISTIAN</t>
  </si>
  <si>
    <t>80106494</t>
  </si>
  <si>
    <t>ORE TAPAYURI JUAN CARLOS</t>
  </si>
  <si>
    <t xml:space="preserve"> OBS: SEGUN CONSTANCIA NO CUENTA CON CONSTANCIA DE ESTUDIOS   </t>
  </si>
  <si>
    <t>80113325</t>
  </si>
  <si>
    <t>ESPETIA QUISPE JOSÉ LUIS</t>
  </si>
  <si>
    <t>80210173</t>
  </si>
  <si>
    <t>CAMARENA BLANCAS HITLER BRAULIO</t>
  </si>
  <si>
    <t>80213922</t>
  </si>
  <si>
    <t>MARTINEZ CARDENAS HENRRY WILLIAMS</t>
  </si>
  <si>
    <t>80220431</t>
  </si>
  <si>
    <t>GONZALES URDIALES YERLY JANET</t>
  </si>
  <si>
    <t>80226093</t>
  </si>
  <si>
    <t>RUIZ ARCE ERICK ENEMECIO</t>
  </si>
  <si>
    <t>80230334</t>
  </si>
  <si>
    <t>BOLIVAR PARIONA VICTOR GRIMALDO</t>
  </si>
  <si>
    <t xml:space="preserve">ELECTRICISTA, EDIFICIOS/MONTAJE (INSTALACIONES) OBS: INSTALACIONES ELECTRICAS   </t>
  </si>
  <si>
    <t>80262292</t>
  </si>
  <si>
    <t>UBILLUS TALLEDO MERY</t>
  </si>
  <si>
    <t>80270964</t>
  </si>
  <si>
    <t>PEREYRA NIETO ELMER MANOLO</t>
  </si>
  <si>
    <t>80271207</t>
  </si>
  <si>
    <t>HEREDIA ORUE KARLA JANELLY</t>
  </si>
  <si>
    <t>80281214</t>
  </si>
  <si>
    <t>LOLY BELTRAN DENIS FERNANDO</t>
  </si>
  <si>
    <t>80294043</t>
  </si>
  <si>
    <t>PAUCCAR QUISPE FLORENCIA</t>
  </si>
  <si>
    <t>80453971</t>
  </si>
  <si>
    <t>YAULI BENDEZU EDGARDO</t>
  </si>
  <si>
    <t>80539025</t>
  </si>
  <si>
    <t>QUISPE TORREJON GINA KATHERINE</t>
  </si>
  <si>
    <t>80549801</t>
  </si>
  <si>
    <t>PATRICIO COLONIA MARTIN LENIN</t>
  </si>
  <si>
    <t>80634365</t>
  </si>
  <si>
    <t>ESPINOZA JESUS LILI LEONOR</t>
  </si>
  <si>
    <t>80636301</t>
  </si>
  <si>
    <t>PUERTA RIOS EVELYN ANA CELIA</t>
  </si>
  <si>
    <t>80655017</t>
  </si>
  <si>
    <t>GUTIERREZ QUINO JACQUELINE</t>
  </si>
  <si>
    <t xml:space="preserve">CIENCIA POLITICA OBS: FACULTAD DE DERECHO Y CIENCIA POLITICA   </t>
  </si>
  <si>
    <t>80663705</t>
  </si>
  <si>
    <t>ALVARADO MERINO JOSE LUIS</t>
  </si>
  <si>
    <t>80668788</t>
  </si>
  <si>
    <t>CHURA CHOQUEHUANCA PERCY DEMETRIO</t>
  </si>
  <si>
    <t xml:space="preserve">INGENIERO APLICACIONES DE LA INFORMATICA OBS: INGENIERIA DE ESTADISTICA E INFORMATICA   </t>
  </si>
  <si>
    <t>FORMATO10:</t>
  </si>
  <si>
    <r>
      <rPr>
        <b/>
        <sz val="8"/>
        <rFont val="Arial"/>
        <family val="2"/>
      </rPr>
      <t xml:space="preserve">LAS COLUMNAS COMO SEAN NECESARIAS, </t>
    </r>
    <r>
      <rPr>
        <sz val="8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</si>
  <si>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8"/>
        <rFont val="Arial"/>
        <family val="2"/>
      </rPr>
      <t xml:space="preserve">LAS COLUMNAS COMO SEAN NECESARIAS, </t>
    </r>
    <r>
      <rPr>
        <sz val="8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</si>
  <si>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FORMATO 12 : ASIGNACIÓN DE BIENES Y SERVICIOS - COMPARATIVO PRESUPUESTO 2019, 2020 Y PROYECTO 2021</t>
  </si>
  <si>
    <t>FUENTE DE FINANCIAMIENTO : TODA FUENTE</t>
  </si>
  <si>
    <t>SECTOR : 33 RENIEC</t>
  </si>
  <si>
    <t>FUENTE DE FINANCIAMIENTO : RECURSOS ORDINARIOS</t>
  </si>
  <si>
    <t>FUENTE DE FINANCIAMIENTO : RECURSOS DIRECTAMENTE RECAUDADOS</t>
  </si>
  <si>
    <t>FUENTE DE FINANCIAMIENTO :  DONACIONES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</si>
</sst>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.0%"/>
    <numFmt numFmtId="166" formatCode="[$-280A]dd/mm/yyyy"/>
    <numFmt numFmtId="167" formatCode="[$$-540A]#,##0.00"/>
    <numFmt numFmtId="168" formatCode="[$$-409]#,##0.00"/>
    <numFmt numFmtId="169" formatCode="[$-280A]d&quot; de &quot;mmmm&quot; de &quot;yyyy;@"/>
    <numFmt numFmtId="170" formatCode="dd/mm/yyyy;@"/>
    <numFmt numFmtId="171" formatCode="#,##0.00;[Red]#,##0.00"/>
    <numFmt numFmtId="172" formatCode="#,##0;[Red]#,##0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32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7"/>
      <name val="Arial Narrow"/>
      <family val="2"/>
    </font>
    <font>
      <sz val="9"/>
      <name val="Arial Narrow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54">
    <xf numFmtId="0" fontId="0" fillId="0" borderId="0"/>
    <xf numFmtId="0" fontId="6" fillId="0" borderId="0"/>
    <xf numFmtId="49" fontId="8" fillId="0" borderId="0"/>
    <xf numFmtId="0" fontId="4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6" fillId="0" borderId="50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51" applyNumberFormat="0" applyAlignment="0" applyProtection="0"/>
    <xf numFmtId="0" fontId="21" fillId="8" borderId="52" applyNumberFormat="0" applyAlignment="0" applyProtection="0"/>
    <xf numFmtId="0" fontId="22" fillId="8" borderId="51" applyNumberFormat="0" applyAlignment="0" applyProtection="0"/>
    <xf numFmtId="0" fontId="23" fillId="0" borderId="53" applyNumberFormat="0" applyFill="0" applyAlignment="0" applyProtection="0"/>
    <xf numFmtId="0" fontId="24" fillId="9" borderId="5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6" applyNumberFormat="0" applyFill="0" applyAlignment="0" applyProtection="0"/>
    <xf numFmtId="0" fontId="2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0" borderId="0"/>
    <xf numFmtId="0" fontId="3" fillId="10" borderId="55" applyNumberFormat="0" applyFont="0" applyAlignment="0" applyProtection="0"/>
    <xf numFmtId="0" fontId="4" fillId="0" borderId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4" fillId="0" borderId="0"/>
  </cellStyleXfs>
  <cellXfs count="884">
    <xf numFmtId="0" fontId="0" fillId="0" borderId="0" xfId="0"/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/>
    <xf numFmtId="49" fontId="11" fillId="0" borderId="0" xfId="2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Border="1"/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2" fillId="0" borderId="0" xfId="0" applyFont="1"/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left" vertical="center"/>
    </xf>
    <xf numFmtId="0" fontId="33" fillId="0" borderId="0" xfId="1" applyFont="1" applyFill="1" applyAlignment="1">
      <alignment vertical="center"/>
    </xf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30" fillId="0" borderId="23" xfId="0" applyFont="1" applyFill="1" applyBorder="1"/>
    <xf numFmtId="3" fontId="30" fillId="0" borderId="23" xfId="0" applyNumberFormat="1" applyFont="1" applyFill="1" applyBorder="1"/>
    <xf numFmtId="0" fontId="30" fillId="0" borderId="0" xfId="0" applyFont="1" applyFill="1"/>
    <xf numFmtId="4" fontId="30" fillId="0" borderId="0" xfId="0" applyNumberFormat="1" applyFont="1" applyFill="1"/>
    <xf numFmtId="4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47" xfId="0" applyFont="1" applyFill="1" applyBorder="1" applyAlignment="1">
      <alignment horizontal="left" indent="2"/>
    </xf>
    <xf numFmtId="0" fontId="30" fillId="0" borderId="0" xfId="0" applyFont="1" applyFill="1" applyBorder="1" applyAlignment="1">
      <alignment horizontal="left" indent="2"/>
    </xf>
    <xf numFmtId="0" fontId="34" fillId="0" borderId="0" xfId="0" applyFont="1"/>
    <xf numFmtId="0" fontId="30" fillId="0" borderId="0" xfId="0" applyFont="1" applyFill="1" applyBorder="1"/>
    <xf numFmtId="0" fontId="30" fillId="0" borderId="23" xfId="0" applyFont="1" applyFill="1" applyBorder="1" applyAlignment="1">
      <alignment horizontal="left" indent="2"/>
    </xf>
    <xf numFmtId="3" fontId="30" fillId="0" borderId="0" xfId="0" applyNumberFormat="1" applyFont="1" applyFill="1" applyBorder="1"/>
    <xf numFmtId="3" fontId="30" fillId="0" borderId="0" xfId="0" applyNumberFormat="1" applyFont="1"/>
    <xf numFmtId="0" fontId="34" fillId="0" borderId="0" xfId="0" applyFont="1" applyFill="1" applyAlignment="1">
      <alignment horizontal="centerContinuous"/>
    </xf>
    <xf numFmtId="0" fontId="34" fillId="0" borderId="0" xfId="0" applyFont="1" applyFill="1"/>
    <xf numFmtId="0" fontId="35" fillId="0" borderId="0" xfId="0" applyFont="1" applyFill="1" applyAlignment="1">
      <alignment horizontal="left"/>
    </xf>
    <xf numFmtId="0" fontId="36" fillId="0" borderId="0" xfId="0" applyFont="1" applyFill="1"/>
    <xf numFmtId="0" fontId="35" fillId="0" borderId="0" xfId="1" applyFont="1" applyFill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49" fontId="36" fillId="0" borderId="44" xfId="2" applyFont="1" applyBorder="1" applyAlignment="1">
      <alignment vertical="center"/>
    </xf>
    <xf numFmtId="4" fontId="35" fillId="0" borderId="17" xfId="2" applyNumberFormat="1" applyFont="1" applyBorder="1" applyAlignment="1">
      <alignment vertical="center"/>
    </xf>
    <xf numFmtId="3" fontId="36" fillId="0" borderId="18" xfId="2" applyNumberFormat="1" applyFont="1" applyBorder="1" applyAlignment="1">
      <alignment vertical="center"/>
    </xf>
    <xf numFmtId="3" fontId="36" fillId="0" borderId="19" xfId="2" applyNumberFormat="1" applyFont="1" applyBorder="1" applyAlignment="1">
      <alignment vertical="center"/>
    </xf>
    <xf numFmtId="3" fontId="35" fillId="0" borderId="17" xfId="2" applyNumberFormat="1" applyFont="1" applyBorder="1" applyAlignment="1">
      <alignment vertical="center"/>
    </xf>
    <xf numFmtId="3" fontId="35" fillId="0" borderId="18" xfId="2" applyNumberFormat="1" applyFont="1" applyBorder="1" applyAlignment="1">
      <alignment vertical="center"/>
    </xf>
    <xf numFmtId="3" fontId="35" fillId="0" borderId="19" xfId="2" applyNumberFormat="1" applyFont="1" applyBorder="1" applyAlignment="1">
      <alignment vertical="center"/>
    </xf>
    <xf numFmtId="3" fontId="36" fillId="0" borderId="17" xfId="2" applyNumberFormat="1" applyFont="1" applyBorder="1" applyAlignment="1">
      <alignment vertical="center"/>
    </xf>
    <xf numFmtId="9" fontId="36" fillId="0" borderId="20" xfId="4" applyFont="1" applyBorder="1" applyAlignment="1">
      <alignment vertical="center"/>
    </xf>
    <xf numFmtId="0" fontId="36" fillId="0" borderId="0" xfId="0" applyFont="1"/>
    <xf numFmtId="49" fontId="36" fillId="0" borderId="2" xfId="2" applyFont="1" applyBorder="1" applyAlignment="1">
      <alignment vertical="center"/>
    </xf>
    <xf numFmtId="4" fontId="35" fillId="0" borderId="21" xfId="2" applyNumberFormat="1" applyFont="1" applyBorder="1" applyAlignment="1">
      <alignment vertical="center"/>
    </xf>
    <xf numFmtId="4" fontId="35" fillId="0" borderId="23" xfId="2" applyNumberFormat="1" applyFont="1" applyBorder="1" applyAlignment="1">
      <alignment vertical="center"/>
    </xf>
    <xf numFmtId="4" fontId="35" fillId="0" borderId="1" xfId="2" applyNumberFormat="1" applyFont="1" applyBorder="1" applyAlignment="1">
      <alignment vertical="center"/>
    </xf>
    <xf numFmtId="4" fontId="35" fillId="0" borderId="24" xfId="2" applyNumberFormat="1" applyFont="1" applyBorder="1" applyAlignment="1">
      <alignment vertical="center"/>
    </xf>
    <xf numFmtId="4" fontId="36" fillId="0" borderId="21" xfId="2" applyNumberFormat="1" applyFont="1" applyBorder="1" applyAlignment="1">
      <alignment horizontal="justify" vertical="center"/>
    </xf>
    <xf numFmtId="4" fontId="36" fillId="0" borderId="23" xfId="2" applyNumberFormat="1" applyFont="1" applyBorder="1" applyAlignment="1">
      <alignment horizontal="justify" vertical="center"/>
    </xf>
    <xf numFmtId="4" fontId="36" fillId="0" borderId="23" xfId="2" applyNumberFormat="1" applyFont="1" applyBorder="1" applyAlignment="1">
      <alignment horizontal="right" vertical="center"/>
    </xf>
    <xf numFmtId="4" fontId="36" fillId="0" borderId="1" xfId="2" applyNumberFormat="1" applyFont="1" applyBorder="1" applyAlignment="1">
      <alignment horizontal="justify" vertical="center"/>
    </xf>
    <xf numFmtId="4" fontId="36" fillId="0" borderId="1" xfId="2" applyNumberFormat="1" applyFont="1" applyBorder="1" applyAlignment="1">
      <alignment horizontal="right" vertical="center"/>
    </xf>
    <xf numFmtId="4" fontId="36" fillId="0" borderId="21" xfId="2" applyNumberFormat="1" applyFont="1" applyBorder="1" applyAlignment="1">
      <alignment horizontal="right" vertical="center"/>
    </xf>
    <xf numFmtId="4" fontId="36" fillId="0" borderId="24" xfId="2" applyNumberFormat="1" applyFont="1" applyBorder="1" applyAlignment="1">
      <alignment horizontal="right" vertical="center"/>
    </xf>
    <xf numFmtId="49" fontId="36" fillId="0" borderId="43" xfId="2" applyFont="1" applyBorder="1" applyAlignment="1">
      <alignment vertical="center"/>
    </xf>
    <xf numFmtId="4" fontId="35" fillId="0" borderId="28" xfId="2" applyNumberFormat="1" applyFont="1" applyBorder="1" applyAlignment="1">
      <alignment vertical="center"/>
    </xf>
    <xf numFmtId="4" fontId="35" fillId="0" borderId="30" xfId="2" applyNumberFormat="1" applyFont="1" applyBorder="1" applyAlignment="1">
      <alignment vertical="center"/>
    </xf>
    <xf numFmtId="4" fontId="35" fillId="0" borderId="31" xfId="2" applyNumberFormat="1" applyFont="1" applyBorder="1" applyAlignment="1">
      <alignment vertical="center"/>
    </xf>
    <xf numFmtId="4" fontId="35" fillId="0" borderId="32" xfId="2" applyNumberFormat="1" applyFont="1" applyBorder="1" applyAlignment="1">
      <alignment vertical="center"/>
    </xf>
    <xf numFmtId="49" fontId="35" fillId="0" borderId="0" xfId="2" applyFont="1" applyBorder="1" applyAlignment="1">
      <alignment horizontal="left" vertical="center"/>
    </xf>
    <xf numFmtId="3" fontId="36" fillId="0" borderId="0" xfId="2" applyNumberFormat="1" applyFont="1" applyBorder="1" applyAlignment="1">
      <alignment vertical="center"/>
    </xf>
    <xf numFmtId="3" fontId="36" fillId="0" borderId="0" xfId="2" applyNumberFormat="1" applyFont="1" applyAlignment="1">
      <alignment vertical="center"/>
    </xf>
    <xf numFmtId="3" fontId="36" fillId="0" borderId="0" xfId="2" applyNumberFormat="1" applyFont="1" applyAlignment="1">
      <alignment horizontal="right" vertical="center"/>
    </xf>
    <xf numFmtId="4" fontId="36" fillId="0" borderId="23" xfId="2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23" xfId="0" applyFont="1" applyFill="1" applyBorder="1"/>
    <xf numFmtId="0" fontId="36" fillId="0" borderId="23" xfId="0" applyFont="1" applyBorder="1"/>
    <xf numFmtId="0" fontId="35" fillId="0" borderId="23" xfId="0" applyFont="1" applyFill="1" applyBorder="1"/>
    <xf numFmtId="0" fontId="36" fillId="0" borderId="0" xfId="0" applyFont="1" applyFill="1" applyAlignment="1">
      <alignment vertical="center"/>
    </xf>
    <xf numFmtId="3" fontId="36" fillId="0" borderId="23" xfId="0" applyNumberFormat="1" applyFont="1" applyFill="1" applyBorder="1"/>
    <xf numFmtId="0" fontId="36" fillId="0" borderId="47" xfId="0" applyFont="1" applyFill="1" applyBorder="1" applyAlignment="1">
      <alignment horizontal="left" indent="2"/>
    </xf>
    <xf numFmtId="0" fontId="36" fillId="0" borderId="0" xfId="0" applyFont="1" applyFill="1" applyBorder="1" applyAlignment="1">
      <alignment horizontal="left" indent="2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right" vertical="center" indent="2"/>
    </xf>
    <xf numFmtId="3" fontId="29" fillId="2" borderId="23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left" vertical="center"/>
    </xf>
    <xf numFmtId="3" fontId="29" fillId="37" borderId="23" xfId="0" applyNumberFormat="1" applyFont="1" applyFill="1" applyBorder="1" applyAlignment="1">
      <alignment vertical="center"/>
    </xf>
    <xf numFmtId="0" fontId="29" fillId="2" borderId="23" xfId="0" applyFont="1" applyFill="1" applyBorder="1"/>
    <xf numFmtId="3" fontId="29" fillId="2" borderId="23" xfId="0" applyNumberFormat="1" applyFont="1" applyFill="1" applyBorder="1"/>
    <xf numFmtId="0" fontId="29" fillId="37" borderId="30" xfId="0" applyFont="1" applyFill="1" applyBorder="1" applyAlignment="1">
      <alignment horizontal="left" vertical="center"/>
    </xf>
    <xf numFmtId="0" fontId="29" fillId="0" borderId="0" xfId="0" applyFont="1"/>
    <xf numFmtId="0" fontId="37" fillId="35" borderId="23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right" vertical="center" indent="2"/>
    </xf>
    <xf numFmtId="3" fontId="35" fillId="36" borderId="23" xfId="0" applyNumberFormat="1" applyFont="1" applyFill="1" applyBorder="1" applyAlignment="1">
      <alignment vertical="center"/>
    </xf>
    <xf numFmtId="0" fontId="35" fillId="2" borderId="23" xfId="0" applyFont="1" applyFill="1" applyBorder="1" applyAlignment="1">
      <alignment horizontal="right" vertical="center" indent="2"/>
    </xf>
    <xf numFmtId="3" fontId="35" fillId="2" borderId="23" xfId="0" applyNumberFormat="1" applyFont="1" applyFill="1" applyBorder="1" applyAlignment="1">
      <alignment vertical="center"/>
    </xf>
    <xf numFmtId="3" fontId="35" fillId="0" borderId="23" xfId="0" applyNumberFormat="1" applyFont="1" applyFill="1" applyBorder="1"/>
    <xf numFmtId="0" fontId="33" fillId="0" borderId="0" xfId="0" applyFont="1" applyFill="1" applyAlignment="1">
      <alignment horizontal="center"/>
    </xf>
    <xf numFmtId="0" fontId="40" fillId="35" borderId="13" xfId="0" applyFont="1" applyFill="1" applyBorder="1" applyAlignment="1">
      <alignment horizontal="center" vertical="center" textRotation="90" wrapText="1"/>
    </xf>
    <xf numFmtId="0" fontId="31" fillId="0" borderId="0" xfId="0" applyFont="1"/>
    <xf numFmtId="0" fontId="40" fillId="35" borderId="5" xfId="0" applyFont="1" applyFill="1" applyBorder="1" applyAlignment="1">
      <alignment horizontal="center" vertical="center" textRotation="90" wrapText="1"/>
    </xf>
    <xf numFmtId="0" fontId="40" fillId="35" borderId="15" xfId="0" applyFont="1" applyFill="1" applyBorder="1" applyAlignment="1">
      <alignment horizontal="center" vertical="center" textRotation="90" wrapText="1"/>
    </xf>
    <xf numFmtId="49" fontId="11" fillId="2" borderId="14" xfId="2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9" fontId="36" fillId="0" borderId="10" xfId="4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5" fillId="2" borderId="5" xfId="0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35" fillId="2" borderId="13" xfId="4" applyFont="1" applyFill="1" applyBorder="1" applyAlignment="1">
      <alignment vertical="center"/>
    </xf>
    <xf numFmtId="49" fontId="38" fillId="35" borderId="36" xfId="2" applyFont="1" applyFill="1" applyBorder="1" applyAlignment="1">
      <alignment horizontal="center" textRotation="90" wrapText="1"/>
    </xf>
    <xf numFmtId="49" fontId="38" fillId="35" borderId="11" xfId="2" applyFont="1" applyFill="1" applyBorder="1" applyAlignment="1">
      <alignment horizontal="center" textRotation="90" wrapText="1"/>
    </xf>
    <xf numFmtId="49" fontId="38" fillId="35" borderId="12" xfId="2" applyFont="1" applyFill="1" applyBorder="1" applyAlignment="1">
      <alignment horizontal="center" textRotation="90" wrapText="1"/>
    </xf>
    <xf numFmtId="49" fontId="37" fillId="35" borderId="36" xfId="2" applyNumberFormat="1" applyFont="1" applyFill="1" applyBorder="1" applyAlignment="1" applyProtection="1">
      <alignment horizontal="center" textRotation="90" wrapText="1"/>
    </xf>
    <xf numFmtId="49" fontId="37" fillId="35" borderId="37" xfId="2" applyFont="1" applyFill="1" applyBorder="1" applyAlignment="1">
      <alignment horizontal="center" textRotation="90" wrapText="1"/>
    </xf>
    <xf numFmtId="3" fontId="35" fillId="2" borderId="36" xfId="2" applyNumberFormat="1" applyFont="1" applyFill="1" applyBorder="1" applyAlignment="1">
      <alignment horizontal="right" vertical="center"/>
    </xf>
    <xf numFmtId="3" fontId="35" fillId="2" borderId="11" xfId="2" applyNumberFormat="1" applyFont="1" applyFill="1" applyBorder="1" applyAlignment="1">
      <alignment horizontal="right" vertical="center"/>
    </xf>
    <xf numFmtId="3" fontId="35" fillId="2" borderId="12" xfId="2" applyNumberFormat="1" applyFont="1" applyFill="1" applyBorder="1" applyAlignment="1">
      <alignment horizontal="right" vertical="center"/>
    </xf>
    <xf numFmtId="9" fontId="35" fillId="2" borderId="5" xfId="4" applyFont="1" applyFill="1" applyBorder="1" applyAlignment="1">
      <alignment vertical="center"/>
    </xf>
    <xf numFmtId="49" fontId="41" fillId="35" borderId="33" xfId="2" applyFont="1" applyFill="1" applyBorder="1" applyAlignment="1">
      <alignment horizontal="center" textRotation="90" wrapText="1"/>
    </xf>
    <xf numFmtId="49" fontId="41" fillId="35" borderId="35" xfId="2" applyFont="1" applyFill="1" applyBorder="1" applyAlignment="1">
      <alignment horizontal="center" textRotation="90" wrapText="1"/>
    </xf>
    <xf numFmtId="49" fontId="41" fillId="35" borderId="34" xfId="2" applyFont="1" applyFill="1" applyBorder="1" applyAlignment="1">
      <alignment horizontal="center" textRotation="90" wrapText="1"/>
    </xf>
    <xf numFmtId="49" fontId="41" fillId="35" borderId="41" xfId="2" applyFont="1" applyFill="1" applyBorder="1" applyAlignment="1">
      <alignment horizontal="center" textRotation="90" wrapText="1"/>
    </xf>
    <xf numFmtId="49" fontId="39" fillId="35" borderId="35" xfId="2" applyFont="1" applyFill="1" applyBorder="1" applyAlignment="1">
      <alignment horizontal="center" textRotation="90" wrapText="1"/>
    </xf>
    <xf numFmtId="49" fontId="39" fillId="35" borderId="34" xfId="2" applyFont="1" applyFill="1" applyBorder="1" applyAlignment="1">
      <alignment horizontal="center" textRotation="90" wrapText="1"/>
    </xf>
    <xf numFmtId="0" fontId="32" fillId="0" borderId="6" xfId="0" applyFont="1" applyBorder="1"/>
    <xf numFmtId="0" fontId="32" fillId="0" borderId="9" xfId="0" applyFont="1" applyBorder="1"/>
    <xf numFmtId="0" fontId="32" fillId="0" borderId="25" xfId="0" applyNumberFormat="1" applyFont="1" applyBorder="1"/>
    <xf numFmtId="0" fontId="32" fillId="0" borderId="27" xfId="0" applyNumberFormat="1" applyFont="1" applyBorder="1"/>
    <xf numFmtId="0" fontId="32" fillId="0" borderId="26" xfId="0" applyNumberFormat="1" applyFont="1" applyBorder="1"/>
    <xf numFmtId="0" fontId="32" fillId="0" borderId="45" xfId="0" applyNumberFormat="1" applyFont="1" applyBorder="1"/>
    <xf numFmtId="0" fontId="31" fillId="0" borderId="27" xfId="0" applyNumberFormat="1" applyFont="1" applyBorder="1"/>
    <xf numFmtId="0" fontId="31" fillId="0" borderId="26" xfId="0" applyNumberFormat="1" applyFont="1" applyBorder="1"/>
    <xf numFmtId="49" fontId="32" fillId="0" borderId="3" xfId="0" applyNumberFormat="1" applyFont="1" applyBorder="1" applyAlignment="1">
      <alignment horizontal="left"/>
    </xf>
    <xf numFmtId="0" fontId="32" fillId="0" borderId="10" xfId="0" applyFont="1" applyBorder="1"/>
    <xf numFmtId="0" fontId="32" fillId="0" borderId="21" xfId="0" applyNumberFormat="1" applyFont="1" applyBorder="1"/>
    <xf numFmtId="0" fontId="32" fillId="0" borderId="23" xfId="0" applyNumberFormat="1" applyFont="1" applyBorder="1"/>
    <xf numFmtId="0" fontId="32" fillId="0" borderId="24" xfId="0" applyNumberFormat="1" applyFont="1" applyBorder="1"/>
    <xf numFmtId="0" fontId="32" fillId="0" borderId="22" xfId="0" applyNumberFormat="1" applyFont="1" applyBorder="1"/>
    <xf numFmtId="0" fontId="31" fillId="0" borderId="23" xfId="0" applyNumberFormat="1" applyFont="1" applyBorder="1"/>
    <xf numFmtId="0" fontId="31" fillId="0" borderId="24" xfId="0" applyNumberFormat="1" applyFont="1" applyBorder="1"/>
    <xf numFmtId="0" fontId="32" fillId="0" borderId="28" xfId="0" applyNumberFormat="1" applyFont="1" applyBorder="1"/>
    <xf numFmtId="0" fontId="32" fillId="0" borderId="30" xfId="0" applyNumberFormat="1" applyFont="1" applyBorder="1"/>
    <xf numFmtId="0" fontId="32" fillId="0" borderId="32" xfId="0" applyNumberFormat="1" applyFont="1" applyBorder="1"/>
    <xf numFmtId="0" fontId="32" fillId="0" borderId="29" xfId="0" applyNumberFormat="1" applyFont="1" applyBorder="1"/>
    <xf numFmtId="0" fontId="31" fillId="0" borderId="30" xfId="0" applyNumberFormat="1" applyFont="1" applyBorder="1"/>
    <xf numFmtId="0" fontId="31" fillId="0" borderId="32" xfId="0" applyNumberFormat="1" applyFont="1" applyBorder="1"/>
    <xf numFmtId="49" fontId="32" fillId="0" borderId="7" xfId="0" applyNumberFormat="1" applyFont="1" applyBorder="1" applyAlignment="1">
      <alignment horizontal="left"/>
    </xf>
    <xf numFmtId="0" fontId="32" fillId="2" borderId="8" xfId="0" applyFont="1" applyFill="1" applyBorder="1" applyAlignment="1">
      <alignment horizontal="right"/>
    </xf>
    <xf numFmtId="0" fontId="32" fillId="2" borderId="33" xfId="0" applyNumberFormat="1" applyFont="1" applyFill="1" applyBorder="1"/>
    <xf numFmtId="0" fontId="32" fillId="2" borderId="35" xfId="0" applyNumberFormat="1" applyFont="1" applyFill="1" applyBorder="1"/>
    <xf numFmtId="0" fontId="32" fillId="2" borderId="34" xfId="0" applyNumberFormat="1" applyFont="1" applyFill="1" applyBorder="1"/>
    <xf numFmtId="0" fontId="32" fillId="2" borderId="41" xfId="0" applyNumberFormat="1" applyFont="1" applyFill="1" applyBorder="1"/>
    <xf numFmtId="0" fontId="31" fillId="2" borderId="35" xfId="0" applyNumberFormat="1" applyFont="1" applyFill="1" applyBorder="1"/>
    <xf numFmtId="0" fontId="31" fillId="2" borderId="34" xfId="0" applyNumberFormat="1" applyFont="1" applyFill="1" applyBorder="1"/>
    <xf numFmtId="0" fontId="32" fillId="0" borderId="3" xfId="0" applyFont="1" applyBorder="1"/>
    <xf numFmtId="0" fontId="32" fillId="0" borderId="17" xfId="0" applyNumberFormat="1" applyFont="1" applyBorder="1"/>
    <xf numFmtId="0" fontId="32" fillId="0" borderId="18" xfId="0" applyNumberFormat="1" applyFont="1" applyBorder="1"/>
    <xf numFmtId="0" fontId="32" fillId="0" borderId="20" xfId="0" applyNumberFormat="1" applyFont="1" applyBorder="1"/>
    <xf numFmtId="0" fontId="32" fillId="0" borderId="38" xfId="0" applyNumberFormat="1" applyFont="1" applyBorder="1"/>
    <xf numFmtId="0" fontId="31" fillId="0" borderId="18" xfId="0" applyNumberFormat="1" applyFont="1" applyBorder="1"/>
    <xf numFmtId="0" fontId="31" fillId="0" borderId="20" xfId="0" applyNumberFormat="1" applyFont="1" applyBorder="1"/>
    <xf numFmtId="0" fontId="32" fillId="0" borderId="7" xfId="0" applyFont="1" applyBorder="1" applyAlignment="1">
      <alignment horizontal="right"/>
    </xf>
    <xf numFmtId="0" fontId="32" fillId="2" borderId="35" xfId="0" applyNumberFormat="1" applyFont="1" applyFill="1" applyBorder="1" applyAlignment="1"/>
    <xf numFmtId="165" fontId="32" fillId="0" borderId="0" xfId="4" applyNumberFormat="1" applyFont="1"/>
    <xf numFmtId="0" fontId="31" fillId="0" borderId="3" xfId="0" applyFont="1" applyBorder="1" applyAlignment="1">
      <alignment horizontal="left"/>
    </xf>
    <xf numFmtId="0" fontId="31" fillId="0" borderId="9" xfId="0" applyFont="1" applyBorder="1"/>
    <xf numFmtId="0" fontId="31" fillId="0" borderId="3" xfId="0" applyFont="1" applyBorder="1" applyAlignment="1">
      <alignment horizontal="center"/>
    </xf>
    <xf numFmtId="0" fontId="31" fillId="0" borderId="10" xfId="0" applyFont="1" applyBorder="1"/>
    <xf numFmtId="0" fontId="31" fillId="0" borderId="7" xfId="0" applyFont="1" applyBorder="1" applyAlignment="1">
      <alignment horizontal="right"/>
    </xf>
    <xf numFmtId="0" fontId="31" fillId="2" borderId="8" xfId="0" applyFont="1" applyFill="1" applyBorder="1" applyAlignment="1">
      <alignment horizontal="right"/>
    </xf>
    <xf numFmtId="3" fontId="32" fillId="0" borderId="25" xfId="0" applyNumberFormat="1" applyFont="1" applyBorder="1"/>
    <xf numFmtId="3" fontId="32" fillId="0" borderId="27" xfId="0" applyNumberFormat="1" applyFont="1" applyBorder="1"/>
    <xf numFmtId="3" fontId="32" fillId="0" borderId="42" xfId="0" applyNumberFormat="1" applyFont="1" applyBorder="1"/>
    <xf numFmtId="3" fontId="32" fillId="0" borderId="45" xfId="0" applyNumberFormat="1" applyFont="1" applyBorder="1"/>
    <xf numFmtId="3" fontId="31" fillId="0" borderId="40" xfId="0" applyNumberFormat="1" applyFont="1" applyBorder="1"/>
    <xf numFmtId="9" fontId="31" fillId="0" borderId="26" xfId="4" applyFont="1" applyBorder="1"/>
    <xf numFmtId="3" fontId="32" fillId="0" borderId="21" xfId="0" applyNumberFormat="1" applyFont="1" applyBorder="1"/>
    <xf numFmtId="3" fontId="32" fillId="0" borderId="23" xfId="0" applyNumberFormat="1" applyFont="1" applyBorder="1"/>
    <xf numFmtId="3" fontId="32" fillId="0" borderId="24" xfId="0" applyNumberFormat="1" applyFont="1" applyBorder="1"/>
    <xf numFmtId="3" fontId="32" fillId="0" borderId="22" xfId="0" applyNumberFormat="1" applyFont="1" applyBorder="1"/>
    <xf numFmtId="3" fontId="31" fillId="0" borderId="23" xfId="0" applyNumberFormat="1" applyFont="1" applyBorder="1"/>
    <xf numFmtId="9" fontId="31" fillId="0" borderId="24" xfId="4" applyFont="1" applyBorder="1"/>
    <xf numFmtId="3" fontId="32" fillId="0" borderId="20" xfId="0" applyNumberFormat="1" applyFont="1" applyBorder="1"/>
    <xf numFmtId="3" fontId="31" fillId="0" borderId="18" xfId="0" applyNumberFormat="1" applyFont="1" applyBorder="1"/>
    <xf numFmtId="165" fontId="32" fillId="2" borderId="35" xfId="4" applyNumberFormat="1" applyFont="1" applyFill="1" applyBorder="1"/>
    <xf numFmtId="165" fontId="31" fillId="2" borderId="35" xfId="4" applyNumberFormat="1" applyFont="1" applyFill="1" applyBorder="1"/>
    <xf numFmtId="3" fontId="31" fillId="0" borderId="17" xfId="0" applyNumberFormat="1" applyFont="1" applyBorder="1"/>
    <xf numFmtId="3" fontId="31" fillId="0" borderId="38" xfId="0" applyNumberFormat="1" applyFont="1" applyBorder="1"/>
    <xf numFmtId="9" fontId="31" fillId="0" borderId="20" xfId="4" applyFont="1" applyBorder="1"/>
    <xf numFmtId="3" fontId="31" fillId="0" borderId="21" xfId="0" applyNumberFormat="1" applyFont="1" applyBorder="1"/>
    <xf numFmtId="3" fontId="31" fillId="0" borderId="22" xfId="0" applyNumberFormat="1" applyFont="1" applyBorder="1"/>
    <xf numFmtId="0" fontId="31" fillId="2" borderId="33" xfId="0" applyNumberFormat="1" applyFont="1" applyFill="1" applyBorder="1"/>
    <xf numFmtId="0" fontId="31" fillId="2" borderId="41" xfId="0" applyNumberFormat="1" applyFont="1" applyFill="1" applyBorder="1"/>
    <xf numFmtId="3" fontId="36" fillId="0" borderId="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3" fontId="36" fillId="0" borderId="4" xfId="0" applyNumberFormat="1" applyFont="1" applyFill="1" applyBorder="1" applyAlignment="1">
      <alignment vertical="center"/>
    </xf>
    <xf numFmtId="49" fontId="10" fillId="0" borderId="44" xfId="2" applyFont="1" applyBorder="1" applyAlignment="1">
      <alignment vertical="center" wrapText="1"/>
    </xf>
    <xf numFmtId="3" fontId="36" fillId="0" borderId="18" xfId="2" applyNumberFormat="1" applyFont="1" applyFill="1" applyBorder="1" applyAlignment="1">
      <alignment vertical="center"/>
    </xf>
    <xf numFmtId="3" fontId="36" fillId="0" borderId="19" xfId="2" applyNumberFormat="1" applyFont="1" applyFill="1" applyBorder="1" applyAlignment="1">
      <alignment vertical="center"/>
    </xf>
    <xf numFmtId="0" fontId="44" fillId="0" borderId="0" xfId="3" applyFont="1" applyFill="1" applyAlignment="1">
      <alignment horizontal="left"/>
    </xf>
    <xf numFmtId="0" fontId="45" fillId="39" borderId="25" xfId="3" applyFont="1" applyFill="1" applyBorder="1" applyAlignment="1">
      <alignment horizontal="center" vertical="center" wrapText="1"/>
    </xf>
    <xf numFmtId="0" fontId="45" fillId="39" borderId="26" xfId="3" applyFont="1" applyFill="1" applyBorder="1" applyAlignment="1">
      <alignment horizontal="center" vertical="center" wrapText="1"/>
    </xf>
    <xf numFmtId="0" fontId="44" fillId="0" borderId="0" xfId="3" applyFont="1" applyAlignment="1">
      <alignment horizontal="center" vertical="center" wrapText="1"/>
    </xf>
    <xf numFmtId="0" fontId="45" fillId="39" borderId="33" xfId="3" applyFont="1" applyFill="1" applyBorder="1" applyAlignment="1">
      <alignment horizontal="center" vertical="center" wrapText="1"/>
    </xf>
    <xf numFmtId="0" fontId="45" fillId="39" borderId="34" xfId="3" applyFont="1" applyFill="1" applyBorder="1" applyAlignment="1">
      <alignment horizontal="center" vertical="center" wrapText="1"/>
    </xf>
    <xf numFmtId="0" fontId="45" fillId="39" borderId="41" xfId="3" applyFont="1" applyFill="1" applyBorder="1" applyAlignment="1">
      <alignment horizontal="center" vertical="center" wrapText="1"/>
    </xf>
    <xf numFmtId="0" fontId="45" fillId="39" borderId="61" xfId="3" applyFont="1" applyFill="1" applyBorder="1" applyAlignment="1">
      <alignment horizontal="center" vertical="center" wrapText="1"/>
    </xf>
    <xf numFmtId="0" fontId="46" fillId="3" borderId="18" xfId="3" applyFont="1" applyFill="1" applyBorder="1" applyAlignment="1">
      <alignment horizontal="left" vertical="center" wrapText="1"/>
    </xf>
    <xf numFmtId="0" fontId="44" fillId="0" borderId="18" xfId="3" applyFont="1" applyBorder="1" applyAlignment="1">
      <alignment horizontal="center" vertical="center" wrapText="1"/>
    </xf>
    <xf numFmtId="165" fontId="44" fillId="0" borderId="18" xfId="3" applyNumberFormat="1" applyFont="1" applyBorder="1" applyAlignment="1">
      <alignment horizontal="center" vertical="center" wrapText="1"/>
    </xf>
    <xf numFmtId="165" fontId="44" fillId="0" borderId="17" xfId="49" applyNumberFormat="1" applyFont="1" applyBorder="1" applyAlignment="1">
      <alignment horizontal="center" vertical="center" wrapText="1"/>
    </xf>
    <xf numFmtId="165" fontId="44" fillId="0" borderId="20" xfId="49" applyNumberFormat="1" applyFont="1" applyBorder="1" applyAlignment="1">
      <alignment horizontal="center" vertical="center" wrapText="1"/>
    </xf>
    <xf numFmtId="165" fontId="44" fillId="0" borderId="38" xfId="49" applyNumberFormat="1" applyFont="1" applyBorder="1" applyAlignment="1">
      <alignment horizontal="center" vertical="center" wrapText="1"/>
    </xf>
    <xf numFmtId="165" fontId="44" fillId="0" borderId="19" xfId="49" applyNumberFormat="1" applyFont="1" applyBorder="1" applyAlignment="1">
      <alignment horizontal="center" vertical="center" wrapText="1"/>
    </xf>
    <xf numFmtId="165" fontId="45" fillId="0" borderId="17" xfId="49" applyNumberFormat="1" applyFont="1" applyBorder="1" applyAlignment="1">
      <alignment horizontal="center" vertical="center" wrapText="1"/>
    </xf>
    <xf numFmtId="165" fontId="45" fillId="0" borderId="20" xfId="49" applyNumberFormat="1" applyFont="1" applyBorder="1" applyAlignment="1">
      <alignment horizontal="center" vertical="center" wrapText="1"/>
    </xf>
    <xf numFmtId="0" fontId="44" fillId="0" borderId="0" xfId="3" applyFont="1" applyAlignment="1">
      <alignment horizontal="justify" vertical="center" wrapText="1"/>
    </xf>
    <xf numFmtId="0" fontId="46" fillId="3" borderId="23" xfId="3" applyFont="1" applyFill="1" applyBorder="1" applyAlignment="1">
      <alignment horizontal="left" vertical="center" wrapText="1"/>
    </xf>
    <xf numFmtId="0" fontId="44" fillId="0" borderId="23" xfId="3" applyFont="1" applyBorder="1" applyAlignment="1">
      <alignment horizontal="center" vertical="center" wrapText="1"/>
    </xf>
    <xf numFmtId="165" fontId="44" fillId="0" borderId="23" xfId="3" applyNumberFormat="1" applyFont="1" applyBorder="1" applyAlignment="1">
      <alignment horizontal="center" vertical="center" wrapText="1"/>
    </xf>
    <xf numFmtId="165" fontId="44" fillId="0" borderId="21" xfId="49" applyNumberFormat="1" applyFont="1" applyBorder="1" applyAlignment="1">
      <alignment horizontal="center" vertical="center" wrapText="1"/>
    </xf>
    <xf numFmtId="165" fontId="44" fillId="0" borderId="24" xfId="49" applyNumberFormat="1" applyFont="1" applyBorder="1" applyAlignment="1">
      <alignment horizontal="center" vertical="center" wrapText="1"/>
    </xf>
    <xf numFmtId="165" fontId="44" fillId="0" borderId="22" xfId="49" applyNumberFormat="1" applyFont="1" applyBorder="1" applyAlignment="1">
      <alignment horizontal="center" vertical="center" wrapText="1"/>
    </xf>
    <xf numFmtId="165" fontId="44" fillId="0" borderId="1" xfId="49" applyNumberFormat="1" applyFont="1" applyBorder="1" applyAlignment="1">
      <alignment horizontal="center" vertical="center" wrapText="1"/>
    </xf>
    <xf numFmtId="165" fontId="45" fillId="0" borderId="21" xfId="49" applyNumberFormat="1" applyFont="1" applyBorder="1" applyAlignment="1">
      <alignment horizontal="center" vertical="center" wrapText="1"/>
    </xf>
    <xf numFmtId="165" fontId="45" fillId="0" borderId="24" xfId="49" applyNumberFormat="1" applyFont="1" applyBorder="1" applyAlignment="1">
      <alignment horizontal="center" vertical="center" wrapText="1"/>
    </xf>
    <xf numFmtId="9" fontId="44" fillId="0" borderId="23" xfId="3" applyNumberFormat="1" applyFont="1" applyBorder="1" applyAlignment="1">
      <alignment horizontal="center" vertical="center" wrapText="1"/>
    </xf>
    <xf numFmtId="3" fontId="44" fillId="0" borderId="23" xfId="3" applyNumberFormat="1" applyFont="1" applyBorder="1" applyAlignment="1">
      <alignment horizontal="center" vertical="center" wrapText="1"/>
    </xf>
    <xf numFmtId="3" fontId="44" fillId="0" borderId="21" xfId="3" applyNumberFormat="1" applyFont="1" applyBorder="1" applyAlignment="1">
      <alignment horizontal="center" vertical="center" wrapText="1"/>
    </xf>
    <xf numFmtId="3" fontId="44" fillId="0" borderId="24" xfId="3" applyNumberFormat="1" applyFont="1" applyBorder="1" applyAlignment="1">
      <alignment horizontal="center" vertical="center" wrapText="1"/>
    </xf>
    <xf numFmtId="3" fontId="44" fillId="0" borderId="22" xfId="3" applyNumberFormat="1" applyFont="1" applyBorder="1" applyAlignment="1">
      <alignment horizontal="center" vertical="center" wrapText="1"/>
    </xf>
    <xf numFmtId="3" fontId="44" fillId="0" borderId="1" xfId="3" applyNumberFormat="1" applyFont="1" applyBorder="1" applyAlignment="1">
      <alignment horizontal="center" vertical="center" wrapText="1"/>
    </xf>
    <xf numFmtId="3" fontId="45" fillId="0" borderId="21" xfId="3" applyNumberFormat="1" applyFont="1" applyBorder="1" applyAlignment="1">
      <alignment horizontal="center" vertical="center" wrapText="1"/>
    </xf>
    <xf numFmtId="3" fontId="45" fillId="0" borderId="24" xfId="3" applyNumberFormat="1" applyFont="1" applyBorder="1" applyAlignment="1">
      <alignment horizontal="center" vertical="center" wrapText="1"/>
    </xf>
    <xf numFmtId="9" fontId="44" fillId="0" borderId="21" xfId="49" applyFont="1" applyBorder="1" applyAlignment="1">
      <alignment horizontal="center" vertical="center" wrapText="1"/>
    </xf>
    <xf numFmtId="9" fontId="44" fillId="0" borderId="24" xfId="49" applyFont="1" applyBorder="1" applyAlignment="1">
      <alignment horizontal="center" vertical="center" wrapText="1"/>
    </xf>
    <xf numFmtId="9" fontId="44" fillId="0" borderId="22" xfId="49" applyFont="1" applyBorder="1" applyAlignment="1">
      <alignment horizontal="center" vertical="center" wrapText="1"/>
    </xf>
    <xf numFmtId="165" fontId="46" fillId="0" borderId="21" xfId="49" applyNumberFormat="1" applyFont="1" applyBorder="1" applyAlignment="1">
      <alignment horizontal="center" vertical="center"/>
    </xf>
    <xf numFmtId="165" fontId="46" fillId="0" borderId="24" xfId="49" applyNumberFormat="1" applyFont="1" applyBorder="1" applyAlignment="1">
      <alignment horizontal="center" vertical="center"/>
    </xf>
    <xf numFmtId="165" fontId="46" fillId="0" borderId="22" xfId="49" applyNumberFormat="1" applyFont="1" applyBorder="1" applyAlignment="1">
      <alignment horizontal="center" vertical="center"/>
    </xf>
    <xf numFmtId="165" fontId="46" fillId="0" borderId="1" xfId="49" applyNumberFormat="1" applyFont="1" applyBorder="1" applyAlignment="1">
      <alignment horizontal="center" vertical="center"/>
    </xf>
    <xf numFmtId="165" fontId="47" fillId="0" borderId="21" xfId="49" applyNumberFormat="1" applyFont="1" applyBorder="1" applyAlignment="1">
      <alignment horizontal="center" vertical="center"/>
    </xf>
    <xf numFmtId="165" fontId="47" fillId="0" borderId="24" xfId="49" applyNumberFormat="1" applyFont="1" applyBorder="1" applyAlignment="1">
      <alignment horizontal="center" vertical="center"/>
    </xf>
    <xf numFmtId="3" fontId="46" fillId="0" borderId="21" xfId="3" applyNumberFormat="1" applyFont="1" applyBorder="1" applyAlignment="1">
      <alignment horizontal="center" vertical="center"/>
    </xf>
    <xf numFmtId="3" fontId="46" fillId="0" borderId="24" xfId="3" applyNumberFormat="1" applyFont="1" applyBorder="1" applyAlignment="1">
      <alignment horizontal="center" vertical="center"/>
    </xf>
    <xf numFmtId="3" fontId="46" fillId="0" borderId="22" xfId="3" applyNumberFormat="1" applyFont="1" applyBorder="1" applyAlignment="1">
      <alignment horizontal="center" vertical="center"/>
    </xf>
    <xf numFmtId="3" fontId="46" fillId="0" borderId="1" xfId="3" applyNumberFormat="1" applyFont="1" applyBorder="1" applyAlignment="1">
      <alignment horizontal="center" vertical="center"/>
    </xf>
    <xf numFmtId="3" fontId="47" fillId="0" borderId="21" xfId="3" applyNumberFormat="1" applyFont="1" applyBorder="1" applyAlignment="1">
      <alignment horizontal="center" vertical="center"/>
    </xf>
    <xf numFmtId="3" fontId="47" fillId="0" borderId="24" xfId="3" applyNumberFormat="1" applyFont="1" applyBorder="1" applyAlignment="1">
      <alignment horizontal="center" vertical="center"/>
    </xf>
    <xf numFmtId="0" fontId="44" fillId="0" borderId="23" xfId="3" applyFont="1" applyBorder="1" applyAlignment="1">
      <alignment horizontal="left" vertical="center" wrapText="1"/>
    </xf>
    <xf numFmtId="165" fontId="46" fillId="0" borderId="23" xfId="3" applyNumberFormat="1" applyFont="1" applyBorder="1" applyAlignment="1">
      <alignment horizontal="center" vertical="center" wrapText="1"/>
    </xf>
    <xf numFmtId="3" fontId="46" fillId="0" borderId="23" xfId="3" applyNumberFormat="1" applyFont="1" applyBorder="1" applyAlignment="1">
      <alignment horizontal="center" vertical="center"/>
    </xf>
    <xf numFmtId="0" fontId="44" fillId="0" borderId="24" xfId="3" applyFont="1" applyBorder="1" applyAlignment="1">
      <alignment horizontal="center" vertical="center" wrapText="1"/>
    </xf>
    <xf numFmtId="165" fontId="46" fillId="0" borderId="23" xfId="3" applyNumberFormat="1" applyFont="1" applyBorder="1" applyAlignment="1">
      <alignment horizontal="center" vertical="center"/>
    </xf>
    <xf numFmtId="0" fontId="44" fillId="0" borderId="65" xfId="3" applyFont="1" applyBorder="1" applyAlignment="1">
      <alignment vertical="center" wrapText="1"/>
    </xf>
    <xf numFmtId="0" fontId="46" fillId="3" borderId="35" xfId="3" applyFont="1" applyFill="1" applyBorder="1" applyAlignment="1">
      <alignment horizontal="left" vertical="center" wrapText="1"/>
    </xf>
    <xf numFmtId="165" fontId="46" fillId="0" borderId="35" xfId="3" applyNumberFormat="1" applyFont="1" applyBorder="1" applyAlignment="1">
      <alignment horizontal="center" vertical="center"/>
    </xf>
    <xf numFmtId="0" fontId="44" fillId="0" borderId="35" xfId="3" applyFont="1" applyBorder="1" applyAlignment="1">
      <alignment horizontal="center" vertical="center" wrapText="1"/>
    </xf>
    <xf numFmtId="0" fontId="44" fillId="0" borderId="34" xfId="3" applyFont="1" applyBorder="1" applyAlignment="1">
      <alignment horizontal="center" vertical="center" wrapText="1"/>
    </xf>
    <xf numFmtId="165" fontId="46" fillId="0" borderId="33" xfId="49" applyNumberFormat="1" applyFont="1" applyBorder="1" applyAlignment="1">
      <alignment horizontal="center" vertical="center"/>
    </xf>
    <xf numFmtId="165" fontId="46" fillId="0" borderId="34" xfId="49" applyNumberFormat="1" applyFont="1" applyBorder="1" applyAlignment="1">
      <alignment horizontal="center" vertical="center"/>
    </xf>
    <xf numFmtId="165" fontId="46" fillId="0" borderId="41" xfId="49" applyNumberFormat="1" applyFont="1" applyBorder="1" applyAlignment="1">
      <alignment horizontal="center" vertical="center"/>
    </xf>
    <xf numFmtId="165" fontId="46" fillId="0" borderId="61" xfId="49" applyNumberFormat="1" applyFont="1" applyBorder="1" applyAlignment="1">
      <alignment horizontal="center" vertical="center"/>
    </xf>
    <xf numFmtId="165" fontId="47" fillId="0" borderId="33" xfId="49" applyNumberFormat="1" applyFont="1" applyBorder="1" applyAlignment="1">
      <alignment horizontal="center" vertical="center"/>
    </xf>
    <xf numFmtId="165" fontId="47" fillId="0" borderId="34" xfId="49" applyNumberFormat="1" applyFont="1" applyBorder="1" applyAlignment="1">
      <alignment horizontal="center" vertical="center"/>
    </xf>
    <xf numFmtId="0" fontId="45" fillId="0" borderId="0" xfId="3" applyFont="1"/>
    <xf numFmtId="0" fontId="44" fillId="0" borderId="0" xfId="3" applyFont="1"/>
    <xf numFmtId="3" fontId="44" fillId="0" borderId="0" xfId="3" applyNumberFormat="1" applyFont="1"/>
    <xf numFmtId="4" fontId="33" fillId="0" borderId="0" xfId="1" applyNumberFormat="1" applyFont="1" applyFill="1" applyAlignment="1">
      <alignment vertical="center"/>
    </xf>
    <xf numFmtId="0" fontId="33" fillId="0" borderId="0" xfId="3" applyFont="1" applyFill="1"/>
    <xf numFmtId="0" fontId="34" fillId="0" borderId="0" xfId="3" applyFont="1" applyFill="1"/>
    <xf numFmtId="0" fontId="33" fillId="0" borderId="0" xfId="3" applyFont="1" applyBorder="1"/>
    <xf numFmtId="49" fontId="33" fillId="0" borderId="0" xfId="2" applyFont="1" applyAlignment="1">
      <alignment vertical="center"/>
    </xf>
    <xf numFmtId="0" fontId="34" fillId="0" borderId="0" xfId="3" applyFont="1"/>
    <xf numFmtId="49" fontId="34" fillId="0" borderId="0" xfId="2" applyFont="1" applyAlignment="1">
      <alignment vertical="center"/>
    </xf>
    <xf numFmtId="4" fontId="34" fillId="0" borderId="0" xfId="3" applyNumberFormat="1" applyFont="1"/>
    <xf numFmtId="0" fontId="32" fillId="0" borderId="0" xfId="3" applyFont="1"/>
    <xf numFmtId="0" fontId="32" fillId="0" borderId="0" xfId="3" applyFont="1" applyAlignment="1">
      <alignment vertical="center"/>
    </xf>
    <xf numFmtId="4" fontId="32" fillId="0" borderId="0" xfId="3" applyNumberFormat="1" applyFont="1" applyAlignment="1">
      <alignment horizontal="right"/>
    </xf>
    <xf numFmtId="4" fontId="32" fillId="0" borderId="0" xfId="3" applyNumberFormat="1" applyFont="1"/>
    <xf numFmtId="0" fontId="32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vertical="center"/>
    </xf>
    <xf numFmtId="4" fontId="31" fillId="0" borderId="0" xfId="1" applyNumberFormat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4" fontId="32" fillId="0" borderId="0" xfId="1" applyNumberFormat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4" fontId="33" fillId="0" borderId="0" xfId="1" applyNumberFormat="1" applyFont="1" applyFill="1" applyBorder="1" applyAlignment="1">
      <alignment vertical="center"/>
    </xf>
    <xf numFmtId="0" fontId="33" fillId="0" borderId="0" xfId="3" applyFont="1"/>
    <xf numFmtId="0" fontId="32" fillId="0" borderId="0" xfId="3" applyFont="1" applyAlignment="1">
      <alignment horizontal="center"/>
    </xf>
    <xf numFmtId="0" fontId="32" fillId="0" borderId="0" xfId="3" applyFont="1" applyFill="1"/>
    <xf numFmtId="0" fontId="32" fillId="0" borderId="0" xfId="3" applyFont="1" applyFill="1" applyAlignment="1">
      <alignment horizontal="center"/>
    </xf>
    <xf numFmtId="4" fontId="33" fillId="0" borderId="0" xfId="3" applyNumberFormat="1" applyFont="1"/>
    <xf numFmtId="0" fontId="49" fillId="0" borderId="0" xfId="1" applyFont="1" applyFill="1" applyAlignment="1">
      <alignment vertical="center"/>
    </xf>
    <xf numFmtId="0" fontId="50" fillId="0" borderId="0" xfId="3" applyFont="1" applyFill="1"/>
    <xf numFmtId="0" fontId="49" fillId="0" borderId="0" xfId="1" applyFont="1" applyFill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51" fillId="0" borderId="0" xfId="1" applyFont="1" applyFill="1" applyAlignment="1">
      <alignment horizontal="right" vertical="center"/>
    </xf>
    <xf numFmtId="0" fontId="51" fillId="0" borderId="0" xfId="1" applyFont="1" applyFill="1" applyAlignment="1">
      <alignment vertical="center"/>
    </xf>
    <xf numFmtId="0" fontId="50" fillId="0" borderId="0" xfId="3" applyFont="1"/>
    <xf numFmtId="0" fontId="51" fillId="0" borderId="0" xfId="3" applyFont="1"/>
    <xf numFmtId="49" fontId="52" fillId="0" borderId="0" xfId="51" quotePrefix="1" applyNumberFormat="1" applyFont="1" applyFill="1" applyAlignment="1">
      <alignment horizontal="left" vertical="center"/>
    </xf>
    <xf numFmtId="0" fontId="50" fillId="0" borderId="0" xfId="3" applyFont="1" applyAlignment="1">
      <alignment horizontal="center"/>
    </xf>
    <xf numFmtId="0" fontId="51" fillId="41" borderId="4" xfId="1" applyFont="1" applyFill="1" applyBorder="1" applyAlignment="1">
      <alignment horizontal="center" vertical="center"/>
    </xf>
    <xf numFmtId="0" fontId="51" fillId="41" borderId="16" xfId="1" applyFont="1" applyFill="1" applyBorder="1" applyAlignment="1">
      <alignment horizontal="center" vertical="center"/>
    </xf>
    <xf numFmtId="0" fontId="51" fillId="42" borderId="5" xfId="1" applyFont="1" applyFill="1" applyBorder="1" applyAlignment="1">
      <alignment horizontal="center" vertical="center" wrapText="1"/>
    </xf>
    <xf numFmtId="0" fontId="51" fillId="42" borderId="13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/>
    </xf>
    <xf numFmtId="0" fontId="51" fillId="0" borderId="10" xfId="1" applyFont="1" applyFill="1" applyBorder="1" applyAlignment="1">
      <alignment vertical="center"/>
    </xf>
    <xf numFmtId="0" fontId="51" fillId="41" borderId="5" xfId="1" applyFont="1" applyFill="1" applyBorder="1" applyAlignment="1">
      <alignment horizontal="center" vertical="center"/>
    </xf>
    <xf numFmtId="0" fontId="51" fillId="41" borderId="15" xfId="1" applyFont="1" applyFill="1" applyBorder="1" applyAlignment="1">
      <alignment horizontal="center" vertical="center"/>
    </xf>
    <xf numFmtId="0" fontId="51" fillId="41" borderId="5" xfId="1" applyFont="1" applyFill="1" applyBorder="1" applyAlignment="1">
      <alignment vertical="center"/>
    </xf>
    <xf numFmtId="0" fontId="51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49" fontId="50" fillId="0" borderId="0" xfId="51" applyNumberFormat="1" applyFont="1" applyFill="1" applyAlignment="1">
      <alignment horizontal="left" vertical="center"/>
    </xf>
    <xf numFmtId="49" fontId="50" fillId="0" borderId="0" xfId="51" applyNumberFormat="1" applyFont="1" applyFill="1" applyAlignment="1">
      <alignment horizontal="center" vertical="center"/>
    </xf>
    <xf numFmtId="49" fontId="50" fillId="0" borderId="0" xfId="51" applyNumberFormat="1" applyFont="1" applyFill="1" applyAlignment="1">
      <alignment horizontal="right" vertical="center"/>
    </xf>
    <xf numFmtId="0" fontId="50" fillId="0" borderId="0" xfId="3" applyFont="1" applyAlignment="1">
      <alignment horizontal="right"/>
    </xf>
    <xf numFmtId="0" fontId="51" fillId="41" borderId="13" xfId="1" applyFont="1" applyFill="1" applyBorder="1" applyAlignment="1">
      <alignment vertical="center"/>
    </xf>
    <xf numFmtId="0" fontId="51" fillId="41" borderId="7" xfId="1" applyFont="1" applyFill="1" applyBorder="1" applyAlignment="1">
      <alignment horizontal="center" vertical="center"/>
    </xf>
    <xf numFmtId="0" fontId="51" fillId="0" borderId="10" xfId="1" applyFont="1" applyFill="1" applyBorder="1" applyAlignment="1">
      <alignment horizontal="left" vertical="center"/>
    </xf>
    <xf numFmtId="0" fontId="51" fillId="0" borderId="0" xfId="3" applyFont="1" applyFill="1" applyAlignment="1"/>
    <xf numFmtId="0" fontId="49" fillId="0" borderId="0" xfId="3" applyFont="1" applyFill="1" applyAlignment="1"/>
    <xf numFmtId="0" fontId="49" fillId="0" borderId="0" xfId="3" applyFont="1" applyFill="1"/>
    <xf numFmtId="0" fontId="9" fillId="0" borderId="0" xfId="3" applyFont="1" applyFill="1"/>
    <xf numFmtId="0" fontId="51" fillId="39" borderId="5" xfId="3" applyFont="1" applyFill="1" applyBorder="1" applyAlignment="1">
      <alignment horizontal="center"/>
    </xf>
    <xf numFmtId="0" fontId="51" fillId="39" borderId="14" xfId="3" applyFont="1" applyFill="1" applyBorder="1" applyAlignment="1">
      <alignment horizontal="center"/>
    </xf>
    <xf numFmtId="0" fontId="51" fillId="39" borderId="5" xfId="3" applyFont="1" applyFill="1" applyBorder="1" applyAlignment="1">
      <alignment horizontal="center" wrapText="1"/>
    </xf>
    <xf numFmtId="0" fontId="51" fillId="39" borderId="13" xfId="3" applyFont="1" applyFill="1" applyBorder="1" applyAlignment="1">
      <alignment horizontal="center"/>
    </xf>
    <xf numFmtId="0" fontId="51" fillId="0" borderId="0" xfId="3" applyFont="1" applyFill="1" applyAlignment="1">
      <alignment horizontal="center"/>
    </xf>
    <xf numFmtId="0" fontId="50" fillId="0" borderId="9" xfId="3" applyFont="1" applyBorder="1"/>
    <xf numFmtId="0" fontId="50" fillId="0" borderId="16" xfId="3" applyFont="1" applyBorder="1"/>
    <xf numFmtId="3" fontId="50" fillId="0" borderId="4" xfId="3" applyNumberFormat="1" applyFont="1" applyBorder="1"/>
    <xf numFmtId="3" fontId="50" fillId="0" borderId="0" xfId="3" applyNumberFormat="1" applyFont="1" applyBorder="1"/>
    <xf numFmtId="3" fontId="50" fillId="0" borderId="10" xfId="3" applyNumberFormat="1" applyFont="1" applyBorder="1"/>
    <xf numFmtId="0" fontId="50" fillId="0" borderId="10" xfId="3" applyFont="1" applyBorder="1"/>
    <xf numFmtId="0" fontId="50" fillId="0" borderId="4" xfId="3" applyFont="1" applyBorder="1" applyAlignment="1">
      <alignment horizontal="center" vertical="center"/>
    </xf>
    <xf numFmtId="49" fontId="50" fillId="0" borderId="10" xfId="3" applyNumberFormat="1" applyFont="1" applyBorder="1"/>
    <xf numFmtId="3" fontId="50" fillId="0" borderId="4" xfId="3" applyNumberFormat="1" applyFont="1" applyBorder="1" applyAlignment="1">
      <alignment horizontal="center"/>
    </xf>
    <xf numFmtId="4" fontId="50" fillId="0" borderId="4" xfId="3" applyNumberFormat="1" applyFont="1" applyBorder="1"/>
    <xf numFmtId="3" fontId="50" fillId="0" borderId="4" xfId="3" applyNumberFormat="1" applyFont="1" applyBorder="1" applyAlignment="1"/>
    <xf numFmtId="3" fontId="50" fillId="0" borderId="0" xfId="3" applyNumberFormat="1" applyFont="1" applyBorder="1" applyAlignment="1"/>
    <xf numFmtId="0" fontId="50" fillId="0" borderId="4" xfId="3" applyFont="1" applyBorder="1"/>
    <xf numFmtId="0" fontId="50" fillId="0" borderId="8" xfId="3" applyFont="1" applyBorder="1"/>
    <xf numFmtId="0" fontId="50" fillId="0" borderId="67" xfId="3" applyFont="1" applyBorder="1"/>
    <xf numFmtId="0" fontId="50" fillId="0" borderId="0" xfId="3" applyFont="1" applyBorder="1"/>
    <xf numFmtId="0" fontId="51" fillId="0" borderId="7" xfId="3" applyFont="1" applyBorder="1" applyAlignment="1">
      <alignment horizontal="center"/>
    </xf>
    <xf numFmtId="0" fontId="51" fillId="0" borderId="8" xfId="3" applyFont="1" applyBorder="1" applyAlignment="1">
      <alignment horizontal="center"/>
    </xf>
    <xf numFmtId="0" fontId="50" fillId="0" borderId="15" xfId="3" applyFont="1" applyBorder="1"/>
    <xf numFmtId="0" fontId="50" fillId="0" borderId="5" xfId="3" applyFont="1" applyBorder="1"/>
    <xf numFmtId="0" fontId="51" fillId="0" borderId="0" xfId="3" applyFont="1" applyFill="1"/>
    <xf numFmtId="169" fontId="50" fillId="0" borderId="0" xfId="3" applyNumberFormat="1" applyFont="1"/>
    <xf numFmtId="0" fontId="50" fillId="0" borderId="0" xfId="3" applyFont="1" applyAlignment="1">
      <alignment horizontal="center" wrapText="1"/>
    </xf>
    <xf numFmtId="0" fontId="51" fillId="42" borderId="68" xfId="3" applyFont="1" applyFill="1" applyBorder="1" applyAlignment="1">
      <alignment horizontal="center" vertical="center" wrapText="1"/>
    </xf>
    <xf numFmtId="0" fontId="51" fillId="42" borderId="69" xfId="3" applyFont="1" applyFill="1" applyBorder="1" applyAlignment="1">
      <alignment horizontal="center" vertical="center" wrapText="1"/>
    </xf>
    <xf numFmtId="0" fontId="51" fillId="42" borderId="39" xfId="3" applyFont="1" applyFill="1" applyBorder="1" applyAlignment="1">
      <alignment horizontal="center" vertical="center" wrapText="1"/>
    </xf>
    <xf numFmtId="0" fontId="51" fillId="42" borderId="6" xfId="3" applyFont="1" applyFill="1" applyBorder="1" applyAlignment="1">
      <alignment horizontal="center" vertical="center" wrapText="1"/>
    </xf>
    <xf numFmtId="0" fontId="51" fillId="42" borderId="40" xfId="3" applyFont="1" applyFill="1" applyBorder="1" applyAlignment="1">
      <alignment horizontal="center" vertical="center" wrapText="1"/>
    </xf>
    <xf numFmtId="169" fontId="51" fillId="42" borderId="40" xfId="3" applyNumberFormat="1" applyFont="1" applyFill="1" applyBorder="1" applyAlignment="1">
      <alignment horizontal="center" vertical="center" textRotation="90" wrapText="1"/>
    </xf>
    <xf numFmtId="169" fontId="51" fillId="42" borderId="42" xfId="3" applyNumberFormat="1" applyFont="1" applyFill="1" applyBorder="1" applyAlignment="1">
      <alignment horizontal="center" vertical="center" textRotation="90" wrapText="1"/>
    </xf>
    <xf numFmtId="0" fontId="51" fillId="42" borderId="16" xfId="3" applyFont="1" applyFill="1" applyBorder="1" applyAlignment="1">
      <alignment horizontal="center" vertical="center" wrapText="1"/>
    </xf>
    <xf numFmtId="0" fontId="51" fillId="0" borderId="0" xfId="3" applyFont="1" applyAlignment="1">
      <alignment horizontal="center" textRotation="90" wrapText="1"/>
    </xf>
    <xf numFmtId="0" fontId="50" fillId="0" borderId="23" xfId="1" applyFont="1" applyBorder="1" applyAlignment="1">
      <alignment horizontal="left" vertical="center"/>
    </xf>
    <xf numFmtId="170" fontId="50" fillId="0" borderId="23" xfId="47" applyNumberFormat="1" applyFont="1" applyFill="1" applyBorder="1" applyAlignment="1">
      <alignment horizontal="center" vertical="center" wrapText="1"/>
    </xf>
    <xf numFmtId="0" fontId="50" fillId="0" borderId="23" xfId="3" applyFont="1" applyBorder="1" applyAlignment="1">
      <alignment horizontal="center" vertical="center"/>
    </xf>
    <xf numFmtId="0" fontId="50" fillId="0" borderId="23" xfId="3" applyFont="1" applyBorder="1" applyAlignment="1">
      <alignment horizontal="center" vertical="center" wrapText="1"/>
    </xf>
    <xf numFmtId="0" fontId="50" fillId="0" borderId="18" xfId="3" applyFont="1" applyBorder="1" applyAlignment="1">
      <alignment horizontal="center" vertical="center"/>
    </xf>
    <xf numFmtId="49" fontId="50" fillId="0" borderId="23" xfId="3" applyNumberFormat="1" applyFont="1" applyBorder="1" applyAlignment="1">
      <alignment horizontal="center" vertical="center"/>
    </xf>
    <xf numFmtId="170" fontId="50" fillId="0" borderId="18" xfId="47" applyNumberFormat="1" applyFont="1" applyFill="1" applyBorder="1" applyAlignment="1">
      <alignment horizontal="center" vertical="center" wrapText="1"/>
    </xf>
    <xf numFmtId="0" fontId="59" fillId="0" borderId="0" xfId="3" applyFont="1" applyFill="1"/>
    <xf numFmtId="0" fontId="53" fillId="0" borderId="0" xfId="3" applyFont="1" applyFill="1" applyAlignment="1"/>
    <xf numFmtId="0" fontId="53" fillId="0" borderId="0" xfId="3" quotePrefix="1" applyFont="1" applyFill="1" applyAlignment="1"/>
    <xf numFmtId="0" fontId="11" fillId="0" borderId="0" xfId="3" applyFont="1" applyFill="1"/>
    <xf numFmtId="0" fontId="53" fillId="0" borderId="0" xfId="1" applyFont="1" applyFill="1" applyAlignment="1">
      <alignment vertical="center"/>
    </xf>
    <xf numFmtId="0" fontId="10" fillId="0" borderId="0" xfId="3" applyFont="1" applyFill="1"/>
    <xf numFmtId="0" fontId="11" fillId="0" borderId="0" xfId="3" applyFont="1"/>
    <xf numFmtId="0" fontId="53" fillId="42" borderId="36" xfId="3" applyFont="1" applyFill="1" applyBorder="1" applyAlignment="1">
      <alignment horizontal="center" vertical="center" textRotation="90" wrapText="1"/>
    </xf>
    <xf numFmtId="0" fontId="53" fillId="42" borderId="11" xfId="3" applyFont="1" applyFill="1" applyBorder="1" applyAlignment="1">
      <alignment horizontal="center" vertical="center" textRotation="90" wrapText="1"/>
    </xf>
    <xf numFmtId="0" fontId="53" fillId="42" borderId="13" xfId="3" applyFont="1" applyFill="1" applyBorder="1" applyAlignment="1">
      <alignment horizontal="center" vertical="center" textRotation="90" wrapText="1"/>
    </xf>
    <xf numFmtId="0" fontId="53" fillId="42" borderId="66" xfId="3" applyFont="1" applyFill="1" applyBorder="1" applyAlignment="1">
      <alignment horizontal="center" vertical="center" textRotation="90" wrapText="1"/>
    </xf>
    <xf numFmtId="0" fontId="11" fillId="0" borderId="0" xfId="3" applyFont="1" applyAlignment="1">
      <alignment horizontal="center" vertical="center" textRotation="90"/>
    </xf>
    <xf numFmtId="0" fontId="53" fillId="0" borderId="9" xfId="3" applyFont="1" applyBorder="1" applyAlignment="1">
      <alignment horizontal="center" wrapText="1"/>
    </xf>
    <xf numFmtId="0" fontId="53" fillId="0" borderId="68" xfId="3" applyFont="1" applyBorder="1" applyAlignment="1">
      <alignment horizontal="center"/>
    </xf>
    <xf numFmtId="0" fontId="53" fillId="0" borderId="62" xfId="3" applyFont="1" applyBorder="1" applyAlignment="1">
      <alignment horizontal="center"/>
    </xf>
    <xf numFmtId="0" fontId="53" fillId="0" borderId="70" xfId="3" applyFont="1" applyBorder="1" applyAlignment="1">
      <alignment horizontal="center"/>
    </xf>
    <xf numFmtId="0" fontId="53" fillId="0" borderId="4" xfId="3" applyFont="1" applyBorder="1" applyAlignment="1">
      <alignment horizontal="center"/>
    </xf>
    <xf numFmtId="0" fontId="10" fillId="0" borderId="0" xfId="3" applyFont="1"/>
    <xf numFmtId="0" fontId="60" fillId="0" borderId="10" xfId="3" applyFont="1" applyFill="1" applyBorder="1" applyAlignment="1">
      <alignment wrapText="1"/>
    </xf>
    <xf numFmtId="3" fontId="53" fillId="0" borderId="71" xfId="3" applyNumberFormat="1" applyFont="1" applyBorder="1"/>
    <xf numFmtId="3" fontId="53" fillId="0" borderId="62" xfId="3" applyNumberFormat="1" applyFont="1" applyBorder="1"/>
    <xf numFmtId="3" fontId="53" fillId="0" borderId="70" xfId="3" applyNumberFormat="1" applyFont="1" applyBorder="1"/>
    <xf numFmtId="3" fontId="53" fillId="0" borderId="4" xfId="3" applyNumberFormat="1" applyFont="1" applyBorder="1"/>
    <xf numFmtId="0" fontId="59" fillId="0" borderId="10" xfId="3" applyFont="1" applyFill="1" applyBorder="1" applyAlignment="1">
      <alignment wrapText="1"/>
    </xf>
    <xf numFmtId="3" fontId="59" fillId="0" borderId="71" xfId="3" applyNumberFormat="1" applyFont="1" applyBorder="1"/>
    <xf numFmtId="3" fontId="59" fillId="0" borderId="62" xfId="3" applyNumberFormat="1" applyFont="1" applyBorder="1"/>
    <xf numFmtId="3" fontId="59" fillId="0" borderId="70" xfId="3" applyNumberFormat="1" applyFont="1" applyBorder="1"/>
    <xf numFmtId="3" fontId="59" fillId="0" borderId="4" xfId="3" applyNumberFormat="1" applyFont="1" applyBorder="1"/>
    <xf numFmtId="0" fontId="53" fillId="0" borderId="10" xfId="3" applyFont="1" applyFill="1" applyBorder="1" applyAlignment="1">
      <alignment wrapText="1"/>
    </xf>
    <xf numFmtId="0" fontId="59" fillId="0" borderId="10" xfId="3" applyFont="1" applyFill="1" applyBorder="1" applyAlignment="1">
      <alignment horizontal="left" wrapText="1"/>
    </xf>
    <xf numFmtId="0" fontId="59" fillId="0" borderId="10" xfId="3" quotePrefix="1" applyFont="1" applyFill="1" applyBorder="1" applyAlignment="1">
      <alignment horizontal="left" wrapText="1"/>
    </xf>
    <xf numFmtId="0" fontId="60" fillId="0" borderId="10" xfId="3" applyFont="1" applyFill="1" applyBorder="1" applyAlignment="1">
      <alignment horizontal="left" wrapText="1"/>
    </xf>
    <xf numFmtId="0" fontId="59" fillId="0" borderId="7" xfId="3" applyFont="1" applyBorder="1" applyAlignment="1">
      <alignment wrapText="1"/>
    </xf>
    <xf numFmtId="0" fontId="59" fillId="0" borderId="3" xfId="3" applyFont="1" applyFill="1" applyBorder="1" applyAlignment="1">
      <alignment wrapText="1"/>
    </xf>
    <xf numFmtId="3" fontId="59" fillId="0" borderId="68" xfId="3" applyNumberFormat="1" applyFont="1" applyFill="1" applyBorder="1"/>
    <xf numFmtId="3" fontId="59" fillId="0" borderId="39" xfId="3" applyNumberFormat="1" applyFont="1" applyFill="1" applyBorder="1"/>
    <xf numFmtId="3" fontId="59" fillId="0" borderId="40" xfId="3" applyNumberFormat="1" applyFont="1" applyFill="1" applyBorder="1"/>
    <xf numFmtId="3" fontId="59" fillId="0" borderId="16" xfId="3" applyNumberFormat="1" applyFont="1" applyFill="1" applyBorder="1"/>
    <xf numFmtId="3" fontId="59" fillId="0" borderId="69" xfId="3" applyNumberFormat="1" applyFont="1" applyFill="1" applyBorder="1"/>
    <xf numFmtId="3" fontId="59" fillId="0" borderId="42" xfId="3" applyNumberFormat="1" applyFont="1" applyFill="1" applyBorder="1"/>
    <xf numFmtId="0" fontId="53" fillId="0" borderId="72" xfId="3" applyFont="1" applyFill="1" applyBorder="1" applyAlignment="1">
      <alignment horizontal="center" wrapText="1"/>
    </xf>
    <xf numFmtId="3" fontId="53" fillId="0" borderId="73" xfId="3" applyNumberFormat="1" applyFont="1" applyFill="1" applyBorder="1"/>
    <xf numFmtId="3" fontId="53" fillId="0" borderId="74" xfId="3" applyNumberFormat="1" applyFont="1" applyFill="1" applyBorder="1"/>
    <xf numFmtId="3" fontId="53" fillId="0" borderId="75" xfId="3" applyNumberFormat="1" applyFont="1" applyFill="1" applyBorder="1"/>
    <xf numFmtId="3" fontId="53" fillId="0" borderId="76" xfId="3" applyNumberFormat="1" applyFont="1" applyFill="1" applyBorder="1"/>
    <xf numFmtId="3" fontId="53" fillId="0" borderId="77" xfId="3" applyNumberFormat="1" applyFont="1" applyFill="1" applyBorder="1"/>
    <xf numFmtId="3" fontId="53" fillId="0" borderId="78" xfId="3" applyNumberFormat="1" applyFont="1" applyFill="1" applyBorder="1"/>
    <xf numFmtId="0" fontId="53" fillId="0" borderId="5" xfId="3" applyFont="1" applyFill="1" applyBorder="1" applyAlignment="1">
      <alignment horizontal="center" wrapText="1"/>
    </xf>
    <xf numFmtId="3" fontId="53" fillId="0" borderId="36" xfId="3" applyNumberFormat="1" applyFont="1" applyFill="1" applyBorder="1"/>
    <xf numFmtId="3" fontId="53" fillId="0" borderId="15" xfId="3" applyNumberFormat="1" applyFont="1" applyFill="1" applyBorder="1"/>
    <xf numFmtId="3" fontId="53" fillId="0" borderId="11" xfId="3" applyNumberFormat="1" applyFont="1" applyFill="1" applyBorder="1"/>
    <xf numFmtId="3" fontId="53" fillId="0" borderId="13" xfId="3" applyNumberFormat="1" applyFont="1" applyFill="1" applyBorder="1"/>
    <xf numFmtId="3" fontId="53" fillId="0" borderId="66" xfId="3" applyNumberFormat="1" applyFont="1" applyFill="1" applyBorder="1"/>
    <xf numFmtId="3" fontId="53" fillId="0" borderId="37" xfId="3" applyNumberFormat="1" applyFont="1" applyFill="1" applyBorder="1"/>
    <xf numFmtId="0" fontId="59" fillId="0" borderId="0" xfId="3" applyFont="1"/>
    <xf numFmtId="0" fontId="5" fillId="0" borderId="0" xfId="1" applyFont="1" applyFill="1" applyAlignment="1">
      <alignment vertical="center"/>
    </xf>
    <xf numFmtId="0" fontId="50" fillId="0" borderId="0" xfId="1" applyFont="1" applyAlignment="1">
      <alignment vertical="center"/>
    </xf>
    <xf numFmtId="0" fontId="53" fillId="42" borderId="57" xfId="1" applyFont="1" applyFill="1" applyBorder="1" applyAlignment="1">
      <alignment horizontal="center" vertical="center"/>
    </xf>
    <xf numFmtId="0" fontId="53" fillId="42" borderId="64" xfId="1" applyFont="1" applyFill="1" applyBorder="1" applyAlignment="1">
      <alignment horizontal="center" vertical="center" wrapText="1"/>
    </xf>
    <xf numFmtId="0" fontId="59" fillId="42" borderId="22" xfId="1" applyFont="1" applyFill="1" applyBorder="1" applyAlignment="1">
      <alignment horizontal="center" vertical="center" textRotation="90" wrapText="1"/>
    </xf>
    <xf numFmtId="0" fontId="59" fillId="42" borderId="23" xfId="1" applyFont="1" applyFill="1" applyBorder="1" applyAlignment="1">
      <alignment horizontal="center" vertical="center" textRotation="90" wrapText="1"/>
    </xf>
    <xf numFmtId="0" fontId="53" fillId="42" borderId="1" xfId="1" applyFont="1" applyFill="1" applyBorder="1" applyAlignment="1">
      <alignment horizontal="center" vertical="center" textRotation="90" wrapText="1"/>
    </xf>
    <xf numFmtId="0" fontId="50" fillId="0" borderId="10" xfId="1" applyFont="1" applyBorder="1" applyAlignment="1">
      <alignment horizontal="center" vertical="center"/>
    </xf>
    <xf numFmtId="0" fontId="50" fillId="0" borderId="0" xfId="1" applyFont="1" applyBorder="1" applyAlignment="1">
      <alignment vertical="center"/>
    </xf>
    <xf numFmtId="0" fontId="50" fillId="0" borderId="4" xfId="1" applyFont="1" applyBorder="1" applyAlignment="1">
      <alignment vertical="center"/>
    </xf>
    <xf numFmtId="0" fontId="51" fillId="41" borderId="10" xfId="1" applyFont="1" applyFill="1" applyBorder="1" applyAlignment="1">
      <alignment horizontal="center" vertical="center"/>
    </xf>
    <xf numFmtId="0" fontId="51" fillId="41" borderId="0" xfId="1" applyFont="1" applyFill="1" applyBorder="1" applyAlignment="1">
      <alignment vertical="center"/>
    </xf>
    <xf numFmtId="0" fontId="53" fillId="0" borderId="10" xfId="1" applyFont="1" applyBorder="1" applyAlignment="1">
      <alignment vertical="center"/>
    </xf>
    <xf numFmtId="0" fontId="51" fillId="41" borderId="15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left" vertical="center"/>
    </xf>
    <xf numFmtId="49" fontId="50" fillId="0" borderId="0" xfId="2" applyFont="1" applyAlignment="1">
      <alignment vertical="center"/>
    </xf>
    <xf numFmtId="0" fontId="51" fillId="42" borderId="9" xfId="1" applyFont="1" applyFill="1" applyBorder="1" applyAlignment="1">
      <alignment horizontal="center" vertical="center"/>
    </xf>
    <xf numFmtId="0" fontId="51" fillId="42" borderId="9" xfId="1" applyFont="1" applyFill="1" applyBorder="1" applyAlignment="1">
      <alignment horizontal="center" vertical="center" wrapText="1"/>
    </xf>
    <xf numFmtId="0" fontId="50" fillId="0" borderId="0" xfId="3" applyFont="1" applyAlignment="1">
      <alignment wrapText="1"/>
    </xf>
    <xf numFmtId="0" fontId="50" fillId="0" borderId="64" xfId="1" applyFont="1" applyFill="1" applyBorder="1" applyAlignment="1">
      <alignment horizontal="left" vertical="center"/>
    </xf>
    <xf numFmtId="0" fontId="50" fillId="0" borderId="10" xfId="1" applyFont="1" applyFill="1" applyBorder="1" applyAlignment="1">
      <alignment horizontal="left" vertical="center"/>
    </xf>
    <xf numFmtId="0" fontId="51" fillId="41" borderId="36" xfId="1" applyFont="1" applyFill="1" applyBorder="1" applyAlignment="1">
      <alignment vertical="center"/>
    </xf>
    <xf numFmtId="0" fontId="51" fillId="41" borderId="37" xfId="1" applyFont="1" applyFill="1" applyBorder="1" applyAlignment="1">
      <alignment vertical="center"/>
    </xf>
    <xf numFmtId="0" fontId="51" fillId="3" borderId="0" xfId="3" applyFont="1" applyFill="1"/>
    <xf numFmtId="0" fontId="50" fillId="3" borderId="0" xfId="3" applyFont="1" applyFill="1"/>
    <xf numFmtId="0" fontId="51" fillId="3" borderId="0" xfId="1" applyFont="1" applyFill="1" applyAlignment="1">
      <alignment vertical="center"/>
    </xf>
    <xf numFmtId="0" fontId="51" fillId="3" borderId="0" xfId="3" applyFont="1" applyFill="1" applyBorder="1"/>
    <xf numFmtId="0" fontId="51" fillId="42" borderId="70" xfId="3" applyFont="1" applyFill="1" applyBorder="1" applyAlignment="1">
      <alignment horizontal="center" vertical="center" textRotation="90" wrapText="1"/>
    </xf>
    <xf numFmtId="0" fontId="51" fillId="42" borderId="62" xfId="3" applyFont="1" applyFill="1" applyBorder="1" applyAlignment="1">
      <alignment horizontal="center" vertical="center" textRotation="90" wrapText="1"/>
    </xf>
    <xf numFmtId="0" fontId="51" fillId="42" borderId="81" xfId="3" applyFont="1" applyFill="1" applyBorder="1" applyAlignment="1">
      <alignment horizontal="center" vertical="center" textRotation="90" wrapText="1"/>
    </xf>
    <xf numFmtId="0" fontId="51" fillId="42" borderId="68" xfId="3" applyFont="1" applyFill="1" applyBorder="1" applyAlignment="1">
      <alignment horizontal="center" vertical="center" textRotation="90" wrapText="1"/>
    </xf>
    <xf numFmtId="0" fontId="51" fillId="42" borderId="16" xfId="3" applyFont="1" applyFill="1" applyBorder="1" applyAlignment="1">
      <alignment horizontal="center" vertical="center" textRotation="90" wrapText="1"/>
    </xf>
    <xf numFmtId="0" fontId="51" fillId="42" borderId="82" xfId="3" applyFont="1" applyFill="1" applyBorder="1" applyAlignment="1">
      <alignment horizontal="center"/>
    </xf>
    <xf numFmtId="0" fontId="51" fillId="42" borderId="65" xfId="3" applyFont="1" applyFill="1" applyBorder="1" applyAlignment="1">
      <alignment horizontal="center"/>
    </xf>
    <xf numFmtId="0" fontId="51" fillId="42" borderId="65" xfId="3" quotePrefix="1" applyFont="1" applyFill="1" applyBorder="1" applyAlignment="1">
      <alignment horizontal="center"/>
    </xf>
    <xf numFmtId="0" fontId="51" fillId="42" borderId="83" xfId="3" quotePrefix="1" applyFont="1" applyFill="1" applyBorder="1" applyAlignment="1">
      <alignment horizontal="center"/>
    </xf>
    <xf numFmtId="0" fontId="51" fillId="42" borderId="84" xfId="3" quotePrefix="1" applyFont="1" applyFill="1" applyBorder="1" applyAlignment="1">
      <alignment horizontal="center"/>
    </xf>
    <xf numFmtId="0" fontId="51" fillId="42" borderId="67" xfId="3" quotePrefix="1" applyFont="1" applyFill="1" applyBorder="1" applyAlignment="1">
      <alignment horizontal="center"/>
    </xf>
    <xf numFmtId="0" fontId="50" fillId="0" borderId="70" xfId="3" applyFont="1" applyBorder="1"/>
    <xf numFmtId="0" fontId="50" fillId="0" borderId="71" xfId="3" applyFont="1" applyBorder="1"/>
    <xf numFmtId="0" fontId="51" fillId="41" borderId="67" xfId="1" applyFont="1" applyFill="1" applyBorder="1" applyAlignment="1">
      <alignment horizontal="center" vertical="center"/>
    </xf>
    <xf numFmtId="0" fontId="51" fillId="42" borderId="5" xfId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left" vertical="center"/>
    </xf>
    <xf numFmtId="0" fontId="51" fillId="0" borderId="4" xfId="1" applyFont="1" applyFill="1" applyBorder="1" applyAlignment="1">
      <alignment vertical="center"/>
    </xf>
    <xf numFmtId="0" fontId="51" fillId="0" borderId="8" xfId="1" applyFont="1" applyBorder="1" applyAlignment="1">
      <alignment horizontal="left" vertical="center"/>
    </xf>
    <xf numFmtId="0" fontId="50" fillId="0" borderId="67" xfId="1" applyFont="1" applyBorder="1" applyAlignment="1">
      <alignment horizontal="center" vertical="center"/>
    </xf>
    <xf numFmtId="0" fontId="50" fillId="0" borderId="10" xfId="1" applyFont="1" applyBorder="1" applyAlignment="1">
      <alignment vertical="center"/>
    </xf>
    <xf numFmtId="0" fontId="51" fillId="41" borderId="8" xfId="1" applyFont="1" applyFill="1" applyBorder="1" applyAlignment="1">
      <alignment horizontal="center" vertical="center"/>
    </xf>
    <xf numFmtId="15" fontId="51" fillId="42" borderId="9" xfId="1" applyNumberFormat="1" applyFont="1" applyFill="1" applyBorder="1" applyAlignment="1">
      <alignment horizontal="center" vertical="center"/>
    </xf>
    <xf numFmtId="0" fontId="51" fillId="42" borderId="67" xfId="1" applyFont="1" applyFill="1" applyBorder="1" applyAlignment="1">
      <alignment horizontal="center" vertical="center"/>
    </xf>
    <xf numFmtId="0" fontId="51" fillId="0" borderId="71" xfId="1" applyFont="1" applyFill="1" applyBorder="1" applyAlignment="1">
      <alignment vertical="center"/>
    </xf>
    <xf numFmtId="0" fontId="51" fillId="0" borderId="62" xfId="1" applyFont="1" applyFill="1" applyBorder="1" applyAlignment="1">
      <alignment vertical="center"/>
    </xf>
    <xf numFmtId="0" fontId="51" fillId="0" borderId="63" xfId="1" applyFont="1" applyFill="1" applyBorder="1" applyAlignment="1">
      <alignment vertical="center"/>
    </xf>
    <xf numFmtId="0" fontId="50" fillId="0" borderId="8" xfId="1" applyFont="1" applyBorder="1" applyAlignment="1">
      <alignment horizontal="center" vertical="center"/>
    </xf>
    <xf numFmtId="0" fontId="50" fillId="0" borderId="71" xfId="1" applyFont="1" applyBorder="1" applyAlignment="1">
      <alignment vertical="center"/>
    </xf>
    <xf numFmtId="0" fontId="50" fillId="0" borderId="62" xfId="1" applyFont="1" applyBorder="1" applyAlignment="1">
      <alignment vertical="center"/>
    </xf>
    <xf numFmtId="0" fontId="50" fillId="0" borderId="63" xfId="1" applyFont="1" applyBorder="1" applyAlignment="1">
      <alignment vertical="center"/>
    </xf>
    <xf numFmtId="0" fontId="51" fillId="41" borderId="11" xfId="1" applyFont="1" applyFill="1" applyBorder="1" applyAlignment="1">
      <alignment vertical="center"/>
    </xf>
    <xf numFmtId="0" fontId="51" fillId="42" borderId="9" xfId="1" applyFont="1" applyFill="1" applyBorder="1" applyAlignment="1">
      <alignment horizontal="center" vertical="center"/>
    </xf>
    <xf numFmtId="49" fontId="50" fillId="0" borderId="23" xfId="3" applyNumberFormat="1" applyFont="1" applyBorder="1" applyAlignment="1">
      <alignment horizontal="center" vertical="center" wrapText="1"/>
    </xf>
    <xf numFmtId="49" fontId="50" fillId="0" borderId="18" xfId="3" applyNumberFormat="1" applyFont="1" applyFill="1" applyBorder="1" applyAlignment="1">
      <alignment horizontal="center" vertical="center"/>
    </xf>
    <xf numFmtId="0" fontId="61" fillId="0" borderId="4" xfId="3" applyFont="1" applyBorder="1" applyAlignment="1">
      <alignment horizontal="center" vertical="center"/>
    </xf>
    <xf numFmtId="0" fontId="50" fillId="3" borderId="23" xfId="3" applyFont="1" applyFill="1" applyBorder="1" applyAlignment="1">
      <alignment horizontal="center" vertical="center" wrapText="1"/>
    </xf>
    <xf numFmtId="0" fontId="61" fillId="0" borderId="23" xfId="3" applyFont="1" applyBorder="1" applyAlignment="1">
      <alignment horizontal="center" vertical="center"/>
    </xf>
    <xf numFmtId="0" fontId="50" fillId="3" borderId="22" xfId="3" applyFont="1" applyFill="1" applyBorder="1" applyAlignment="1">
      <alignment horizontal="center" vertical="center" wrapText="1"/>
    </xf>
    <xf numFmtId="4" fontId="50" fillId="3" borderId="22" xfId="52" applyNumberFormat="1" applyFont="1" applyFill="1" applyBorder="1" applyAlignment="1">
      <alignment horizontal="center" vertical="center" wrapText="1"/>
    </xf>
    <xf numFmtId="0" fontId="61" fillId="0" borderId="23" xfId="3" applyFont="1" applyBorder="1" applyAlignment="1">
      <alignment horizontal="center" vertical="center" wrapText="1"/>
    </xf>
    <xf numFmtId="4" fontId="50" fillId="0" borderId="22" xfId="52" applyNumberFormat="1" applyFont="1" applyFill="1" applyBorder="1" applyAlignment="1">
      <alignment horizontal="center" vertical="center" wrapText="1"/>
    </xf>
    <xf numFmtId="0" fontId="61" fillId="0" borderId="0" xfId="3" applyFont="1" applyAlignment="1">
      <alignment horizontal="center" vertical="center"/>
    </xf>
    <xf numFmtId="4" fontId="50" fillId="0" borderId="23" xfId="52" applyNumberFormat="1" applyFont="1" applyFill="1" applyBorder="1" applyAlignment="1">
      <alignment horizontal="center" vertical="center" wrapText="1"/>
    </xf>
    <xf numFmtId="4" fontId="50" fillId="3" borderId="23" xfId="52" applyNumberFormat="1" applyFont="1" applyFill="1" applyBorder="1" applyAlignment="1">
      <alignment horizontal="center" vertical="center" wrapText="1"/>
    </xf>
    <xf numFmtId="0" fontId="50" fillId="0" borderId="23" xfId="3" applyFont="1" applyBorder="1" applyAlignment="1">
      <alignment vertical="center"/>
    </xf>
    <xf numFmtId="0" fontId="50" fillId="0" borderId="0" xfId="3" applyFont="1" applyAlignment="1">
      <alignment vertical="center"/>
    </xf>
    <xf numFmtId="49" fontId="50" fillId="0" borderId="18" xfId="3" applyNumberFormat="1" applyFont="1" applyBorder="1" applyAlignment="1">
      <alignment horizontal="center" vertical="center"/>
    </xf>
    <xf numFmtId="171" fontId="49" fillId="0" borderId="0" xfId="1" applyNumberFormat="1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171" fontId="9" fillId="0" borderId="0" xfId="0" applyNumberFormat="1" applyFont="1" applyFill="1"/>
    <xf numFmtId="0" fontId="5" fillId="3" borderId="0" xfId="0" applyFont="1" applyFill="1"/>
    <xf numFmtId="0" fontId="49" fillId="3" borderId="0" xfId="0" applyFont="1" applyFill="1"/>
    <xf numFmtId="0" fontId="49" fillId="3" borderId="0" xfId="0" applyFont="1" applyFill="1" applyAlignment="1">
      <alignment horizontal="center"/>
    </xf>
    <xf numFmtId="171" fontId="49" fillId="3" borderId="0" xfId="0" applyNumberFormat="1" applyFont="1" applyFill="1"/>
    <xf numFmtId="0" fontId="49" fillId="3" borderId="0" xfId="0" applyFont="1" applyFill="1" applyBorder="1"/>
    <xf numFmtId="0" fontId="50" fillId="0" borderId="0" xfId="1" applyFont="1" applyAlignment="1">
      <alignment horizontal="center" vertical="center"/>
    </xf>
    <xf numFmtId="0" fontId="50" fillId="3" borderId="0" xfId="0" applyFont="1" applyFill="1" applyBorder="1"/>
    <xf numFmtId="0" fontId="0" fillId="0" borderId="0" xfId="0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171" fontId="50" fillId="0" borderId="0" xfId="0" applyNumberFormat="1" applyFont="1"/>
    <xf numFmtId="0" fontId="59" fillId="0" borderId="0" xfId="0" applyFont="1"/>
    <xf numFmtId="0" fontId="59" fillId="38" borderId="22" xfId="1" applyFont="1" applyFill="1" applyBorder="1" applyAlignment="1">
      <alignment horizontal="center" vertical="center" textRotation="90" wrapText="1"/>
    </xf>
    <xf numFmtId="0" fontId="59" fillId="38" borderId="30" xfId="1" applyFont="1" applyFill="1" applyBorder="1" applyAlignment="1">
      <alignment horizontal="center" vertical="center" textRotation="90" wrapText="1"/>
    </xf>
    <xf numFmtId="0" fontId="59" fillId="38" borderId="23" xfId="1" applyFont="1" applyFill="1" applyBorder="1" applyAlignment="1">
      <alignment horizontal="center" vertical="center" textRotation="90" wrapText="1"/>
    </xf>
    <xf numFmtId="171" fontId="53" fillId="42" borderId="24" xfId="1" applyNumberFormat="1" applyFont="1" applyFill="1" applyBorder="1" applyAlignment="1">
      <alignment horizontal="center" vertical="center" textRotation="90" wrapText="1"/>
    </xf>
    <xf numFmtId="0" fontId="59" fillId="42" borderId="28" xfId="1" applyFont="1" applyFill="1" applyBorder="1" applyAlignment="1">
      <alignment horizontal="center" vertical="center" textRotation="90" wrapText="1"/>
    </xf>
    <xf numFmtId="0" fontId="59" fillId="38" borderId="29" xfId="1" applyFont="1" applyFill="1" applyBorder="1" applyAlignment="1">
      <alignment horizontal="center" vertical="center" textRotation="90" wrapText="1"/>
    </xf>
    <xf numFmtId="0" fontId="59" fillId="42" borderId="30" xfId="1" applyFont="1" applyFill="1" applyBorder="1" applyAlignment="1">
      <alignment horizontal="center" vertical="center" textRotation="90" wrapText="1"/>
    </xf>
    <xf numFmtId="0" fontId="53" fillId="42" borderId="31" xfId="1" applyFont="1" applyFill="1" applyBorder="1" applyAlignment="1">
      <alignment horizontal="center" vertical="center" textRotation="90" wrapText="1"/>
    </xf>
    <xf numFmtId="171" fontId="53" fillId="42" borderId="32" xfId="1" applyNumberFormat="1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wrapText="1"/>
    </xf>
    <xf numFmtId="0" fontId="50" fillId="0" borderId="0" xfId="1" applyFont="1" applyBorder="1" applyAlignment="1">
      <alignment horizontal="center" vertical="center"/>
    </xf>
    <xf numFmtId="171" fontId="50" fillId="0" borderId="4" xfId="1" applyNumberFormat="1" applyFont="1" applyBorder="1" applyAlignment="1">
      <alignment vertical="center"/>
    </xf>
    <xf numFmtId="0" fontId="50" fillId="3" borderId="6" xfId="0" applyFont="1" applyFill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50" fillId="0" borderId="39" xfId="0" applyFont="1" applyBorder="1"/>
    <xf numFmtId="0" fontId="50" fillId="0" borderId="39" xfId="0" applyFont="1" applyBorder="1" applyAlignment="1">
      <alignment horizontal="center"/>
    </xf>
    <xf numFmtId="171" fontId="50" fillId="0" borderId="16" xfId="0" applyNumberFormat="1" applyFont="1" applyBorder="1"/>
    <xf numFmtId="0" fontId="51" fillId="41" borderId="0" xfId="1" applyFont="1" applyFill="1" applyBorder="1" applyAlignment="1">
      <alignment horizontal="center" vertical="center"/>
    </xf>
    <xf numFmtId="171" fontId="51" fillId="41" borderId="4" xfId="1" applyNumberFormat="1" applyFont="1" applyFill="1" applyBorder="1" applyAlignment="1">
      <alignment vertical="center"/>
    </xf>
    <xf numFmtId="0" fontId="51" fillId="2" borderId="3" xfId="1" applyFont="1" applyFill="1" applyBorder="1" applyAlignment="1">
      <alignment vertical="center"/>
    </xf>
    <xf numFmtId="0" fontId="0" fillId="2" borderId="0" xfId="0" applyFill="1" applyBorder="1"/>
    <xf numFmtId="0" fontId="50" fillId="2" borderId="0" xfId="0" applyFont="1" applyFill="1" applyBorder="1"/>
    <xf numFmtId="0" fontId="50" fillId="2" borderId="0" xfId="0" applyFont="1" applyFill="1" applyBorder="1" applyAlignment="1">
      <alignment horizontal="center"/>
    </xf>
    <xf numFmtId="0" fontId="50" fillId="0" borderId="10" xfId="1" applyFont="1" applyBorder="1" applyAlignment="1">
      <alignment horizontal="left" vertical="center"/>
    </xf>
    <xf numFmtId="0" fontId="50" fillId="3" borderId="3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171" fontId="50" fillId="0" borderId="4" xfId="0" applyNumberFormat="1" applyFont="1" applyBorder="1"/>
    <xf numFmtId="4" fontId="50" fillId="0" borderId="4" xfId="1" applyNumberFormat="1" applyFont="1" applyBorder="1" applyAlignment="1">
      <alignment horizontal="right" vertical="center"/>
    </xf>
    <xf numFmtId="3" fontId="50" fillId="0" borderId="4" xfId="0" applyNumberFormat="1" applyFont="1" applyBorder="1"/>
    <xf numFmtId="3" fontId="51" fillId="41" borderId="0" xfId="1" applyNumberFormat="1" applyFont="1" applyFill="1" applyBorder="1" applyAlignment="1">
      <alignment horizontal="center" vertical="center"/>
    </xf>
    <xf numFmtId="3" fontId="50" fillId="0" borderId="0" xfId="1" applyNumberFormat="1" applyFont="1" applyBorder="1" applyAlignment="1">
      <alignment horizontal="center" vertical="center"/>
    </xf>
    <xf numFmtId="0" fontId="50" fillId="2" borderId="0" xfId="1" applyFont="1" applyFill="1" applyBorder="1" applyAlignment="1">
      <alignment vertical="center"/>
    </xf>
    <xf numFmtId="0" fontId="50" fillId="2" borderId="0" xfId="1" applyFont="1" applyFill="1" applyBorder="1" applyAlignment="1">
      <alignment horizontal="center" vertical="center"/>
    </xf>
    <xf numFmtId="3" fontId="50" fillId="2" borderId="0" xfId="1" applyNumberFormat="1" applyFont="1" applyFill="1" applyBorder="1" applyAlignment="1">
      <alignment horizontal="center" vertical="center"/>
    </xf>
    <xf numFmtId="4" fontId="51" fillId="2" borderId="4" xfId="1" applyNumberFormat="1" applyFont="1" applyFill="1" applyBorder="1" applyAlignment="1">
      <alignment horizontal="right" vertical="center"/>
    </xf>
    <xf numFmtId="0" fontId="50" fillId="2" borderId="3" xfId="0" applyFont="1" applyFill="1" applyBorder="1"/>
    <xf numFmtId="0" fontId="0" fillId="2" borderId="0" xfId="0" applyFill="1" applyBorder="1" applyAlignment="1">
      <alignment horizontal="center"/>
    </xf>
    <xf numFmtId="4" fontId="50" fillId="0" borderId="4" xfId="1" applyNumberFormat="1" applyFont="1" applyFill="1" applyBorder="1" applyAlignment="1">
      <alignment vertical="center"/>
    </xf>
    <xf numFmtId="4" fontId="50" fillId="0" borderId="4" xfId="1" applyNumberFormat="1" applyFont="1" applyBorder="1" applyAlignment="1">
      <alignment vertical="center"/>
    </xf>
    <xf numFmtId="0" fontId="50" fillId="3" borderId="10" xfId="1" applyFont="1" applyFill="1" applyBorder="1" applyAlignment="1">
      <alignment horizontal="left" vertical="center"/>
    </xf>
    <xf numFmtId="0" fontId="50" fillId="3" borderId="0" xfId="1" applyFont="1" applyFill="1" applyBorder="1" applyAlignment="1">
      <alignment vertical="center"/>
    </xf>
    <xf numFmtId="0" fontId="50" fillId="3" borderId="0" xfId="1" applyFont="1" applyFill="1" applyBorder="1" applyAlignment="1">
      <alignment horizontal="center" vertical="center"/>
    </xf>
    <xf numFmtId="3" fontId="50" fillId="3" borderId="0" xfId="1" applyNumberFormat="1" applyFont="1" applyFill="1" applyBorder="1" applyAlignment="1">
      <alignment horizontal="center" vertical="center"/>
    </xf>
    <xf numFmtId="4" fontId="50" fillId="3" borderId="4" xfId="1" applyNumberFormat="1" applyFont="1" applyFill="1" applyBorder="1" applyAlignment="1">
      <alignment vertical="center"/>
    </xf>
    <xf numFmtId="171" fontId="50" fillId="3" borderId="4" xfId="1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50" fillId="3" borderId="0" xfId="0" applyFont="1" applyFill="1" applyBorder="1" applyAlignment="1">
      <alignment horizontal="center"/>
    </xf>
    <xf numFmtId="171" fontId="50" fillId="3" borderId="4" xfId="0" applyNumberFormat="1" applyFont="1" applyFill="1" applyBorder="1"/>
    <xf numFmtId="0" fontId="51" fillId="2" borderId="10" xfId="1" applyFont="1" applyFill="1" applyBorder="1" applyAlignment="1">
      <alignment horizontal="center" vertical="center"/>
    </xf>
    <xf numFmtId="0" fontId="51" fillId="2" borderId="0" xfId="1" applyFont="1" applyFill="1" applyBorder="1" applyAlignment="1">
      <alignment horizontal="center" vertical="center"/>
    </xf>
    <xf numFmtId="0" fontId="50" fillId="0" borderId="10" xfId="1" applyFont="1" applyFill="1" applyBorder="1" applyAlignment="1">
      <alignment horizontal="left" vertical="center" indent="3"/>
    </xf>
    <xf numFmtId="0" fontId="50" fillId="0" borderId="10" xfId="1" applyFont="1" applyBorder="1" applyAlignment="1">
      <alignment horizontal="left" vertical="center" indent="3"/>
    </xf>
    <xf numFmtId="171" fontId="51" fillId="41" borderId="13" xfId="1" applyNumberFormat="1" applyFont="1" applyFill="1" applyBorder="1" applyAlignment="1">
      <alignment vertical="center"/>
    </xf>
    <xf numFmtId="171" fontId="51" fillId="0" borderId="0" xfId="1" applyNumberFormat="1" applyFont="1" applyFill="1" applyBorder="1" applyAlignment="1">
      <alignment vertical="center"/>
    </xf>
    <xf numFmtId="0" fontId="50" fillId="0" borderId="0" xfId="0" applyFont="1" applyFill="1" applyBorder="1"/>
    <xf numFmtId="171" fontId="50" fillId="0" borderId="0" xfId="1" applyNumberFormat="1" applyFont="1" applyAlignment="1">
      <alignment vertical="center"/>
    </xf>
    <xf numFmtId="0" fontId="49" fillId="0" borderId="0" xfId="2" applyNumberFormat="1" applyFont="1" applyFill="1" applyBorder="1" applyAlignment="1">
      <alignment horizontal="center" vertical="center"/>
    </xf>
    <xf numFmtId="172" fontId="49" fillId="0" borderId="0" xfId="2" applyNumberFormat="1" applyFont="1" applyFill="1" applyAlignment="1">
      <alignment vertical="center"/>
    </xf>
    <xf numFmtId="0" fontId="49" fillId="0" borderId="0" xfId="2" applyNumberFormat="1" applyFont="1" applyFill="1" applyAlignment="1">
      <alignment horizontal="center" vertical="center"/>
    </xf>
    <xf numFmtId="172" fontId="49" fillId="0" borderId="0" xfId="3" applyNumberFormat="1" applyFont="1" applyFill="1"/>
    <xf numFmtId="0" fontId="49" fillId="0" borderId="0" xfId="1" applyNumberFormat="1" applyFont="1" applyFill="1" applyAlignment="1">
      <alignment horizontal="center" vertical="center"/>
    </xf>
    <xf numFmtId="172" fontId="49" fillId="0" borderId="0" xfId="1" applyNumberFormat="1" applyFont="1" applyFill="1" applyAlignment="1">
      <alignment vertical="center"/>
    </xf>
    <xf numFmtId="172" fontId="50" fillId="0" borderId="0" xfId="3" applyNumberFormat="1" applyFont="1"/>
    <xf numFmtId="0" fontId="50" fillId="0" borderId="0" xfId="3" applyNumberFormat="1" applyFont="1" applyAlignment="1">
      <alignment horizontal="center"/>
    </xf>
    <xf numFmtId="0" fontId="51" fillId="42" borderId="16" xfId="1" applyNumberFormat="1" applyFont="1" applyFill="1" applyBorder="1" applyAlignment="1">
      <alignment horizontal="center" vertical="center" wrapText="1"/>
    </xf>
    <xf numFmtId="172" fontId="51" fillId="42" borderId="59" xfId="1" applyNumberFormat="1" applyFont="1" applyFill="1" applyBorder="1" applyAlignment="1">
      <alignment horizontal="center" vertical="center" wrapText="1"/>
    </xf>
    <xf numFmtId="0" fontId="51" fillId="42" borderId="9" xfId="1" applyNumberFormat="1" applyFont="1" applyFill="1" applyBorder="1" applyAlignment="1">
      <alignment horizontal="center" vertical="center" wrapText="1"/>
    </xf>
    <xf numFmtId="172" fontId="51" fillId="42" borderId="26" xfId="1" applyNumberFormat="1" applyFont="1" applyFill="1" applyBorder="1" applyAlignment="1">
      <alignment horizontal="center" vertical="center" wrapText="1"/>
    </xf>
    <xf numFmtId="0" fontId="51" fillId="0" borderId="23" xfId="1" applyNumberFormat="1" applyFont="1" applyFill="1" applyBorder="1" applyAlignment="1">
      <alignment horizontal="center" vertical="center"/>
    </xf>
    <xf numFmtId="172" fontId="51" fillId="0" borderId="23" xfId="1" applyNumberFormat="1" applyFont="1" applyFill="1" applyBorder="1" applyAlignment="1">
      <alignment vertical="center"/>
    </xf>
    <xf numFmtId="0" fontId="51" fillId="0" borderId="21" xfId="1" applyNumberFormat="1" applyFont="1" applyFill="1" applyBorder="1" applyAlignment="1">
      <alignment horizontal="center" vertical="center"/>
    </xf>
    <xf numFmtId="172" fontId="51" fillId="0" borderId="24" xfId="1" applyNumberFormat="1" applyFont="1" applyFill="1" applyBorder="1" applyAlignment="1">
      <alignment vertical="center"/>
    </xf>
    <xf numFmtId="0" fontId="51" fillId="0" borderId="22" xfId="1" applyNumberFormat="1" applyFont="1" applyFill="1" applyBorder="1" applyAlignment="1">
      <alignment horizontal="center" vertical="center"/>
    </xf>
    <xf numFmtId="172" fontId="51" fillId="0" borderId="80" xfId="1" applyNumberFormat="1" applyFont="1" applyFill="1" applyBorder="1" applyAlignment="1">
      <alignment vertical="center"/>
    </xf>
    <xf numFmtId="0" fontId="50" fillId="3" borderId="64" xfId="1" applyFont="1" applyFill="1" applyBorder="1" applyAlignment="1">
      <alignment horizontal="left" vertical="center"/>
    </xf>
    <xf numFmtId="172" fontId="63" fillId="0" borderId="0" xfId="3" applyNumberFormat="1" applyFont="1" applyAlignment="1">
      <alignment horizontal="right"/>
    </xf>
    <xf numFmtId="0" fontId="51" fillId="41" borderId="13" xfId="1" applyNumberFormat="1" applyFont="1" applyFill="1" applyBorder="1" applyAlignment="1">
      <alignment horizontal="center" vertical="center"/>
    </xf>
    <xf numFmtId="172" fontId="51" fillId="41" borderId="13" xfId="1" applyNumberFormat="1" applyFont="1" applyFill="1" applyBorder="1" applyAlignment="1">
      <alignment vertical="center"/>
    </xf>
    <xf numFmtId="0" fontId="51" fillId="0" borderId="0" xfId="1" applyNumberFormat="1" applyFont="1" applyFill="1" applyBorder="1" applyAlignment="1">
      <alignment horizontal="center" vertical="center"/>
    </xf>
    <xf numFmtId="172" fontId="51" fillId="0" borderId="0" xfId="1" applyNumberFormat="1" applyFont="1" applyFill="1" applyBorder="1" applyAlignment="1">
      <alignment vertical="center"/>
    </xf>
    <xf numFmtId="0" fontId="50" fillId="3" borderId="0" xfId="3" applyNumberFormat="1" applyFont="1" applyFill="1"/>
    <xf numFmtId="0" fontId="50" fillId="3" borderId="0" xfId="3" applyNumberFormat="1" applyFont="1" applyFill="1" applyAlignment="1">
      <alignment horizontal="center" vertical="center"/>
    </xf>
    <xf numFmtId="3" fontId="50" fillId="3" borderId="0" xfId="3" applyNumberFormat="1" applyFont="1" applyFill="1"/>
    <xf numFmtId="0" fontId="51" fillId="3" borderId="0" xfId="1" applyNumberFormat="1" applyFont="1" applyFill="1" applyAlignment="1">
      <alignment vertical="center"/>
    </xf>
    <xf numFmtId="0" fontId="51" fillId="3" borderId="0" xfId="3" applyNumberFormat="1" applyFont="1" applyFill="1"/>
    <xf numFmtId="0" fontId="51" fillId="3" borderId="0" xfId="3" applyNumberFormat="1" applyFont="1" applyFill="1" applyAlignment="1">
      <alignment horizontal="center" vertical="center"/>
    </xf>
    <xf numFmtId="3" fontId="51" fillId="3" borderId="0" xfId="3" applyNumberFormat="1" applyFont="1" applyFill="1"/>
    <xf numFmtId="0" fontId="51" fillId="42" borderId="9" xfId="3" applyNumberFormat="1" applyFont="1" applyFill="1" applyBorder="1" applyAlignment="1">
      <alignment horizontal="center" vertical="center" textRotation="90" wrapText="1"/>
    </xf>
    <xf numFmtId="0" fontId="51" fillId="42" borderId="10" xfId="3" applyNumberFormat="1" applyFont="1" applyFill="1" applyBorder="1" applyAlignment="1">
      <alignment horizontal="center" vertical="center" textRotation="90" wrapText="1"/>
    </xf>
    <xf numFmtId="3" fontId="51" fillId="42" borderId="10" xfId="3" applyNumberFormat="1" applyFont="1" applyFill="1" applyBorder="1" applyAlignment="1">
      <alignment horizontal="center" vertical="center" textRotation="90" wrapText="1"/>
    </xf>
    <xf numFmtId="3" fontId="51" fillId="42" borderId="16" xfId="3" applyNumberFormat="1" applyFont="1" applyFill="1" applyBorder="1" applyAlignment="1">
      <alignment horizontal="center" vertical="center" textRotation="90" wrapText="1"/>
    </xf>
    <xf numFmtId="0" fontId="51" fillId="42" borderId="8" xfId="3" applyNumberFormat="1" applyFont="1" applyFill="1" applyBorder="1" applyAlignment="1">
      <alignment horizontal="center"/>
    </xf>
    <xf numFmtId="0" fontId="51" fillId="42" borderId="67" xfId="3" applyNumberFormat="1" applyFont="1" applyFill="1" applyBorder="1" applyAlignment="1">
      <alignment horizontal="center" vertical="center"/>
    </xf>
    <xf numFmtId="3" fontId="51" fillId="42" borderId="8" xfId="3" applyNumberFormat="1" applyFont="1" applyFill="1" applyBorder="1" applyAlignment="1">
      <alignment horizontal="center"/>
    </xf>
    <xf numFmtId="0" fontId="50" fillId="0" borderId="10" xfId="3" applyNumberFormat="1" applyFont="1" applyBorder="1"/>
    <xf numFmtId="0" fontId="50" fillId="0" borderId="4" xfId="3" applyNumberFormat="1" applyFont="1" applyBorder="1" applyAlignment="1">
      <alignment horizontal="center" vertical="center"/>
    </xf>
    <xf numFmtId="0" fontId="51" fillId="2" borderId="10" xfId="3" applyNumberFormat="1" applyFont="1" applyFill="1" applyBorder="1" applyAlignment="1">
      <alignment horizontal="center"/>
    </xf>
    <xf numFmtId="3" fontId="51" fillId="2" borderId="70" xfId="3" applyNumberFormat="1" applyFont="1" applyFill="1" applyBorder="1" applyAlignment="1">
      <alignment horizontal="right"/>
    </xf>
    <xf numFmtId="3" fontId="51" fillId="2" borderId="0" xfId="3" applyNumberFormat="1" applyFont="1" applyFill="1" applyBorder="1" applyAlignment="1">
      <alignment horizontal="right"/>
    </xf>
    <xf numFmtId="0" fontId="51" fillId="2" borderId="10" xfId="3" applyNumberFormat="1" applyFont="1" applyFill="1" applyBorder="1" applyAlignment="1">
      <alignment horizontal="center" vertical="center"/>
    </xf>
    <xf numFmtId="3" fontId="51" fillId="2" borderId="70" xfId="3" applyNumberFormat="1" applyFont="1" applyFill="1" applyBorder="1" applyAlignment="1">
      <alignment horizontal="right" vertical="center"/>
    </xf>
    <xf numFmtId="3" fontId="51" fillId="2" borderId="0" xfId="3" applyNumberFormat="1" applyFont="1" applyFill="1" applyBorder="1" applyAlignment="1">
      <alignment horizontal="right" vertical="center"/>
    </xf>
    <xf numFmtId="3" fontId="51" fillId="2" borderId="71" xfId="3" applyNumberFormat="1" applyFont="1" applyFill="1" applyBorder="1" applyAlignment="1">
      <alignment horizontal="right" vertical="center"/>
    </xf>
    <xf numFmtId="3" fontId="51" fillId="2" borderId="4" xfId="3" applyNumberFormat="1" applyFont="1" applyFill="1" applyBorder="1" applyAlignment="1">
      <alignment horizontal="right" vertical="center"/>
    </xf>
    <xf numFmtId="3" fontId="51" fillId="2" borderId="10" xfId="3" applyNumberFormat="1" applyFont="1" applyFill="1" applyBorder="1" applyAlignment="1">
      <alignment vertical="center"/>
    </xf>
    <xf numFmtId="0" fontId="50" fillId="0" borderId="85" xfId="3" applyFont="1" applyFill="1" applyBorder="1" applyAlignment="1">
      <alignment horizontal="left"/>
    </xf>
    <xf numFmtId="0" fontId="50" fillId="0" borderId="10" xfId="3" applyNumberFormat="1" applyFont="1" applyBorder="1" applyAlignment="1">
      <alignment horizontal="center"/>
    </xf>
    <xf numFmtId="3" fontId="50" fillId="0" borderId="70" xfId="3" applyNumberFormat="1" applyFont="1" applyBorder="1" applyAlignment="1">
      <alignment horizontal="right"/>
    </xf>
    <xf numFmtId="3" fontId="51" fillId="0" borderId="70" xfId="3" applyNumberFormat="1" applyFont="1" applyBorder="1" applyAlignment="1">
      <alignment horizontal="right"/>
    </xf>
    <xf numFmtId="3" fontId="51" fillId="0" borderId="0" xfId="3" applyNumberFormat="1" applyFont="1" applyBorder="1" applyAlignment="1">
      <alignment horizontal="right"/>
    </xf>
    <xf numFmtId="3" fontId="51" fillId="0" borderId="71" xfId="3" applyNumberFormat="1" applyFont="1" applyBorder="1" applyAlignment="1">
      <alignment horizontal="right"/>
    </xf>
    <xf numFmtId="0" fontId="50" fillId="0" borderId="10" xfId="3" applyNumberFormat="1" applyFont="1" applyBorder="1" applyAlignment="1">
      <alignment horizontal="center" vertical="center"/>
    </xf>
    <xf numFmtId="3" fontId="50" fillId="0" borderId="70" xfId="3" applyNumberFormat="1" applyFont="1" applyBorder="1" applyAlignment="1">
      <alignment vertical="center"/>
    </xf>
    <xf numFmtId="3" fontId="51" fillId="0" borderId="70" xfId="3" applyNumberFormat="1" applyFont="1" applyBorder="1" applyAlignment="1">
      <alignment horizontal="right" vertical="center"/>
    </xf>
    <xf numFmtId="3" fontId="51" fillId="0" borderId="0" xfId="3" applyNumberFormat="1" applyFont="1" applyBorder="1" applyAlignment="1">
      <alignment horizontal="right" vertical="center"/>
    </xf>
    <xf numFmtId="3" fontId="51" fillId="0" borderId="71" xfId="3" applyNumberFormat="1" applyFont="1" applyBorder="1" applyAlignment="1">
      <alignment horizontal="right" vertical="center"/>
    </xf>
    <xf numFmtId="3" fontId="51" fillId="0" borderId="4" xfId="3" applyNumberFormat="1" applyFont="1" applyBorder="1" applyAlignment="1">
      <alignment horizontal="right" vertical="center"/>
    </xf>
    <xf numFmtId="3" fontId="50" fillId="0" borderId="10" xfId="3" applyNumberFormat="1" applyFont="1" applyBorder="1" applyAlignment="1">
      <alignment vertical="center"/>
    </xf>
    <xf numFmtId="3" fontId="50" fillId="0" borderId="4" xfId="3" applyNumberFormat="1" applyFont="1" applyBorder="1" applyAlignment="1">
      <alignment horizontal="right" vertical="center"/>
    </xf>
    <xf numFmtId="0" fontId="50" fillId="0" borderId="10" xfId="3" applyFont="1" applyFill="1" applyBorder="1" applyAlignment="1">
      <alignment horizontal="left"/>
    </xf>
    <xf numFmtId="3" fontId="50" fillId="0" borderId="0" xfId="3" applyNumberFormat="1" applyFont="1" applyBorder="1" applyAlignment="1">
      <alignment horizontal="right"/>
    </xf>
    <xf numFmtId="3" fontId="50" fillId="0" borderId="71" xfId="3" applyNumberFormat="1" applyFont="1" applyBorder="1" applyAlignment="1">
      <alignment horizontal="right"/>
    </xf>
    <xf numFmtId="0" fontId="50" fillId="0" borderId="10" xfId="3" applyNumberFormat="1" applyFont="1" applyBorder="1" applyAlignment="1">
      <alignment vertical="center"/>
    </xf>
    <xf numFmtId="3" fontId="50" fillId="0" borderId="70" xfId="3" applyNumberFormat="1" applyFont="1" applyBorder="1" applyAlignment="1">
      <alignment horizontal="right" vertical="center"/>
    </xf>
    <xf numFmtId="3" fontId="50" fillId="0" borderId="0" xfId="3" applyNumberFormat="1" applyFont="1" applyBorder="1" applyAlignment="1">
      <alignment horizontal="right" vertical="center"/>
    </xf>
    <xf numFmtId="3" fontId="50" fillId="0" borderId="71" xfId="3" applyNumberFormat="1" applyFont="1" applyBorder="1" applyAlignment="1">
      <alignment horizontal="right" vertical="center"/>
    </xf>
    <xf numFmtId="0" fontId="50" fillId="0" borderId="4" xfId="3" applyNumberFormat="1" applyFont="1" applyBorder="1" applyAlignment="1">
      <alignment vertical="center"/>
    </xf>
    <xf numFmtId="3" fontId="51" fillId="2" borderId="71" xfId="3" applyNumberFormat="1" applyFont="1" applyFill="1" applyBorder="1" applyAlignment="1">
      <alignment horizontal="right"/>
    </xf>
    <xf numFmtId="0" fontId="50" fillId="2" borderId="10" xfId="3" applyNumberFormat="1" applyFont="1" applyFill="1" applyBorder="1" applyAlignment="1">
      <alignment vertical="center"/>
    </xf>
    <xf numFmtId="3" fontId="50" fillId="2" borderId="70" xfId="3" applyNumberFormat="1" applyFont="1" applyFill="1" applyBorder="1" applyAlignment="1">
      <alignment vertical="center"/>
    </xf>
    <xf numFmtId="0" fontId="50" fillId="2" borderId="4" xfId="3" applyNumberFormat="1" applyFont="1" applyFill="1" applyBorder="1" applyAlignment="1">
      <alignment vertical="center"/>
    </xf>
    <xf numFmtId="0" fontId="50" fillId="2" borderId="4" xfId="3" applyNumberFormat="1" applyFont="1" applyFill="1" applyBorder="1" applyAlignment="1">
      <alignment horizontal="center" vertical="center"/>
    </xf>
    <xf numFmtId="0" fontId="50" fillId="0" borderId="10" xfId="3" applyFont="1" applyFill="1" applyBorder="1" applyAlignment="1">
      <alignment horizontal="left" indent="2"/>
    </xf>
    <xf numFmtId="0" fontId="51" fillId="39" borderId="60" xfId="3" applyFont="1" applyFill="1" applyBorder="1" applyAlignment="1">
      <alignment horizontal="center"/>
    </xf>
    <xf numFmtId="0" fontId="51" fillId="39" borderId="41" xfId="3" applyNumberFormat="1" applyFont="1" applyFill="1" applyBorder="1" applyAlignment="1">
      <alignment horizontal="center"/>
    </xf>
    <xf numFmtId="3" fontId="51" fillId="39" borderId="41" xfId="3" applyNumberFormat="1" applyFont="1" applyFill="1" applyBorder="1" applyAlignment="1">
      <alignment horizontal="center"/>
    </xf>
    <xf numFmtId="3" fontId="51" fillId="39" borderId="41" xfId="3" applyNumberFormat="1" applyFont="1" applyFill="1" applyBorder="1" applyAlignment="1">
      <alignment horizontal="right"/>
    </xf>
    <xf numFmtId="0" fontId="50" fillId="0" borderId="0" xfId="3" applyNumberFormat="1" applyFont="1"/>
    <xf numFmtId="0" fontId="50" fillId="0" borderId="0" xfId="3" applyNumberFormat="1" applyFont="1" applyAlignment="1">
      <alignment horizontal="center" vertical="center"/>
    </xf>
    <xf numFmtId="3" fontId="50" fillId="0" borderId="0" xfId="3" applyNumberFormat="1" applyFont="1"/>
    <xf numFmtId="0" fontId="51" fillId="0" borderId="0" xfId="3" applyFont="1" applyFill="1" applyAlignment="1">
      <alignment horizontal="center" vertical="center"/>
    </xf>
    <xf numFmtId="171" fontId="51" fillId="0" borderId="0" xfId="1" applyNumberFormat="1" applyFont="1" applyFill="1" applyAlignment="1">
      <alignment vertical="center"/>
    </xf>
    <xf numFmtId="0" fontId="64" fillId="42" borderId="66" xfId="3" applyFont="1" applyFill="1" applyBorder="1" applyAlignment="1">
      <alignment horizontal="center" vertical="center" wrapText="1"/>
    </xf>
    <xf numFmtId="171" fontId="64" fillId="42" borderId="37" xfId="3" applyNumberFormat="1" applyFont="1" applyFill="1" applyBorder="1" applyAlignment="1">
      <alignment horizontal="center" vertical="center" wrapText="1"/>
    </xf>
    <xf numFmtId="169" fontId="64" fillId="42" borderId="36" xfId="3" applyNumberFormat="1" applyFont="1" applyFill="1" applyBorder="1" applyAlignment="1">
      <alignment horizontal="center" vertical="center" textRotation="90" wrapText="1"/>
    </xf>
    <xf numFmtId="169" fontId="64" fillId="42" borderId="11" xfId="3" applyNumberFormat="1" applyFont="1" applyFill="1" applyBorder="1" applyAlignment="1">
      <alignment horizontal="center" vertical="center" textRotation="90" wrapText="1"/>
    </xf>
    <xf numFmtId="171" fontId="64" fillId="42" borderId="37" xfId="3" applyNumberFormat="1" applyFont="1" applyFill="1" applyBorder="1" applyAlignment="1">
      <alignment horizontal="center" vertical="center" textRotation="90" wrapText="1"/>
    </xf>
    <xf numFmtId="0" fontId="64" fillId="0" borderId="0" xfId="3" applyFont="1" applyAlignment="1">
      <alignment horizontal="center" vertical="center" textRotation="90" wrapText="1"/>
    </xf>
    <xf numFmtId="0" fontId="59" fillId="0" borderId="23" xfId="1" applyFont="1" applyBorder="1" applyAlignment="1">
      <alignment horizontal="left" vertical="center"/>
    </xf>
    <xf numFmtId="0" fontId="59" fillId="0" borderId="23" xfId="3" applyNumberFormat="1" applyFont="1" applyBorder="1" applyAlignment="1">
      <alignment horizontal="center" vertical="center"/>
    </xf>
    <xf numFmtId="0" fontId="64" fillId="42" borderId="15" xfId="3" applyFont="1" applyFill="1" applyBorder="1" applyAlignment="1">
      <alignment horizontal="center" vertical="center" wrapText="1"/>
    </xf>
    <xf numFmtId="0" fontId="64" fillId="42" borderId="36" xfId="3" applyFont="1" applyFill="1" applyBorder="1" applyAlignment="1">
      <alignment horizontal="center" vertical="center" wrapText="1"/>
    </xf>
    <xf numFmtId="0" fontId="64" fillId="42" borderId="11" xfId="3" applyFont="1" applyFill="1" applyBorder="1" applyAlignment="1">
      <alignment horizontal="center" vertical="center" wrapText="1"/>
    </xf>
    <xf numFmtId="0" fontId="51" fillId="2" borderId="10" xfId="1" applyFont="1" applyFill="1" applyBorder="1" applyAlignment="1">
      <alignment horizontal="left" vertical="center"/>
    </xf>
    <xf numFmtId="0" fontId="59" fillId="0" borderId="0" xfId="3" applyNumberFormat="1" applyFont="1"/>
    <xf numFmtId="0" fontId="48" fillId="40" borderId="23" xfId="50" applyFont="1" applyFill="1" applyBorder="1" applyAlignment="1">
      <alignment horizontal="left" wrapText="1"/>
    </xf>
    <xf numFmtId="3" fontId="32" fillId="0" borderId="23" xfId="1" applyNumberFormat="1" applyFont="1" applyFill="1" applyBorder="1" applyAlignment="1">
      <alignment vertical="center"/>
    </xf>
    <xf numFmtId="9" fontId="32" fillId="0" borderId="23" xfId="49" applyFont="1" applyFill="1" applyBorder="1" applyAlignment="1">
      <alignment vertical="center"/>
    </xf>
    <xf numFmtId="0" fontId="48" fillId="0" borderId="23" xfId="50" applyFont="1" applyFill="1" applyBorder="1" applyAlignment="1">
      <alignment horizontal="left" wrapText="1"/>
    </xf>
    <xf numFmtId="0" fontId="32" fillId="0" borderId="23" xfId="1" applyFont="1" applyFill="1" applyBorder="1" applyAlignment="1">
      <alignment horizontal="left" vertical="center"/>
    </xf>
    <xf numFmtId="0" fontId="32" fillId="0" borderId="23" xfId="1" applyFont="1" applyBorder="1" applyAlignment="1">
      <alignment vertical="center"/>
    </xf>
    <xf numFmtId="0" fontId="32" fillId="0" borderId="23" xfId="1" applyFont="1" applyFill="1" applyBorder="1" applyAlignment="1">
      <alignment vertical="center"/>
    </xf>
    <xf numFmtId="4" fontId="32" fillId="0" borderId="23" xfId="1" applyNumberFormat="1" applyFont="1" applyBorder="1" applyAlignment="1">
      <alignment vertical="center"/>
    </xf>
    <xf numFmtId="0" fontId="31" fillId="41" borderId="23" xfId="1" applyFont="1" applyFill="1" applyBorder="1" applyAlignment="1">
      <alignment horizontal="center" vertical="center"/>
    </xf>
    <xf numFmtId="3" fontId="31" fillId="41" borderId="23" xfId="1" applyNumberFormat="1" applyFont="1" applyFill="1" applyBorder="1" applyAlignment="1">
      <alignment vertical="center"/>
    </xf>
    <xf numFmtId="0" fontId="31" fillId="41" borderId="23" xfId="1" applyFont="1" applyFill="1" applyBorder="1" applyAlignment="1">
      <alignment vertical="center"/>
    </xf>
    <xf numFmtId="3" fontId="48" fillId="0" borderId="23" xfId="50" applyNumberFormat="1" applyFont="1" applyFill="1" applyBorder="1" applyAlignment="1">
      <alignment horizontal="right"/>
    </xf>
    <xf numFmtId="3" fontId="48" fillId="40" borderId="23" xfId="50" applyNumberFormat="1" applyFont="1" applyFill="1" applyBorder="1" applyAlignment="1">
      <alignment horizontal="right"/>
    </xf>
    <xf numFmtId="4" fontId="32" fillId="0" borderId="23" xfId="1" applyNumberFormat="1" applyFont="1" applyFill="1" applyBorder="1" applyAlignment="1">
      <alignment vertical="center"/>
    </xf>
    <xf numFmtId="3" fontId="48" fillId="0" borderId="23" xfId="50" applyNumberFormat="1" applyFont="1" applyFill="1" applyBorder="1" applyAlignment="1">
      <alignment horizontal="right" wrapText="1"/>
    </xf>
    <xf numFmtId="3" fontId="48" fillId="40" borderId="23" xfId="50" applyNumberFormat="1" applyFont="1" applyFill="1" applyBorder="1" applyAlignment="1">
      <alignment horizontal="right" wrapText="1"/>
    </xf>
    <xf numFmtId="9" fontId="32" fillId="0" borderId="23" xfId="49" applyFont="1" applyFill="1" applyBorder="1" applyAlignment="1">
      <alignment horizontal="right" vertical="center"/>
    </xf>
    <xf numFmtId="3" fontId="32" fillId="0" borderId="23" xfId="1" applyNumberFormat="1" applyFont="1" applyFill="1" applyBorder="1" applyAlignment="1">
      <alignment horizontal="right" vertical="center"/>
    </xf>
    <xf numFmtId="0" fontId="51" fillId="41" borderId="23" xfId="1" applyFont="1" applyFill="1" applyBorder="1" applyAlignment="1">
      <alignment horizontal="center" vertical="center"/>
    </xf>
    <xf numFmtId="0" fontId="51" fillId="41" borderId="23" xfId="1" applyFont="1" applyFill="1" applyBorder="1" applyAlignment="1">
      <alignment horizontal="right" vertical="center"/>
    </xf>
    <xf numFmtId="0" fontId="51" fillId="42" borderId="23" xfId="1" applyFont="1" applyFill="1" applyBorder="1" applyAlignment="1">
      <alignment horizontal="center" vertical="center" wrapText="1"/>
    </xf>
    <xf numFmtId="0" fontId="51" fillId="0" borderId="23" xfId="1" applyFont="1" applyFill="1" applyBorder="1" applyAlignment="1">
      <alignment horizontal="center" vertical="center" wrapText="1"/>
    </xf>
    <xf numFmtId="0" fontId="51" fillId="0" borderId="23" xfId="1" applyFont="1" applyFill="1" applyBorder="1" applyAlignment="1">
      <alignment horizontal="left" vertical="center" wrapText="1"/>
    </xf>
    <xf numFmtId="0" fontId="51" fillId="0" borderId="23" xfId="1" applyFont="1" applyFill="1" applyBorder="1" applyAlignment="1">
      <alignment horizontal="center" vertical="center"/>
    </xf>
    <xf numFmtId="4" fontId="51" fillId="0" borderId="23" xfId="1" applyNumberFormat="1" applyFont="1" applyFill="1" applyBorder="1" applyAlignment="1">
      <alignment horizontal="right" vertical="center"/>
    </xf>
    <xf numFmtId="14" fontId="51" fillId="0" borderId="23" xfId="1" applyNumberFormat="1" applyFont="1" applyFill="1" applyBorder="1" applyAlignment="1">
      <alignment horizontal="center" vertical="center"/>
    </xf>
    <xf numFmtId="0" fontId="53" fillId="0" borderId="23" xfId="1" applyFont="1" applyFill="1" applyBorder="1" applyAlignment="1">
      <alignment vertical="center"/>
    </xf>
    <xf numFmtId="0" fontId="54" fillId="0" borderId="23" xfId="1" applyFont="1" applyBorder="1" applyAlignment="1">
      <alignment vertical="center" wrapText="1"/>
    </xf>
    <xf numFmtId="0" fontId="54" fillId="0" borderId="23" xfId="1" applyFont="1" applyBorder="1" applyAlignment="1">
      <alignment horizontal="center" vertical="center" wrapText="1"/>
    </xf>
    <xf numFmtId="4" fontId="54" fillId="0" borderId="23" xfId="1" applyNumberFormat="1" applyFont="1" applyBorder="1" applyAlignment="1">
      <alignment horizontal="right" vertical="center" wrapText="1"/>
    </xf>
    <xf numFmtId="0" fontId="54" fillId="0" borderId="23" xfId="1" applyFont="1" applyBorder="1" applyAlignment="1">
      <alignment horizontal="left" vertical="center" wrapText="1"/>
    </xf>
    <xf numFmtId="0" fontId="54" fillId="0" borderId="23" xfId="1" applyFont="1" applyFill="1" applyBorder="1" applyAlignment="1">
      <alignment horizontal="center" vertical="center" wrapText="1"/>
    </xf>
    <xf numFmtId="166" fontId="54" fillId="0" borderId="23" xfId="1" applyNumberFormat="1" applyFont="1" applyBorder="1" applyAlignment="1">
      <alignment horizontal="center" vertical="center" wrapText="1"/>
    </xf>
    <xf numFmtId="0" fontId="53" fillId="0" borderId="23" xfId="1" applyFont="1" applyBorder="1" applyAlignment="1">
      <alignment vertical="center" wrapText="1"/>
    </xf>
    <xf numFmtId="167" fontId="55" fillId="38" borderId="23" xfId="1" applyNumberFormat="1" applyFont="1" applyFill="1" applyBorder="1" applyAlignment="1">
      <alignment horizontal="right" vertical="center" wrapText="1"/>
    </xf>
    <xf numFmtId="168" fontId="55" fillId="38" borderId="23" xfId="1" applyNumberFormat="1" applyFont="1" applyFill="1" applyBorder="1" applyAlignment="1">
      <alignment horizontal="right" vertical="center" wrapText="1"/>
    </xf>
    <xf numFmtId="14" fontId="54" fillId="0" borderId="23" xfId="1" applyNumberFormat="1" applyFont="1" applyBorder="1" applyAlignment="1">
      <alignment horizontal="center" vertical="center" wrapText="1"/>
    </xf>
    <xf numFmtId="0" fontId="51" fillId="0" borderId="23" xfId="1" applyFont="1" applyFill="1" applyBorder="1" applyAlignment="1">
      <alignment vertical="center"/>
    </xf>
    <xf numFmtId="0" fontId="51" fillId="41" borderId="23" xfId="1" applyFont="1" applyFill="1" applyBorder="1" applyAlignment="1">
      <alignment vertical="center"/>
    </xf>
    <xf numFmtId="0" fontId="54" fillId="0" borderId="23" xfId="1" applyFont="1" applyFill="1" applyBorder="1" applyAlignment="1">
      <alignment horizontal="left" vertical="center" wrapText="1"/>
    </xf>
    <xf numFmtId="0" fontId="51" fillId="41" borderId="23" xfId="1" applyFont="1" applyFill="1" applyBorder="1" applyAlignment="1">
      <alignment horizontal="center" vertical="center" wrapText="1"/>
    </xf>
    <xf numFmtId="0" fontId="51" fillId="0" borderId="23" xfId="1" applyFont="1" applyFill="1" applyBorder="1" applyAlignment="1">
      <alignment horizontal="left" vertical="center"/>
    </xf>
    <xf numFmtId="164" fontId="51" fillId="0" borderId="23" xfId="52" applyFont="1" applyFill="1" applyBorder="1" applyAlignment="1">
      <alignment horizontal="left" vertical="center" wrapText="1"/>
    </xf>
    <xf numFmtId="0" fontId="58" fillId="3" borderId="23" xfId="3" applyFont="1" applyFill="1" applyBorder="1" applyAlignment="1">
      <alignment vertical="center" wrapText="1"/>
    </xf>
    <xf numFmtId="17" fontId="51" fillId="0" borderId="23" xfId="1" quotePrefix="1" applyNumberFormat="1" applyFont="1" applyFill="1" applyBorder="1" applyAlignment="1">
      <alignment horizontal="center" vertical="center"/>
    </xf>
    <xf numFmtId="166" fontId="54" fillId="0" borderId="23" xfId="1" applyNumberFormat="1" applyFont="1" applyBorder="1" applyAlignment="1">
      <alignment horizontal="left" vertical="center" wrapText="1"/>
    </xf>
    <xf numFmtId="14" fontId="54" fillId="0" borderId="23" xfId="1" applyNumberFormat="1" applyFont="1" applyBorder="1" applyAlignment="1">
      <alignment horizontal="left" vertical="center" wrapText="1"/>
    </xf>
    <xf numFmtId="14" fontId="54" fillId="0" borderId="23" xfId="1" applyNumberFormat="1" applyFont="1" applyBorder="1" applyAlignment="1">
      <alignment vertical="center" wrapText="1"/>
    </xf>
    <xf numFmtId="14" fontId="54" fillId="0" borderId="23" xfId="1" applyNumberFormat="1" applyFont="1" applyBorder="1" applyAlignment="1">
      <alignment horizontal="right" vertical="center" wrapText="1"/>
    </xf>
    <xf numFmtId="0" fontId="59" fillId="0" borderId="23" xfId="1" applyFont="1" applyBorder="1" applyAlignment="1">
      <alignment horizontal="left" vertical="center" wrapText="1"/>
    </xf>
    <xf numFmtId="0" fontId="51" fillId="0" borderId="0" xfId="3" applyFont="1" applyFill="1" applyAlignment="1">
      <alignment vertical="center"/>
    </xf>
    <xf numFmtId="171" fontId="51" fillId="0" borderId="0" xfId="3" applyNumberFormat="1" applyFont="1" applyFill="1" applyAlignment="1">
      <alignment vertical="center"/>
    </xf>
    <xf numFmtId="0" fontId="4" fillId="0" borderId="0" xfId="3" applyAlignment="1">
      <alignment vertical="center"/>
    </xf>
    <xf numFmtId="0" fontId="65" fillId="0" borderId="0" xfId="3" applyFont="1" applyAlignment="1">
      <alignment horizontal="center" vertical="center" wrapText="1"/>
    </xf>
    <xf numFmtId="0" fontId="65" fillId="0" borderId="0" xfId="3" applyFont="1" applyAlignment="1">
      <alignment vertical="center"/>
    </xf>
    <xf numFmtId="0" fontId="65" fillId="0" borderId="0" xfId="3" applyFont="1" applyAlignment="1">
      <alignment vertical="center" wrapText="1"/>
    </xf>
    <xf numFmtId="0" fontId="59" fillId="0" borderId="23" xfId="3" applyFont="1" applyBorder="1" applyAlignment="1">
      <alignment horizontal="center" vertical="center"/>
    </xf>
    <xf numFmtId="0" fontId="66" fillId="0" borderId="23" xfId="3" applyFont="1" applyBorder="1" applyAlignment="1">
      <alignment horizontal="center" vertical="center"/>
    </xf>
    <xf numFmtId="0" fontId="59" fillId="0" borderId="23" xfId="3" applyFont="1" applyBorder="1" applyAlignment="1">
      <alignment vertical="center"/>
    </xf>
    <xf numFmtId="171" fontId="59" fillId="0" borderId="23" xfId="3" applyNumberFormat="1" applyFont="1" applyBorder="1" applyAlignment="1">
      <alignment horizontal="right" vertical="center"/>
    </xf>
    <xf numFmtId="0" fontId="59" fillId="0" borderId="23" xfId="3" applyNumberFormat="1" applyFont="1" applyFill="1" applyBorder="1" applyAlignment="1">
      <alignment horizontal="center" vertical="center"/>
    </xf>
    <xf numFmtId="171" fontId="59" fillId="0" borderId="23" xfId="3" applyNumberFormat="1" applyFont="1" applyBorder="1" applyAlignment="1">
      <alignment vertical="center"/>
    </xf>
    <xf numFmtId="4" fontId="59" fillId="0" borderId="23" xfId="3" applyNumberFormat="1" applyFont="1" applyBorder="1" applyAlignment="1">
      <alignment horizontal="right" vertical="center"/>
    </xf>
    <xf numFmtId="0" fontId="4" fillId="0" borderId="0" xfId="3" applyAlignment="1">
      <alignment horizontal="center" vertical="center"/>
    </xf>
    <xf numFmtId="0" fontId="4" fillId="0" borderId="0" xfId="3" applyFill="1" applyAlignment="1">
      <alignment horizontal="center" vertical="center"/>
    </xf>
    <xf numFmtId="0" fontId="59" fillId="0" borderId="23" xfId="3" applyFont="1" applyBorder="1" applyAlignment="1">
      <alignment vertical="center" wrapText="1"/>
    </xf>
    <xf numFmtId="0" fontId="51" fillId="0" borderId="0" xfId="3" applyFont="1" applyFill="1" applyAlignment="1">
      <alignment horizontal="right"/>
    </xf>
    <xf numFmtId="4" fontId="50" fillId="3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right" vertical="center"/>
    </xf>
    <xf numFmtId="4" fontId="50" fillId="0" borderId="23" xfId="52" applyNumberFormat="1" applyFont="1" applyFill="1" applyBorder="1" applyAlignment="1" applyProtection="1">
      <alignment horizontal="right" vertical="center"/>
      <protection locked="0"/>
    </xf>
    <xf numFmtId="4" fontId="50" fillId="0" borderId="23" xfId="53" applyNumberFormat="1" applyFont="1" applyFill="1" applyBorder="1" applyAlignment="1" applyProtection="1">
      <alignment horizontal="right" vertical="center"/>
      <protection locked="0"/>
    </xf>
    <xf numFmtId="4" fontId="50" fillId="0" borderId="18" xfId="47" applyNumberFormat="1" applyFont="1" applyFill="1" applyBorder="1" applyAlignment="1" applyProtection="1">
      <alignment horizontal="right" vertical="center" wrapText="1"/>
      <protection locked="0"/>
    </xf>
    <xf numFmtId="4" fontId="50" fillId="0" borderId="23" xfId="3" applyNumberFormat="1" applyFont="1" applyBorder="1" applyAlignment="1">
      <alignment horizontal="right" vertical="center"/>
    </xf>
    <xf numFmtId="0" fontId="51" fillId="42" borderId="9" xfId="3" applyFont="1" applyFill="1" applyBorder="1" applyAlignment="1">
      <alignment horizontal="center" vertical="center" textRotation="90" wrapText="1"/>
    </xf>
    <xf numFmtId="0" fontId="51" fillId="0" borderId="0" xfId="3" applyFont="1" applyFill="1" applyAlignment="1">
      <alignment horizontal="left"/>
    </xf>
    <xf numFmtId="0" fontId="51" fillId="0" borderId="0" xfId="1" applyFont="1" applyFill="1" applyAlignment="1">
      <alignment horizontal="left" vertical="center"/>
    </xf>
    <xf numFmtId="0" fontId="51" fillId="42" borderId="69" xfId="3" applyFont="1" applyFill="1" applyBorder="1" applyAlignment="1">
      <alignment horizontal="left" vertical="center" wrapText="1"/>
    </xf>
    <xf numFmtId="0" fontId="50" fillId="0" borderId="23" xfId="3" applyFont="1" applyBorder="1" applyAlignment="1">
      <alignment horizontal="left" vertical="center"/>
    </xf>
    <xf numFmtId="0" fontId="50" fillId="3" borderId="23" xfId="3" applyFont="1" applyFill="1" applyBorder="1" applyAlignment="1">
      <alignment horizontal="left" vertical="center" wrapText="1"/>
    </xf>
    <xf numFmtId="0" fontId="50" fillId="0" borderId="23" xfId="3" applyFont="1" applyFill="1" applyBorder="1" applyAlignment="1">
      <alignment horizontal="left" vertical="center" wrapText="1"/>
    </xf>
    <xf numFmtId="0" fontId="50" fillId="0" borderId="0" xfId="3" applyFont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2" fillId="35" borderId="0" xfId="0" applyFont="1" applyFill="1" applyAlignment="1">
      <alignment horizontal="center" vertical="center"/>
    </xf>
    <xf numFmtId="0" fontId="43" fillId="0" borderId="0" xfId="3" applyFont="1" applyFill="1" applyAlignment="1">
      <alignment horizontal="left"/>
    </xf>
    <xf numFmtId="0" fontId="43" fillId="0" borderId="0" xfId="3" applyFont="1" applyFill="1" applyAlignment="1">
      <alignment horizontal="left" vertical="center"/>
    </xf>
    <xf numFmtId="0" fontId="45" fillId="39" borderId="57" xfId="3" applyFont="1" applyFill="1" applyBorder="1" applyAlignment="1">
      <alignment horizontal="center" vertical="center" wrapText="1"/>
    </xf>
    <xf numFmtId="0" fontId="45" fillId="39" borderId="60" xfId="3" applyFont="1" applyFill="1" applyBorder="1" applyAlignment="1">
      <alignment horizontal="center" vertical="center" wrapText="1"/>
    </xf>
    <xf numFmtId="0" fontId="45" fillId="39" borderId="25" xfId="3" applyFont="1" applyFill="1" applyBorder="1" applyAlignment="1">
      <alignment horizontal="center" vertical="center" wrapText="1"/>
    </xf>
    <xf numFmtId="0" fontId="45" fillId="39" borderId="33" xfId="3" applyFont="1" applyFill="1" applyBorder="1" applyAlignment="1">
      <alignment horizontal="center" vertical="center" wrapText="1"/>
    </xf>
    <xf numFmtId="0" fontId="45" fillId="39" borderId="27" xfId="3" applyFont="1" applyFill="1" applyBorder="1" applyAlignment="1">
      <alignment horizontal="center" vertical="center" wrapText="1"/>
    </xf>
    <xf numFmtId="0" fontId="45" fillId="39" borderId="35" xfId="3" applyFont="1" applyFill="1" applyBorder="1" applyAlignment="1">
      <alignment horizontal="center" vertical="center" wrapText="1"/>
    </xf>
    <xf numFmtId="0" fontId="45" fillId="39" borderId="26" xfId="3" applyFont="1" applyFill="1" applyBorder="1" applyAlignment="1">
      <alignment horizontal="center" vertical="center" wrapText="1"/>
    </xf>
    <xf numFmtId="0" fontId="45" fillId="39" borderId="34" xfId="3" applyFont="1" applyFill="1" applyBorder="1" applyAlignment="1">
      <alignment horizontal="center" vertical="center" wrapText="1"/>
    </xf>
    <xf numFmtId="0" fontId="45" fillId="39" borderId="45" xfId="3" applyFont="1" applyFill="1" applyBorder="1" applyAlignment="1">
      <alignment horizontal="center" vertical="center" wrapText="1"/>
    </xf>
    <xf numFmtId="0" fontId="45" fillId="39" borderId="58" xfId="3" applyFont="1" applyFill="1" applyBorder="1" applyAlignment="1">
      <alignment horizontal="center" vertical="center" wrapText="1"/>
    </xf>
    <xf numFmtId="0" fontId="45" fillId="39" borderId="44" xfId="3" applyFont="1" applyFill="1" applyBorder="1" applyAlignment="1">
      <alignment horizontal="center" vertical="center" wrapText="1"/>
    </xf>
    <xf numFmtId="0" fontId="45" fillId="39" borderId="59" xfId="3" applyFont="1" applyFill="1" applyBorder="1" applyAlignment="1">
      <alignment horizontal="center" vertical="center" wrapText="1"/>
    </xf>
    <xf numFmtId="0" fontId="44" fillId="0" borderId="57" xfId="3" applyFont="1" applyBorder="1" applyAlignment="1">
      <alignment horizontal="left" vertical="center" wrapText="1"/>
    </xf>
    <xf numFmtId="0" fontId="44" fillId="0" borderId="64" xfId="3" applyFont="1" applyBorder="1" applyAlignment="1">
      <alignment horizontal="left" vertical="center" wrapText="1"/>
    </xf>
    <xf numFmtId="0" fontId="44" fillId="0" borderId="60" xfId="3" applyFont="1" applyBorder="1" applyAlignment="1">
      <alignment horizontal="left" vertical="center" wrapText="1"/>
    </xf>
    <xf numFmtId="0" fontId="44" fillId="0" borderId="17" xfId="3" applyFont="1" applyBorder="1" applyAlignment="1">
      <alignment horizontal="center" vertical="center" wrapText="1"/>
    </xf>
    <xf numFmtId="0" fontId="44" fillId="0" borderId="21" xfId="3" applyFont="1" applyBorder="1" applyAlignment="1">
      <alignment horizontal="center" vertical="center" wrapText="1"/>
    </xf>
    <xf numFmtId="0" fontId="44" fillId="0" borderId="33" xfId="3" applyFont="1" applyBorder="1" applyAlignment="1">
      <alignment horizontal="center" vertical="center" wrapText="1"/>
    </xf>
    <xf numFmtId="0" fontId="44" fillId="0" borderId="62" xfId="3" applyFont="1" applyBorder="1" applyAlignment="1">
      <alignment horizontal="left" vertical="center" wrapText="1"/>
    </xf>
    <xf numFmtId="0" fontId="44" fillId="0" borderId="18" xfId="3" applyFont="1" applyBorder="1" applyAlignment="1">
      <alignment horizontal="left" vertical="center" wrapText="1"/>
    </xf>
    <xf numFmtId="0" fontId="44" fillId="0" borderId="62" xfId="3" applyFont="1" applyBorder="1" applyAlignment="1">
      <alignment horizontal="center" vertical="center" wrapText="1"/>
    </xf>
    <xf numFmtId="0" fontId="44" fillId="0" borderId="18" xfId="3" applyFont="1" applyBorder="1" applyAlignment="1">
      <alignment horizontal="center" vertical="center" wrapText="1"/>
    </xf>
    <xf numFmtId="0" fontId="44" fillId="0" borderId="63" xfId="3" applyFont="1" applyBorder="1" applyAlignment="1">
      <alignment horizontal="center" vertical="center" wrapText="1"/>
    </xf>
    <xf numFmtId="0" fontId="44" fillId="0" borderId="20" xfId="3" applyFont="1" applyBorder="1" applyAlignment="1">
      <alignment horizontal="center" vertical="center" wrapText="1"/>
    </xf>
    <xf numFmtId="0" fontId="44" fillId="0" borderId="30" xfId="3" applyFont="1" applyBorder="1" applyAlignment="1">
      <alignment horizontal="left" vertical="center" wrapText="1"/>
    </xf>
    <xf numFmtId="0" fontId="44" fillId="0" borderId="30" xfId="3" applyFont="1" applyBorder="1" applyAlignment="1">
      <alignment horizontal="center" vertical="center" wrapText="1"/>
    </xf>
    <xf numFmtId="0" fontId="44" fillId="0" borderId="32" xfId="3" applyFont="1" applyBorder="1" applyAlignment="1">
      <alignment horizontal="center" vertical="center" wrapText="1"/>
    </xf>
    <xf numFmtId="0" fontId="44" fillId="0" borderId="23" xfId="3" applyFont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49" fontId="37" fillId="35" borderId="6" xfId="2" applyFont="1" applyFill="1" applyBorder="1" applyAlignment="1">
      <alignment horizontal="center" vertical="center" wrapText="1"/>
    </xf>
    <xf numFmtId="49" fontId="37" fillId="35" borderId="16" xfId="2" applyFont="1" applyFill="1" applyBorder="1" applyAlignment="1">
      <alignment horizontal="center" vertical="center" wrapText="1"/>
    </xf>
    <xf numFmtId="49" fontId="37" fillId="35" borderId="9" xfId="2" applyNumberFormat="1" applyFont="1" applyFill="1" applyBorder="1" applyAlignment="1" applyProtection="1">
      <alignment horizontal="center" vertical="center" wrapText="1"/>
    </xf>
    <xf numFmtId="49" fontId="37" fillId="35" borderId="8" xfId="2" applyNumberFormat="1" applyFont="1" applyFill="1" applyBorder="1" applyAlignment="1" applyProtection="1">
      <alignment horizontal="center" vertical="center" wrapText="1"/>
    </xf>
    <xf numFmtId="49" fontId="37" fillId="35" borderId="39" xfId="2" applyFont="1" applyFill="1" applyBorder="1" applyAlignment="1">
      <alignment horizontal="center" vertical="center" wrapText="1"/>
    </xf>
    <xf numFmtId="49" fontId="35" fillId="2" borderId="14" xfId="2" applyFont="1" applyFill="1" applyBorder="1" applyAlignment="1">
      <alignment horizontal="center" vertical="center"/>
    </xf>
    <xf numFmtId="49" fontId="35" fillId="2" borderId="13" xfId="2" applyFont="1" applyFill="1" applyBorder="1" applyAlignment="1">
      <alignment horizontal="center" vertical="center"/>
    </xf>
    <xf numFmtId="0" fontId="33" fillId="0" borderId="0" xfId="0" applyFont="1" applyFill="1" applyAlignment="1"/>
    <xf numFmtId="0" fontId="33" fillId="0" borderId="0" xfId="1" applyFont="1" applyFill="1" applyAlignment="1">
      <alignment vertical="center"/>
    </xf>
    <xf numFmtId="0" fontId="53" fillId="42" borderId="9" xfId="3" applyFont="1" applyFill="1" applyBorder="1" applyAlignment="1">
      <alignment horizontal="center" vertical="center"/>
    </xf>
    <xf numFmtId="0" fontId="53" fillId="42" borderId="8" xfId="3" applyFont="1" applyFill="1" applyBorder="1" applyAlignment="1">
      <alignment horizontal="center" vertical="center"/>
    </xf>
    <xf numFmtId="0" fontId="53" fillId="42" borderId="6" xfId="3" applyFont="1" applyFill="1" applyBorder="1" applyAlignment="1">
      <alignment horizontal="center" wrapText="1"/>
    </xf>
    <xf numFmtId="0" fontId="53" fillId="42" borderId="39" xfId="3" applyFont="1" applyFill="1" applyBorder="1" applyAlignment="1">
      <alignment horizontal="center" wrapText="1"/>
    </xf>
    <xf numFmtId="0" fontId="53" fillId="42" borderId="14" xfId="3" applyFont="1" applyFill="1" applyBorder="1" applyAlignment="1">
      <alignment horizontal="center" wrapText="1"/>
    </xf>
    <xf numFmtId="0" fontId="53" fillId="42" borderId="15" xfId="3" applyFont="1" applyFill="1" applyBorder="1" applyAlignment="1">
      <alignment horizontal="center" wrapText="1"/>
    </xf>
    <xf numFmtId="0" fontId="53" fillId="42" borderId="13" xfId="3" applyFont="1" applyFill="1" applyBorder="1" applyAlignment="1">
      <alignment horizontal="center" wrapText="1"/>
    </xf>
    <xf numFmtId="0" fontId="40" fillId="35" borderId="14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40" fillId="35" borderId="5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35" borderId="8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wrapText="1"/>
    </xf>
    <xf numFmtId="0" fontId="40" fillId="35" borderId="13" xfId="0" applyFont="1" applyFill="1" applyBorder="1" applyAlignment="1">
      <alignment horizontal="center" wrapText="1"/>
    </xf>
    <xf numFmtId="49" fontId="39" fillId="35" borderId="27" xfId="2" applyFont="1" applyFill="1" applyBorder="1" applyAlignment="1">
      <alignment horizontal="center" vertical="center" wrapText="1"/>
    </xf>
    <xf numFmtId="49" fontId="39" fillId="35" borderId="26" xfId="2" applyFont="1" applyFill="1" applyBorder="1" applyAlignment="1">
      <alignment horizontal="center" vertical="center" wrapText="1"/>
    </xf>
    <xf numFmtId="0" fontId="39" fillId="35" borderId="9" xfId="0" applyFont="1" applyFill="1" applyBorder="1" applyAlignment="1">
      <alignment horizontal="center" vertical="center"/>
    </xf>
    <xf numFmtId="0" fontId="39" fillId="35" borderId="8" xfId="0" applyFont="1" applyFill="1" applyBorder="1" applyAlignment="1">
      <alignment horizontal="center" vertical="center"/>
    </xf>
    <xf numFmtId="49" fontId="39" fillId="35" borderId="25" xfId="2" applyFont="1" applyFill="1" applyBorder="1" applyAlignment="1">
      <alignment horizontal="center" vertical="center"/>
    </xf>
    <xf numFmtId="49" fontId="39" fillId="35" borderId="27" xfId="2" applyFont="1" applyFill="1" applyBorder="1" applyAlignment="1">
      <alignment horizontal="center" vertical="center"/>
    </xf>
    <xf numFmtId="49" fontId="39" fillId="35" borderId="26" xfId="2" applyFont="1" applyFill="1" applyBorder="1" applyAlignment="1">
      <alignment horizontal="center" vertical="center"/>
    </xf>
    <xf numFmtId="49" fontId="39" fillId="35" borderId="25" xfId="2" applyFont="1" applyFill="1" applyBorder="1" applyAlignment="1">
      <alignment horizontal="center" vertical="center" wrapText="1"/>
    </xf>
    <xf numFmtId="49" fontId="39" fillId="35" borderId="45" xfId="2" applyFont="1" applyFill="1" applyBorder="1" applyAlignment="1">
      <alignment horizontal="center" vertical="center" wrapText="1"/>
    </xf>
    <xf numFmtId="0" fontId="39" fillId="35" borderId="9" xfId="0" applyFont="1" applyFill="1" applyBorder="1" applyAlignment="1">
      <alignment horizontal="center" vertical="center" wrapText="1"/>
    </xf>
    <xf numFmtId="0" fontId="39" fillId="35" borderId="8" xfId="0" applyFont="1" applyFill="1" applyBorder="1" applyAlignment="1">
      <alignment horizontal="center" vertical="center" wrapText="1"/>
    </xf>
    <xf numFmtId="0" fontId="53" fillId="42" borderId="44" xfId="1" applyFont="1" applyFill="1" applyBorder="1" applyAlignment="1">
      <alignment horizontal="center" vertical="center"/>
    </xf>
    <xf numFmtId="0" fontId="53" fillId="42" borderId="79" xfId="1" applyFont="1" applyFill="1" applyBorder="1" applyAlignment="1">
      <alignment horizontal="center" vertical="center"/>
    </xf>
    <xf numFmtId="0" fontId="53" fillId="42" borderId="59" xfId="1" applyFont="1" applyFill="1" applyBorder="1" applyAlignment="1">
      <alignment horizontal="center" vertical="center"/>
    </xf>
    <xf numFmtId="0" fontId="51" fillId="42" borderId="39" xfId="1" applyFont="1" applyFill="1" applyBorder="1" applyAlignment="1">
      <alignment horizontal="center" vertical="center"/>
    </xf>
    <xf numFmtId="0" fontId="51" fillId="42" borderId="14" xfId="1" applyFont="1" applyFill="1" applyBorder="1" applyAlignment="1">
      <alignment horizontal="center" vertical="center"/>
    </xf>
    <xf numFmtId="0" fontId="51" fillId="42" borderId="15" xfId="1" applyFont="1" applyFill="1" applyBorder="1" applyAlignment="1">
      <alignment horizontal="center" vertical="center"/>
    </xf>
    <xf numFmtId="0" fontId="51" fillId="42" borderId="13" xfId="1" applyFont="1" applyFill="1" applyBorder="1" applyAlignment="1">
      <alignment horizontal="center" vertical="center"/>
    </xf>
    <xf numFmtId="0" fontId="51" fillId="42" borderId="9" xfId="3" applyFont="1" applyFill="1" applyBorder="1" applyAlignment="1">
      <alignment horizontal="center" vertical="center" wrapText="1"/>
    </xf>
    <xf numFmtId="0" fontId="51" fillId="42" borderId="10" xfId="3" applyFont="1" applyFill="1" applyBorder="1" applyAlignment="1">
      <alignment horizontal="center" vertical="center" wrapText="1"/>
    </xf>
    <xf numFmtId="0" fontId="50" fillId="42" borderId="8" xfId="3" applyFont="1" applyFill="1" applyBorder="1" applyAlignment="1">
      <alignment horizontal="center" vertical="center" wrapText="1"/>
    </xf>
    <xf numFmtId="0" fontId="51" fillId="42" borderId="15" xfId="3" applyFont="1" applyFill="1" applyBorder="1" applyAlignment="1">
      <alignment horizontal="center" vertical="center"/>
    </xf>
    <xf numFmtId="0" fontId="51" fillId="42" borderId="14" xfId="3" applyFont="1" applyFill="1" applyBorder="1" applyAlignment="1">
      <alignment horizontal="center" vertical="center"/>
    </xf>
    <xf numFmtId="0" fontId="51" fillId="42" borderId="13" xfId="3" applyFont="1" applyFill="1" applyBorder="1" applyAlignment="1">
      <alignment horizontal="center" vertical="center"/>
    </xf>
    <xf numFmtId="0" fontId="51" fillId="42" borderId="14" xfId="3" applyFont="1" applyFill="1" applyBorder="1" applyAlignment="1">
      <alignment horizontal="center" vertical="center" wrapText="1"/>
    </xf>
    <xf numFmtId="0" fontId="51" fillId="42" borderId="13" xfId="3" applyFont="1" applyFill="1" applyBorder="1" applyAlignment="1">
      <alignment horizontal="center" vertical="center" wrapText="1"/>
    </xf>
    <xf numFmtId="0" fontId="39" fillId="35" borderId="23" xfId="1" applyFont="1" applyFill="1" applyBorder="1" applyAlignment="1">
      <alignment horizontal="center" vertical="center" wrapText="1"/>
    </xf>
    <xf numFmtId="4" fontId="39" fillId="35" borderId="23" xfId="1" applyNumberFormat="1" applyFont="1" applyFill="1" applyBorder="1" applyAlignment="1">
      <alignment horizontal="center" vertical="center" wrapText="1"/>
    </xf>
    <xf numFmtId="0" fontId="51" fillId="42" borderId="23" xfId="1" applyFont="1" applyFill="1" applyBorder="1" applyAlignment="1">
      <alignment horizontal="center" vertical="center"/>
    </xf>
    <xf numFmtId="0" fontId="51" fillId="41" borderId="23" xfId="1" applyFont="1" applyFill="1" applyBorder="1" applyAlignment="1">
      <alignment horizontal="center" vertical="center"/>
    </xf>
    <xf numFmtId="0" fontId="51" fillId="41" borderId="1" xfId="1" applyFont="1" applyFill="1" applyBorder="1" applyAlignment="1">
      <alignment horizontal="center" vertical="center"/>
    </xf>
    <xf numFmtId="0" fontId="51" fillId="41" borderId="22" xfId="1" applyFont="1" applyFill="1" applyBorder="1" applyAlignment="1">
      <alignment horizontal="center" vertical="center"/>
    </xf>
    <xf numFmtId="0" fontId="51" fillId="42" borderId="9" xfId="1" applyFont="1" applyFill="1" applyBorder="1" applyAlignment="1">
      <alignment horizontal="center" vertical="center"/>
    </xf>
    <xf numFmtId="0" fontId="51" fillId="42" borderId="5" xfId="1" applyFont="1" applyFill="1" applyBorder="1" applyAlignment="1">
      <alignment horizontal="center" vertical="center"/>
    </xf>
    <xf numFmtId="0" fontId="51" fillId="42" borderId="8" xfId="1" applyFont="1" applyFill="1" applyBorder="1" applyAlignment="1">
      <alignment horizontal="center" vertical="center"/>
    </xf>
    <xf numFmtId="0" fontId="51" fillId="39" borderId="5" xfId="3" applyFont="1" applyFill="1" applyBorder="1" applyAlignment="1">
      <alignment horizontal="center" vertical="center"/>
    </xf>
    <xf numFmtId="0" fontId="51" fillId="39" borderId="10" xfId="3" applyFont="1" applyFill="1" applyBorder="1" applyAlignment="1">
      <alignment horizontal="center" vertical="center"/>
    </xf>
    <xf numFmtId="0" fontId="51" fillId="39" borderId="14" xfId="3" applyFont="1" applyFill="1" applyBorder="1" applyAlignment="1">
      <alignment horizontal="center"/>
    </xf>
    <xf numFmtId="0" fontId="51" fillId="39" borderId="15" xfId="3" applyFont="1" applyFill="1" applyBorder="1" applyAlignment="1">
      <alignment horizontal="center"/>
    </xf>
    <xf numFmtId="0" fontId="64" fillId="42" borderId="14" xfId="3" applyFont="1" applyFill="1" applyBorder="1" applyAlignment="1">
      <alignment horizontal="center" vertical="center" wrapText="1"/>
    </xf>
    <xf numFmtId="0" fontId="64" fillId="42" borderId="15" xfId="3" applyFont="1" applyFill="1" applyBorder="1" applyAlignment="1">
      <alignment horizontal="center" vertical="center" wrapText="1"/>
    </xf>
    <xf numFmtId="0" fontId="64" fillId="42" borderId="13" xfId="3" applyFont="1" applyFill="1" applyBorder="1" applyAlignment="1">
      <alignment horizontal="center" vertical="center" wrapText="1"/>
    </xf>
    <xf numFmtId="0" fontId="64" fillId="42" borderId="36" xfId="3" applyFont="1" applyFill="1" applyBorder="1" applyAlignment="1">
      <alignment horizontal="center" vertical="center" wrapText="1"/>
    </xf>
    <xf numFmtId="0" fontId="64" fillId="42" borderId="11" xfId="3" applyFont="1" applyFill="1" applyBorder="1" applyAlignment="1">
      <alignment horizontal="center" vertical="center" wrapText="1"/>
    </xf>
    <xf numFmtId="0" fontId="64" fillId="42" borderId="12" xfId="3" applyFont="1" applyFill="1" applyBorder="1" applyAlignment="1">
      <alignment horizontal="center" vertical="center" wrapText="1"/>
    </xf>
    <xf numFmtId="0" fontId="64" fillId="42" borderId="37" xfId="3" applyFont="1" applyFill="1" applyBorder="1" applyAlignment="1">
      <alignment horizontal="center" vertical="center" wrapText="1"/>
    </xf>
    <xf numFmtId="169" fontId="64" fillId="42" borderId="14" xfId="3" applyNumberFormat="1" applyFont="1" applyFill="1" applyBorder="1" applyAlignment="1">
      <alignment horizontal="center" vertical="center" wrapText="1"/>
    </xf>
    <xf numFmtId="169" fontId="64" fillId="42" borderId="15" xfId="3" applyNumberFormat="1" applyFont="1" applyFill="1" applyBorder="1" applyAlignment="1">
      <alignment horizontal="center" vertical="center" wrapText="1"/>
    </xf>
    <xf numFmtId="169" fontId="64" fillId="42" borderId="13" xfId="3" applyNumberFormat="1" applyFont="1" applyFill="1" applyBorder="1" applyAlignment="1">
      <alignment horizontal="center" vertical="center" wrapText="1"/>
    </xf>
    <xf numFmtId="0" fontId="51" fillId="42" borderId="16" xfId="3" applyFont="1" applyFill="1" applyBorder="1" applyAlignment="1">
      <alignment horizontal="center" vertical="center" wrapText="1"/>
    </xf>
    <xf numFmtId="0" fontId="51" fillId="42" borderId="4" xfId="3" applyFont="1" applyFill="1" applyBorder="1" applyAlignment="1">
      <alignment horizontal="center" vertical="center" wrapText="1"/>
    </xf>
    <xf numFmtId="0" fontId="51" fillId="42" borderId="15" xfId="3" applyFont="1" applyFill="1" applyBorder="1" applyAlignment="1">
      <alignment horizontal="center" vertical="center" wrapText="1"/>
    </xf>
    <xf numFmtId="0" fontId="51" fillId="42" borderId="36" xfId="3" applyFont="1" applyFill="1" applyBorder="1" applyAlignment="1">
      <alignment horizontal="center" vertical="center" wrapText="1"/>
    </xf>
    <xf numFmtId="0" fontId="51" fillId="42" borderId="11" xfId="3" applyFont="1" applyFill="1" applyBorder="1" applyAlignment="1">
      <alignment horizontal="center" vertical="center" wrapText="1"/>
    </xf>
    <xf numFmtId="0" fontId="51" fillId="42" borderId="37" xfId="3" applyFont="1" applyFill="1" applyBorder="1" applyAlignment="1">
      <alignment horizontal="center" vertical="center" wrapText="1"/>
    </xf>
  </cellXfs>
  <cellStyles count="54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ancel" xfId="47" xr:uid="{00000000-0005-0000-0000-000014000000}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 2" xfId="52" xr:uid="{00000000-0005-0000-0000-000020000000}"/>
    <cellStyle name="Millares 5" xfId="48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rmal 3 2" xfId="50" xr:uid="{00000000-0005-0000-0000-000026000000}"/>
    <cellStyle name="Normal_ESTR98" xfId="51" xr:uid="{00000000-0005-0000-0000-000027000000}"/>
    <cellStyle name="Normal_PLAZAS98" xfId="1" xr:uid="{00000000-0005-0000-0000-000028000000}"/>
    <cellStyle name="Normal_RATIFICACION DE COBERTURA  procesos con buena pro _ copia" xfId="53" xr:uid="{00000000-0005-0000-0000-000029000000}"/>
    <cellStyle name="Normal_SPGG98" xfId="2" xr:uid="{00000000-0005-0000-0000-00002A000000}"/>
    <cellStyle name="Notas 2" xfId="46" xr:uid="{00000000-0005-0000-0000-00002B000000}"/>
    <cellStyle name="Porcentaje" xfId="4" builtinId="5"/>
    <cellStyle name="Porcentaje 2" xfId="49" xr:uid="{00000000-0005-0000-0000-00002D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551076</xdr:colOff>
      <xdr:row>15</xdr:row>
      <xdr:rowOff>133350</xdr:rowOff>
    </xdr:from>
    <xdr:ext cx="3868523" cy="93077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98951" y="3419475"/>
          <a:ext cx="3868523" cy="9307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NO</a:t>
          </a:r>
          <a:r>
            <a:rPr lang="es-ES" sz="5400" b="1" cap="none" spc="0" baseline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APLICA</a:t>
          </a:r>
          <a:endParaRPr lang="es-ES" sz="5400" b="1" cap="none" spc="0">
            <a:ln w="1905"/>
            <a:solidFill>
              <a:srgbClr val="FF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</xdr:row>
      <xdr:rowOff>0</xdr:rowOff>
    </xdr:from>
    <xdr:ext cx="3868523" cy="93077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718176" y="2498912"/>
          <a:ext cx="3868523" cy="9307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NO</a:t>
          </a:r>
          <a:r>
            <a:rPr lang="es-ES" sz="5400" b="1" cap="none" spc="0" baseline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APLICA</a:t>
          </a:r>
          <a:endParaRPr lang="es-ES" sz="5400" b="1" cap="none" spc="0">
            <a:ln w="1905"/>
            <a:solidFill>
              <a:srgbClr val="FF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930088</xdr:colOff>
      <xdr:row>7</xdr:row>
      <xdr:rowOff>44824</xdr:rowOff>
    </xdr:from>
    <xdr:ext cx="3868523" cy="93077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658970" y="1143000"/>
          <a:ext cx="3868523" cy="9307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NO</a:t>
          </a:r>
          <a:r>
            <a:rPr lang="es-ES" sz="5400" b="1" cap="none" spc="0" baseline="0">
              <a:ln w="1905"/>
              <a:solidFill>
                <a:srgbClr val="FF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APLICA</a:t>
          </a:r>
          <a:endParaRPr lang="es-ES" sz="5400" b="1" cap="none" spc="0">
            <a:ln w="1905"/>
            <a:solidFill>
              <a:srgbClr val="FF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TDOCUMENTOS/TEMP/Users/ealejandro/AppData/Local/Microsoft/Windows/Temporary%20Internet%20Files/Content.Outlook/SAIB24H0/ALQUILERES/Copia%20de%20Ficha_54_Previsiones_-_2020_de__Oficio_Circular_N_0005-2020-EF50_03_-_MEF_-_31MAR2020.xlsx?11D1B2A2" TargetMode="External"/><Relationship Id="rId1" Type="http://schemas.openxmlformats.org/officeDocument/2006/relationships/externalLinkPath" Target="file:///\\11D1B2A2\Copia%20de%20Ficha_54_Previsiones_-_2020_de__Oficio_Circular_N_0005-2020-EF50_03_-_MEF_-_31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valeta/AppData/Local/Microsoft/Windows/Temporary%20Internet%20Files/Content.Outlook/YR1DHR1Z/Formatos%20PPTO%202021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RODRIGUEZ/AppData/Local/Microsoft/Windows/Temporary%20Internet%20Files/Content.Outlook/YMIJPNT0/Formatos%20PPTO%202021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aciones"/>
      <sheetName val="Diccionario"/>
      <sheetName val="Diccionario (2)"/>
      <sheetName val="Lista desplegableGeneral"/>
      <sheetName val="listaDesplegableUE"/>
    </sheetNames>
    <sheetDataSet>
      <sheetData sheetId="0"/>
      <sheetData sheetId="1"/>
      <sheetData sheetId="2"/>
      <sheetData sheetId="3"/>
      <sheetData sheetId="4"/>
      <sheetData sheetId="5">
        <row r="39">
          <cell r="A39" t="str">
            <v>01. PRESIDENCIA CONSEJO MINISTROS</v>
          </cell>
          <cell r="B39" t="str">
            <v>03. CULTURA</v>
          </cell>
          <cell r="C39" t="str">
            <v>04. PODER JUDICIAL</v>
          </cell>
          <cell r="D39" t="str">
            <v>05. AMBIENTAL</v>
          </cell>
          <cell r="E39" t="str">
            <v>06. JUSTICIA</v>
          </cell>
          <cell r="F39" t="str">
            <v>07. INTERIOR</v>
          </cell>
          <cell r="G39" t="str">
            <v>08. RELACIONES EXTERIORES</v>
          </cell>
          <cell r="H39" t="str">
            <v>09. ECONOMIA Y FINANZAS</v>
          </cell>
          <cell r="I39" t="str">
            <v>10. EDUCACION</v>
          </cell>
          <cell r="J39" t="str">
            <v>11. SALUD</v>
          </cell>
          <cell r="K39" t="str">
            <v>12. TRABAJO Y PROMOCION DEL EMPLEO</v>
          </cell>
          <cell r="L39" t="str">
            <v>13. AGRICULTURA</v>
          </cell>
          <cell r="M39" t="str">
            <v>16. ENERGIA Y MINAS</v>
          </cell>
          <cell r="N39" t="str">
            <v>19. CONTRALORIA GENERAL</v>
          </cell>
          <cell r="O39" t="str">
            <v>20. DEFENSORIA DEL PUEBLO</v>
          </cell>
          <cell r="P39" t="str">
            <v>21. JUNTA NACIONAL DE JUSTICIA</v>
          </cell>
          <cell r="Q39" t="str">
            <v>22. MINISTERIO PUBLICO</v>
          </cell>
          <cell r="R39" t="str">
            <v>24. TRIBUNAL CONSTITUCIONAL</v>
          </cell>
          <cell r="S39" t="str">
            <v>26. DEFENSA</v>
          </cell>
          <cell r="T39" t="str">
            <v>27. FUERO MILITAR POLICIAL</v>
          </cell>
          <cell r="U39" t="str">
            <v>28. CONGRESO DE LA REPUBLICA</v>
          </cell>
          <cell r="V39" t="str">
            <v>31. JURADO NACIONAL DE ELECCIONES</v>
          </cell>
          <cell r="W39" t="str">
            <v>32. OFICINA NACIONAL DE PROCESOS ELECTORALES</v>
          </cell>
          <cell r="X39" t="str">
            <v>33. REGISTRO NACIONAL DE IDENTIFICACION Y ESTADO CIVIL</v>
          </cell>
          <cell r="Y39" t="str">
            <v>35. COMERCIO EXTERIOR Y TURISMO</v>
          </cell>
          <cell r="Z39" t="str">
            <v>36. TRANSPORTES Y COMUNICACIONES</v>
          </cell>
          <cell r="AA39" t="str">
            <v>37. VIVIENDA CONSTRUCCION Y SANEAMIENTO</v>
          </cell>
          <cell r="AB39" t="str">
            <v>38. PRODUCCION</v>
          </cell>
          <cell r="AC39" t="str">
            <v>39. MUJER Y POBLACIONES VULNERABLES</v>
          </cell>
          <cell r="AD39" t="str">
            <v>40. DESARROLLO E INCLUSION SOCIAL</v>
          </cell>
          <cell r="AE39" t="str">
            <v>98. MANCOMUNIDADES REGIONALES</v>
          </cell>
          <cell r="AF39" t="str">
            <v>99. GOBIERNOS REGIONALES</v>
          </cell>
          <cell r="AG39" t="str">
            <v>01. AMAZONAS</v>
          </cell>
          <cell r="AH39" t="str">
            <v>02. ANCASH</v>
          </cell>
          <cell r="AI39" t="str">
            <v>03. APURIMAC</v>
          </cell>
          <cell r="AJ39" t="str">
            <v>04. AREQUIPA</v>
          </cell>
          <cell r="AK39" t="str">
            <v>05. AYACUCHO</v>
          </cell>
          <cell r="AL39" t="str">
            <v>06. CAJAMARCA</v>
          </cell>
          <cell r="AM39" t="str">
            <v>07. PROV. CONSTITUCIONAL DEL CALLAO</v>
          </cell>
          <cell r="AN39" t="str">
            <v>08. CUSCO</v>
          </cell>
          <cell r="AO39" t="str">
            <v>09. HUANCAVELICA</v>
          </cell>
          <cell r="AP39" t="str">
            <v>10. HUANUCO</v>
          </cell>
          <cell r="AQ39" t="str">
            <v>11. ICA</v>
          </cell>
          <cell r="AR39" t="str">
            <v>12. JUNIN</v>
          </cell>
          <cell r="AS39" t="str">
            <v>13. LA LIBERTAD</v>
          </cell>
          <cell r="AT39" t="str">
            <v>14. LAMBAYEQUE</v>
          </cell>
          <cell r="AU39" t="str">
            <v>15. LIMA</v>
          </cell>
          <cell r="AV39" t="str">
            <v>16. LORETO</v>
          </cell>
          <cell r="AW39" t="str">
            <v>17. MADRE DE DIOS</v>
          </cell>
          <cell r="AX39" t="str">
            <v>18. MOQUEGUA</v>
          </cell>
          <cell r="AY39" t="str">
            <v>19. PASCO</v>
          </cell>
          <cell r="AZ39" t="str">
            <v>20. PIURA</v>
          </cell>
          <cell r="BA39" t="str">
            <v>21. PUNO</v>
          </cell>
          <cell r="BB39" t="str">
            <v>22. SAN MARTIN</v>
          </cell>
          <cell r="BC39" t="str">
            <v>23. TACNA</v>
          </cell>
          <cell r="BD39" t="str">
            <v>24. TUMBES</v>
          </cell>
          <cell r="BE39" t="str">
            <v>25. UCAYALI</v>
          </cell>
          <cell r="BF39" t="str">
            <v>97. MANCOMUNIDADES MUNICIPALES</v>
          </cell>
        </row>
        <row r="40">
          <cell r="A40" t="str">
            <v>_01._PRESIDENCIA_CONSEJO_MINISTROS</v>
          </cell>
          <cell r="B40" t="str">
            <v>_03._CULTURA</v>
          </cell>
          <cell r="C40" t="str">
            <v>_04._PODER_JUDICIAL</v>
          </cell>
          <cell r="D40" t="str">
            <v>_05._AMBIENTAL</v>
          </cell>
          <cell r="E40" t="str">
            <v>_06._JUSTICIA</v>
          </cell>
          <cell r="F40" t="str">
            <v>_07._INTERIOR</v>
          </cell>
          <cell r="G40" t="str">
            <v>_08._RELACIONES_EXTERIORES</v>
          </cell>
          <cell r="H40" t="str">
            <v>_09._ECONOMIA_Y_FINANZAS</v>
          </cell>
          <cell r="I40" t="str">
            <v>_10._EDUCACION</v>
          </cell>
          <cell r="J40" t="str">
            <v>_11._SALUD</v>
          </cell>
          <cell r="K40" t="str">
            <v>_12._TRABAJO_Y_PROMOCION_DEL_EMPLEO</v>
          </cell>
          <cell r="L40" t="str">
            <v>_13._AGRICULTURA</v>
          </cell>
          <cell r="M40" t="str">
            <v>_16._ENERGIA_Y_MINAS</v>
          </cell>
          <cell r="N40" t="str">
            <v>_19._CONTRALORIA_GENERAL</v>
          </cell>
          <cell r="O40" t="str">
            <v>_20._DEFENSORIA_DEL_PUEBLO</v>
          </cell>
          <cell r="P40" t="str">
            <v>_21._CONSEJO_NACIONAL_DE_LA_MAGISTRATURA</v>
          </cell>
          <cell r="Q40" t="str">
            <v>_22._MINISTERIO_PUBLICO</v>
          </cell>
          <cell r="R40" t="str">
            <v>_24._TRIBUNAL_CONSTITUCIONAL</v>
          </cell>
          <cell r="S40" t="str">
            <v>_26._DEFENSA</v>
          </cell>
          <cell r="T40" t="str">
            <v>_27._FUERO_MILITAR_POLICIAL</v>
          </cell>
          <cell r="U40" t="str">
            <v>_28._CONGRESO_DE_LA_REPUBLICA</v>
          </cell>
          <cell r="V40" t="str">
            <v>_31._JURADO_NACIONAL_DE_ELECCIONES</v>
          </cell>
          <cell r="W40" t="str">
            <v>_32._OFICINA_NACIONAL_DE_PROCESOS_ELECTORALES</v>
          </cell>
          <cell r="X40" t="str">
            <v>_33._REGISTRO_NACIONAL_DE_IDENTIFICACION_Y_ESTADO_CIVIL</v>
          </cell>
          <cell r="Y40" t="str">
            <v>_35._COMERCIO_EXTERIOR_Y_TURISMO</v>
          </cell>
          <cell r="Z40" t="str">
            <v>_36._TRANSPORTES_Y_COMUNICACIONES</v>
          </cell>
          <cell r="AA40" t="str">
            <v>_37._VIVIENDA_CONSTRUCCION_Y_SANEAMIENTO</v>
          </cell>
          <cell r="AB40" t="str">
            <v>_38._PRODUCCION</v>
          </cell>
          <cell r="AC40" t="str">
            <v>_39._MUJER_Y_POBLACIONES_VULNERABLES</v>
          </cell>
          <cell r="AD40" t="str">
            <v>_40._DESARROLLO_E_INCLUSION_SOCIAL</v>
          </cell>
          <cell r="AE40" t="str">
            <v>_98._MANCOMUNIDADES_REGIONALES</v>
          </cell>
          <cell r="AF40" t="str">
            <v>_99._GOBIERNOS_REGIONALES</v>
          </cell>
          <cell r="AG40" t="str">
            <v>_01._AMAZONAS</v>
          </cell>
          <cell r="AH40" t="str">
            <v>_02._ANCASH</v>
          </cell>
          <cell r="AI40" t="str">
            <v>_03._APURIMAC</v>
          </cell>
          <cell r="AJ40" t="str">
            <v>_04._AREQUIPA</v>
          </cell>
          <cell r="AK40" t="str">
            <v>_05._AYACUCHO</v>
          </cell>
          <cell r="AL40" t="str">
            <v>_06._CAJAMARCA</v>
          </cell>
          <cell r="AM40" t="str">
            <v>_07._PROV._CONSTITUCIONAL_DEL_CALLAO</v>
          </cell>
          <cell r="AN40" t="str">
            <v>_08._CUSCO</v>
          </cell>
          <cell r="AO40" t="str">
            <v>_09._HUANCAVELICA</v>
          </cell>
          <cell r="AP40" t="str">
            <v>_10._HUANUCO</v>
          </cell>
          <cell r="AQ40" t="str">
            <v>_11._ICA</v>
          </cell>
          <cell r="AR40" t="str">
            <v>_12._JUNIN</v>
          </cell>
          <cell r="AS40" t="str">
            <v>_13._LA_LIBERTAD</v>
          </cell>
          <cell r="AT40" t="str">
            <v>_14._LAMBAYEQUE</v>
          </cell>
          <cell r="AU40" t="str">
            <v>_15._LIMA</v>
          </cell>
          <cell r="AV40" t="str">
            <v>_16._LORETO</v>
          </cell>
          <cell r="AW40" t="str">
            <v>_17._MADRE_DE_DIOS</v>
          </cell>
          <cell r="AX40" t="str">
            <v>_18._MOQUEGUA</v>
          </cell>
          <cell r="AY40" t="str">
            <v>_19._PASCO</v>
          </cell>
          <cell r="AZ40" t="str">
            <v>_20._PIURA</v>
          </cell>
          <cell r="BA40" t="str">
            <v>_21._PUNO</v>
          </cell>
          <cell r="BB40" t="str">
            <v>_22._SAN_MARTIN</v>
          </cell>
          <cell r="BC40" t="str">
            <v>_23._TACNA</v>
          </cell>
          <cell r="BD40" t="str">
            <v>_24._TUMBES</v>
          </cell>
          <cell r="BE40" t="str">
            <v>_25._UCAYALI</v>
          </cell>
          <cell r="BF40" t="str">
            <v>_97._MANCOMUNIDADES_MUNICIPALES</v>
          </cell>
        </row>
        <row r="41">
          <cell r="A41" t="str">
            <v>001. PRESIDENCIA DEL CONSEJO DE MINISTROS</v>
          </cell>
          <cell r="B41" t="str">
            <v>003. M. DE CULTURA</v>
          </cell>
          <cell r="C41" t="str">
            <v>004. PODER JUDICIAL</v>
          </cell>
          <cell r="D41" t="str">
            <v>005. M. DEL AMBIENTE</v>
          </cell>
          <cell r="E41" t="str">
            <v>006. M. DE JUSTICIA Y DERECHOS HUMANOS</v>
          </cell>
          <cell r="F41" t="str">
            <v>007. M. DEL INTERIOR</v>
          </cell>
          <cell r="G41" t="str">
            <v>008. M. DE RELACIONES EXTERIORES</v>
          </cell>
          <cell r="H41" t="str">
            <v>009. M. DE ECONOMIA Y FINANZAS</v>
          </cell>
          <cell r="I41" t="str">
            <v>010. M. DE EDUCACION</v>
          </cell>
          <cell r="J41" t="str">
            <v>011. M. DE SALUD</v>
          </cell>
          <cell r="K41" t="str">
            <v>012. M. DE TRABAJO Y PROMOCION DEL EMPLEO</v>
          </cell>
          <cell r="L41" t="str">
            <v>013. M. DE AGRICULTURA Y RIEGO</v>
          </cell>
          <cell r="M41" t="str">
            <v>016. M. DE ENERGIA Y MINAS</v>
          </cell>
          <cell r="N41" t="str">
            <v>019. CONTRALORIA GENERAL</v>
          </cell>
          <cell r="O41" t="str">
            <v>020. DEFENSORIA DEL PUEBLO</v>
          </cell>
          <cell r="P41" t="str">
            <v>021. JUNTA NACIONAL DE JUSTICIA</v>
          </cell>
          <cell r="Q41" t="str">
            <v>022. MINISTERIO PUBLICO</v>
          </cell>
          <cell r="R41" t="str">
            <v>024. TRIBUNAL CONSTITUCIONAL</v>
          </cell>
          <cell r="S41" t="str">
            <v>006. INSTITUTO NACIONAL DE DEFENSA CIVIL</v>
          </cell>
          <cell r="T41" t="str">
            <v>027. FUERO MILITAR POLICIAL</v>
          </cell>
          <cell r="U41" t="str">
            <v>028. CONGRESO DE LA REPUBLICA</v>
          </cell>
          <cell r="V41" t="str">
            <v>031. JURADO NACIONAL DE ELECCIONES</v>
          </cell>
          <cell r="W41" t="str">
            <v>032. OFICINA NACIONAL DE PROCESOS ELECTORALES</v>
          </cell>
          <cell r="X41" t="str">
            <v>033. REGISTRO NACIONAL DE IDENTIFICACION Y ESTADO CIVIL</v>
          </cell>
          <cell r="Y41" t="str">
            <v>008. COMISION DE PROMOCION DEL PERU PARA LA EXPORTACION Y EL TURISMO - PROMPERU</v>
          </cell>
          <cell r="Z41" t="str">
            <v>036. MINISTERIO DE TRANSPORTES Y COMUNICACIONES</v>
          </cell>
          <cell r="AA41" t="str">
            <v>037. MINISTERIO DE VIVIENDA, CONSTRUCCION Y SANEAMIENTO</v>
          </cell>
          <cell r="AB41" t="str">
            <v>038. MINISTERIO DE LA PRODUCCION</v>
          </cell>
          <cell r="AC41" t="str">
            <v>039. MINISTERIO DE LA MUJER Y POBLACIONES VULNERABLES</v>
          </cell>
          <cell r="AD41" t="str">
            <v>040. MINISTERIO DE DESARROLLO E INCLUSION SOCIAL</v>
          </cell>
          <cell r="AE41" t="str">
            <v>001. MANCOMUNIDAD REGIONAL DE LOS ANDES</v>
          </cell>
          <cell r="AF41" t="str">
            <v>440. GOBIERNO REGIONAL DEL DEPARTAMENTO DE AMAZONAS</v>
          </cell>
          <cell r="AG41" t="str">
            <v>01. CHACHAPOYAS</v>
          </cell>
          <cell r="AH41" t="str">
            <v>01. HUARAZ</v>
          </cell>
          <cell r="AI41" t="str">
            <v>01. ABANCAY</v>
          </cell>
          <cell r="AJ41" t="str">
            <v>01. AREQUIPA</v>
          </cell>
          <cell r="AK41" t="str">
            <v>01. HUAMANGA</v>
          </cell>
          <cell r="AL41" t="str">
            <v>01. CAJAMARCA</v>
          </cell>
          <cell r="AM41" t="str">
            <v>01. PROV.CONSTITUCIONAL DEL CALLAO</v>
          </cell>
          <cell r="AN41" t="str">
            <v>01. CUSCO</v>
          </cell>
          <cell r="AO41" t="str">
            <v>01. HUANCAVELICA</v>
          </cell>
          <cell r="AP41" t="str">
            <v>01. HUANUCO</v>
          </cell>
          <cell r="AQ41" t="str">
            <v>01. ICA</v>
          </cell>
          <cell r="AR41" t="str">
            <v>01. HUANCAYO</v>
          </cell>
          <cell r="AS41" t="str">
            <v>01. TRUJILLO</v>
          </cell>
          <cell r="AT41" t="str">
            <v>01. CHICLAYO</v>
          </cell>
          <cell r="AU41" t="str">
            <v>01. LIMA</v>
          </cell>
          <cell r="AV41" t="str">
            <v>01. MAYNAS</v>
          </cell>
          <cell r="AW41" t="str">
            <v>01. TAMBOPATA</v>
          </cell>
          <cell r="AX41" t="str">
            <v>01. MARISCAL NIETO</v>
          </cell>
          <cell r="AY41" t="str">
            <v>01. PASCO</v>
          </cell>
          <cell r="AZ41" t="str">
            <v>01. PIURA</v>
          </cell>
          <cell r="BA41" t="str">
            <v>01. PUNO</v>
          </cell>
          <cell r="BB41" t="str">
            <v>01. MOYOBAMBA</v>
          </cell>
          <cell r="BC41" t="str">
            <v>01. TACNA</v>
          </cell>
          <cell r="BD41" t="str">
            <v>01. TUMBES</v>
          </cell>
          <cell r="BE41" t="str">
            <v>01. CORONEL PORTILLO</v>
          </cell>
          <cell r="BF41" t="str">
            <v>001. MANCOMUNIDAD MUNICIPAL DE LA AMAZONIA DE PUNO</v>
          </cell>
        </row>
        <row r="42">
          <cell r="A42" t="str">
            <v>002. INSTITUTO NACIONAL DE ESTADISTICA E INFORMATICA</v>
          </cell>
          <cell r="B42" t="str">
            <v>060. ARCHIVO GENERAL DE LA NACION</v>
          </cell>
          <cell r="C42" t="str">
            <v>040. ACADEMIA DE LA MAGISTRATURA</v>
          </cell>
          <cell r="D42" t="str">
            <v>050. SERVICIO NACIONAL DE AREAS NATURALES PROTEGIDAS POR EL ESTADO - SERNANP</v>
          </cell>
          <cell r="E42" t="str">
            <v>061. INSTITUTO NACIONAL PENITENCIARIO</v>
          </cell>
          <cell r="F42" t="str">
            <v>070. INTENDENCIA NACIONAL DE BOMBEROS DEL PERÚ - INBP</v>
          </cell>
          <cell r="G42" t="str">
            <v>080. AGENCIA PERUANA DE COOPERACION INTERNACIONAL - APCI</v>
          </cell>
          <cell r="H42" t="str">
            <v>055. AGENCIA DE PROMOCION DE LA INVERSION PRIVADA</v>
          </cell>
          <cell r="I42" t="str">
            <v>111. CENTRO VACACIONAL HUAMPANI</v>
          </cell>
          <cell r="J42" t="str">
            <v>131. INSTITUTO NACIONAL DE SALUD</v>
          </cell>
          <cell r="K42" t="str">
            <v>121. SUPERINTENDENCIA NACIONAL DE FISCALIZACION LABORAL</v>
          </cell>
          <cell r="L42" t="str">
            <v>018. SIERRA Y SELVA EXPORTADORA</v>
          </cell>
          <cell r="M42" t="str">
            <v>220. INSTITUTO PERUANO DE ENERGIA NUCLEAR</v>
          </cell>
          <cell r="S42" t="str">
            <v>025. CENTRO NACIONAL DE ESTIMACION, PREVENCION Y REDUCCION DEL RIESGO DE DESASTRES - CENEPRED</v>
          </cell>
          <cell r="Y42" t="str">
            <v>035. MINISTERIO DE COMERCIO EXTERIOR Y TURISMO</v>
          </cell>
          <cell r="Z42" t="str">
            <v>202. SUPERINTENDENCIA DE TRANSPORTE TERRESTRE DE PERSONAS, CARGA Y MERCANCIAS - SUTRAN</v>
          </cell>
          <cell r="AA42" t="str">
            <v>056. SUPERINTENDENCIA NACIONAL DE BIENES ESTATALES</v>
          </cell>
          <cell r="AB42" t="str">
            <v>059. FONDO NACIONAL DE DESARROLLO PESQUERO - FONDEPES</v>
          </cell>
          <cell r="AC42" t="str">
            <v>345. CONSEJO NACIONAL PARA LA INTEGRACION DE LA PERSONA CON DISCAPACIDAD - CONADIS</v>
          </cell>
          <cell r="AE42" t="str">
            <v>002. MANCOMUNIDAD REGIONAL HUANCAVELICA - ICA</v>
          </cell>
          <cell r="AF42" t="str">
            <v>441. GOBIERNO REGIONAL DEL DEPARTAMENTO DE ANCASH</v>
          </cell>
          <cell r="AG42" t="str">
            <v>02. BAGUA</v>
          </cell>
          <cell r="AH42" t="str">
            <v>02. AIJA</v>
          </cell>
          <cell r="AI42" t="str">
            <v>02. ANDAHUAYLAS</v>
          </cell>
          <cell r="AJ42" t="str">
            <v>02. CAMANA</v>
          </cell>
          <cell r="AK42" t="str">
            <v>02. CANGALLO</v>
          </cell>
          <cell r="AL42" t="str">
            <v>02. CAJABAMBA</v>
          </cell>
          <cell r="AN42" t="str">
            <v>02. ACOMAYO</v>
          </cell>
          <cell r="AO42" t="str">
            <v>02. ACOBAMBA</v>
          </cell>
          <cell r="AP42" t="str">
            <v>02. AMBO</v>
          </cell>
          <cell r="AQ42" t="str">
            <v>02. CHINCHA</v>
          </cell>
          <cell r="AR42" t="str">
            <v>02. CONCEPCION</v>
          </cell>
          <cell r="AS42" t="str">
            <v>02. ASCOPE</v>
          </cell>
          <cell r="AT42" t="str">
            <v>02. FERREÑAFE</v>
          </cell>
          <cell r="AU42" t="str">
            <v>02. BARRANCA</v>
          </cell>
          <cell r="AV42" t="str">
            <v>02. ALTO AMAZONAS</v>
          </cell>
          <cell r="AW42" t="str">
            <v>02. MANU</v>
          </cell>
          <cell r="AX42" t="str">
            <v>02. GENERAL SANCHEZ CERRO</v>
          </cell>
          <cell r="AY42" t="str">
            <v>02. DANIEL A. CARRION</v>
          </cell>
          <cell r="AZ42" t="str">
            <v>02. AYABACA</v>
          </cell>
          <cell r="BA42" t="str">
            <v>02. AZANGARO</v>
          </cell>
          <cell r="BB42" t="str">
            <v>02. BELLAVISTA</v>
          </cell>
          <cell r="BC42" t="str">
            <v>02. CANDARAVE</v>
          </cell>
          <cell r="BD42" t="str">
            <v>02. CONTRALMIRANTE VILLAR</v>
          </cell>
          <cell r="BE42" t="str">
            <v>02. ATALAYA</v>
          </cell>
          <cell r="BF42" t="str">
            <v>002. MANCOMUNIDAD MUNICIPAL DE USCOVILCA</v>
          </cell>
        </row>
        <row r="43">
          <cell r="A43" t="str">
            <v>010. DIRECCION NACIONAL DE INTELIGENCIA</v>
          </cell>
          <cell r="B43" t="str">
            <v>113. BIBLIOTECA NACIONAL DEL PERU</v>
          </cell>
          <cell r="D43" t="str">
            <v>051. ORGANISMO DE EVALUACION Y FISCALIZACION AMBIENTAL - OEFA</v>
          </cell>
          <cell r="E43" t="str">
            <v>067. SUPERINTENDENCIA NACIONAL DE LOS REGISTROS PUBLICOS</v>
          </cell>
          <cell r="F43" t="str">
            <v>072. SUPERINTENDENCIA NACIONAL DE CONTROL DE SERVICIOS DE SEGURIDAD, ARMAS, MUNICIONES Y EXPLOSIVOS DE USO CIVIL</v>
          </cell>
          <cell r="H43" t="str">
            <v>057. SUPERINTENDENCIA NACIONAL DE ADUANAS Y DE ADMINISTRACION TRIBUTARIA</v>
          </cell>
          <cell r="I43" t="str">
            <v>117. SISTEMA NACIONAL DE EVALUACION, ACREDITACION Y CERTIFICACION DE LA CALIDAD EDUCATIVA</v>
          </cell>
          <cell r="J43" t="str">
            <v>134. SUPERINTENDENCIA NACIONAL DE SALUD</v>
          </cell>
          <cell r="L43" t="str">
            <v>160. SERVICIO NACIONAL DE SANIDAD AGRARIA - SENASA</v>
          </cell>
          <cell r="M43" t="str">
            <v>221. INSTITUTO GEOLOGICO MINERO Y METALURGICO</v>
          </cell>
          <cell r="S43" t="str">
            <v>026. M. DE DEFENSA</v>
          </cell>
          <cell r="Y43" t="str">
            <v>180. CENTRO DE FORMACION EN TURISMO</v>
          </cell>
          <cell r="Z43" t="str">
            <v>203. AUTORIDAD DE TRANSPORTE URBANO PARA LIMA Y CALLAO - ATU</v>
          </cell>
          <cell r="AA43" t="str">
            <v>205. SERVICIO NACIONAL DE CAPACITACION PARA LA INDUSTRIA DE LA CONSTRUCCION</v>
          </cell>
          <cell r="AB43" t="str">
            <v>240. INSTITUTO DEL MAR DEL PERU - IMARPE</v>
          </cell>
          <cell r="AF43" t="str">
            <v>442. GOBIERNO REGIONAL DEL DEPARTAMENTO DE APURIMAC</v>
          </cell>
          <cell r="AG43" t="str">
            <v>03. BONGARA</v>
          </cell>
          <cell r="AH43" t="str">
            <v>03. ANTONIO RAIMONDI</v>
          </cell>
          <cell r="AI43" t="str">
            <v>03. ANTABAMBA</v>
          </cell>
          <cell r="AJ43" t="str">
            <v>03. CARAVELI</v>
          </cell>
          <cell r="AK43" t="str">
            <v>03. HUANCA SANCOS</v>
          </cell>
          <cell r="AL43" t="str">
            <v>03. CELENDIN</v>
          </cell>
          <cell r="AN43" t="str">
            <v>03. ANTA</v>
          </cell>
          <cell r="AO43" t="str">
            <v>03. ANGARAES</v>
          </cell>
          <cell r="AP43" t="str">
            <v>03. DOS DE MAYO</v>
          </cell>
          <cell r="AQ43" t="str">
            <v>03. NASCA</v>
          </cell>
          <cell r="AR43" t="str">
            <v>03. CHANCHAMAYO</v>
          </cell>
          <cell r="AS43" t="str">
            <v>03. BOLIVAR</v>
          </cell>
          <cell r="AT43" t="str">
            <v>03. LAMBAYEQUE</v>
          </cell>
          <cell r="AU43" t="str">
            <v>03. CAJATAMBO</v>
          </cell>
          <cell r="AV43" t="str">
            <v>03. LORETO</v>
          </cell>
          <cell r="AW43" t="str">
            <v>03. TAHUAMANU</v>
          </cell>
          <cell r="AX43" t="str">
            <v>03. ILO</v>
          </cell>
          <cell r="AY43" t="str">
            <v>03. OXAPAMPA</v>
          </cell>
          <cell r="AZ43" t="str">
            <v>03. HUANCABAMBA</v>
          </cell>
          <cell r="BA43" t="str">
            <v>03. CARABAYA</v>
          </cell>
          <cell r="BB43" t="str">
            <v>03. EL DORADO</v>
          </cell>
          <cell r="BC43" t="str">
            <v>03. JORGE BASADRE</v>
          </cell>
          <cell r="BD43" t="str">
            <v>03. ZARUMILLA</v>
          </cell>
          <cell r="BE43" t="str">
            <v>03. PADRE ABAD</v>
          </cell>
          <cell r="BF43" t="str">
            <v>003. MANCOMUNIDAD MUNICIPAL DEL VALLE DE LA LECHE</v>
          </cell>
        </row>
        <row r="44">
          <cell r="A44" t="str">
            <v>011. DESPACHO PRESIDENCIAL</v>
          </cell>
          <cell r="B44" t="str">
            <v>116. INSTITUTO NACIONAL DE RADIO Y TELEVISION DEL PERU - IRTP</v>
          </cell>
          <cell r="D44" t="str">
            <v>052. SERVICIO NACIONAL DE CERTIFICACION AMBIENTAL PARA LAS INVERSIONES SOSTENIBLES -SENACE</v>
          </cell>
          <cell r="F44" t="str">
            <v>073. SUPERINTENDENCIA NACIONAL DE MIGRACIONES</v>
          </cell>
          <cell r="H44" t="str">
            <v>058. SUPERINTENDENCIA DEL MERCADO DE VALORES</v>
          </cell>
          <cell r="I44" t="str">
            <v>118. SUPERINTENDENCIA NACIONAL DE EDUCACION SUPERIOR UNIVERSITARIA</v>
          </cell>
          <cell r="J44" t="str">
            <v>135. SEGURO INTEGRAL DE SALUD</v>
          </cell>
          <cell r="L44" t="str">
            <v>163. INSTITUTO NACIONAL DE INNOVACION AGRARIA</v>
          </cell>
          <cell r="S44" t="str">
            <v>332. INSTITUTO GEOGRAFICO NACIONAL</v>
          </cell>
          <cell r="Z44" t="str">
            <v>214. AUTORIDAD PORTUARIA NACIONAL</v>
          </cell>
          <cell r="AA44" t="str">
            <v>207. ORGANISMO TECNICO DE LA ADMINISTRACION DE LOS SERVICIOS DE SANEAMIENTO</v>
          </cell>
          <cell r="AB44" t="str">
            <v>241. INSTITUTO TECNOLOGICO DE LA PRODUCCION - ITP</v>
          </cell>
          <cell r="AF44" t="str">
            <v>443. GOBIERNO REGIONAL DEL DEPARTAMENTO DE AREQUIPA</v>
          </cell>
          <cell r="AG44" t="str">
            <v>04. CONDORCANQUI</v>
          </cell>
          <cell r="AH44" t="str">
            <v>04. ASUNCION</v>
          </cell>
          <cell r="AI44" t="str">
            <v>04. AYMARAES</v>
          </cell>
          <cell r="AJ44" t="str">
            <v>04. CASTILLA</v>
          </cell>
          <cell r="AK44" t="str">
            <v>04. HUANTA</v>
          </cell>
          <cell r="AL44" t="str">
            <v>04. CHOTA</v>
          </cell>
          <cell r="AN44" t="str">
            <v>04. CALCA</v>
          </cell>
          <cell r="AO44" t="str">
            <v>04. CASTROVIRREYNA</v>
          </cell>
          <cell r="AP44" t="str">
            <v>04. HUACAYBAMBA</v>
          </cell>
          <cell r="AQ44" t="str">
            <v>04. PALPA</v>
          </cell>
          <cell r="AR44" t="str">
            <v>04. JAUJA</v>
          </cell>
          <cell r="AS44" t="str">
            <v>04. CHEPEN</v>
          </cell>
          <cell r="AU44" t="str">
            <v>04. CANTA</v>
          </cell>
          <cell r="AV44" t="str">
            <v>04. MARISCAL RAMON CASTILLA</v>
          </cell>
          <cell r="AZ44" t="str">
            <v>04. MORROPON</v>
          </cell>
          <cell r="BA44" t="str">
            <v>04. CHUCUITO</v>
          </cell>
          <cell r="BB44" t="str">
            <v>04. HUALLAGA</v>
          </cell>
          <cell r="BC44" t="str">
            <v>04. TARATA</v>
          </cell>
          <cell r="BE44" t="str">
            <v>04. PURUS</v>
          </cell>
          <cell r="BF44" t="str">
            <v>004. MANCOMUNIDAD MUNICIPAL DE SALHUANA</v>
          </cell>
        </row>
        <row r="45">
          <cell r="A45" t="str">
            <v>012. COMISION NACIONAL PARA EL DESARROLLO Y VIDA SIN DROGAS - DEVIDA</v>
          </cell>
          <cell r="D45" t="str">
            <v>055. INSTITUTO DE INVESTIGACIONES DE LA AMAZONIA PERUANA</v>
          </cell>
          <cell r="H45" t="str">
            <v>059. ORGANISMO SUPERVISOR DE LAS CONTRATACIONES DEL ESTADO</v>
          </cell>
          <cell r="I45" t="str">
            <v>342. INSTITUTO PERUANO DEL DEPORTE</v>
          </cell>
          <cell r="J45" t="str">
            <v>136. INSTITUTO NACIONAL DE ENFERMEDADES NEOPLASICAS - INEN</v>
          </cell>
          <cell r="L45" t="str">
            <v>164. AUTORIDAD NACIONAL DEL AGUA - ANA</v>
          </cell>
          <cell r="S45" t="str">
            <v>335. AGENCIA DE COMPRAS DE LAS FUERZAS ARMADAS</v>
          </cell>
          <cell r="AA45" t="str">
            <v>211. ORGANISMO DE FORMALIZACION DE LA PROPIEDAD INFORMAL</v>
          </cell>
          <cell r="AB45" t="str">
            <v>243. ORGANISMO NACIONAL DE SANIDAD PESQUERA - SANIPES</v>
          </cell>
          <cell r="AF45" t="str">
            <v>444. GOBIERNO REGIONAL DEL DEPARTAMENTO DE AYACUCHO</v>
          </cell>
          <cell r="AG45" t="str">
            <v>05. LUYA</v>
          </cell>
          <cell r="AH45" t="str">
            <v>05. BOLOGNESI</v>
          </cell>
          <cell r="AI45" t="str">
            <v>05. COTABAMBAS</v>
          </cell>
          <cell r="AJ45" t="str">
            <v>05. CAYLLOMA</v>
          </cell>
          <cell r="AK45" t="str">
            <v>05. LA MAR</v>
          </cell>
          <cell r="AL45" t="str">
            <v>05. CONTUMAZA</v>
          </cell>
          <cell r="AN45" t="str">
            <v>05. CANAS</v>
          </cell>
          <cell r="AO45" t="str">
            <v>05. CHURCAMPA</v>
          </cell>
          <cell r="AP45" t="str">
            <v>05. HUAMALIES</v>
          </cell>
          <cell r="AQ45" t="str">
            <v>05. PISCO</v>
          </cell>
          <cell r="AR45" t="str">
            <v>05. JUNIN</v>
          </cell>
          <cell r="AS45" t="str">
            <v>05. JULCAN</v>
          </cell>
          <cell r="AU45" t="str">
            <v>05. CAÑETE</v>
          </cell>
          <cell r="AV45" t="str">
            <v>05. REQUENA</v>
          </cell>
          <cell r="AZ45" t="str">
            <v>05. PAITA</v>
          </cell>
          <cell r="BA45" t="str">
            <v>05. EL COLLAO</v>
          </cell>
          <cell r="BB45" t="str">
            <v>05. LAMAS</v>
          </cell>
          <cell r="BF45" t="str">
            <v>005. MANCOMUNIDAD MUNICIPAL VALLE SUR - CUSCO</v>
          </cell>
        </row>
        <row r="46">
          <cell r="A46" t="str">
            <v>016. CENTRO NACIONAL DE PLANEAMIENTO ESTRATEGICO - CEPLAN</v>
          </cell>
          <cell r="D46" t="str">
            <v>056. INSTITUTO NACIONAL DE INVESTIGACION EN GLACIARES Y ECOSISTEMAS DE MONTAÑA</v>
          </cell>
          <cell r="H46" t="str">
            <v>095. OFICINA DE NORMALIZACION PREVISIONAL-ONP</v>
          </cell>
          <cell r="I46" t="str">
            <v>510. U.N. MAYOR DE SAN MARCOS</v>
          </cell>
          <cell r="L46" t="str">
            <v>165. SERVICIO NACIONAL FORESTAL Y DE FAUNA SILVESTRE - SERFOR</v>
          </cell>
          <cell r="AB46" t="str">
            <v>244. INSTITUTO NACIONAL DE CALIDAD - INACAL</v>
          </cell>
          <cell r="AF46" t="str">
            <v>445. GOBIERNO REGIONAL DEL DEPARTAMENTO DE CAJAMARCA</v>
          </cell>
          <cell r="AG46" t="str">
            <v>06. RODRIGUEZ DE MENDOZA</v>
          </cell>
          <cell r="AH46" t="str">
            <v>06. CARHUAZ</v>
          </cell>
          <cell r="AI46" t="str">
            <v>06. CHINCHEROS</v>
          </cell>
          <cell r="AJ46" t="str">
            <v>06. CONDESUYOS</v>
          </cell>
          <cell r="AK46" t="str">
            <v>06. LUCANAS</v>
          </cell>
          <cell r="AL46" t="str">
            <v>06. CUTERVO</v>
          </cell>
          <cell r="AN46" t="str">
            <v>06. CANCHIS</v>
          </cell>
          <cell r="AO46" t="str">
            <v>06. HUAYTARA</v>
          </cell>
          <cell r="AP46" t="str">
            <v>06. LEONCIO PRADO</v>
          </cell>
          <cell r="AR46" t="str">
            <v>06. SATIPO</v>
          </cell>
          <cell r="AS46" t="str">
            <v>06. OTUZCO</v>
          </cell>
          <cell r="AU46" t="str">
            <v>06. HUARAL</v>
          </cell>
          <cell r="AV46" t="str">
            <v>06. UCAYALI</v>
          </cell>
          <cell r="AZ46" t="str">
            <v>06. SULLANA</v>
          </cell>
          <cell r="BA46" t="str">
            <v>06. HUANCANE</v>
          </cell>
          <cell r="BB46" t="str">
            <v>06. MARISCAL CACERES</v>
          </cell>
          <cell r="BF46" t="str">
            <v>006. MANCOMUNIDAD MUNICIPAL DE HUAYTAPALLANA</v>
          </cell>
        </row>
        <row r="47">
          <cell r="A47" t="str">
            <v>019. ORGANISMO SUPERVISOR DE LA INVERSION PRIVADA EN TELECOMUNICACIONES</v>
          </cell>
          <cell r="D47" t="str">
            <v>112. INSTITUTO GEOFISICO DEL PERU</v>
          </cell>
          <cell r="H47" t="str">
            <v>096. CENTRAL DE COMPRAS PÚBLICAS - PERÚ COMPRAS</v>
          </cell>
          <cell r="I47" t="str">
            <v>511. U.N. DE SAN ANTONIO ABAD DEL CUSCO</v>
          </cell>
          <cell r="AF47" t="str">
            <v>446. GOBIERNO REGIONAL DEL DEPARTAMENTO DE CUSCO</v>
          </cell>
          <cell r="AG47" t="str">
            <v>07. UTCUBAMBA</v>
          </cell>
          <cell r="AH47" t="str">
            <v>07. CARLOS FERMIN FITZCARRALD</v>
          </cell>
          <cell r="AI47" t="str">
            <v>07. GRAU</v>
          </cell>
          <cell r="AJ47" t="str">
            <v>07. ISLAY</v>
          </cell>
          <cell r="AK47" t="str">
            <v>07. PARINACOCHAS</v>
          </cell>
          <cell r="AL47" t="str">
            <v>07. HUALGAYOC</v>
          </cell>
          <cell r="AN47" t="str">
            <v>07. CHUMBIVILCAS</v>
          </cell>
          <cell r="AO47" t="str">
            <v>07. TAYACAJA</v>
          </cell>
          <cell r="AP47" t="str">
            <v>07. MARAÑON</v>
          </cell>
          <cell r="AR47" t="str">
            <v>07. TARMA</v>
          </cell>
          <cell r="AS47" t="str">
            <v>07. PACASMAYO</v>
          </cell>
          <cell r="AU47" t="str">
            <v>07. HUAROCHIRI</v>
          </cell>
          <cell r="AV47" t="str">
            <v>07. DATEM DEL MARAÑON</v>
          </cell>
          <cell r="AZ47" t="str">
            <v>07. TALARA</v>
          </cell>
          <cell r="BA47" t="str">
            <v>07. LAMPA</v>
          </cell>
          <cell r="BB47" t="str">
            <v>07. PICOTA</v>
          </cell>
          <cell r="BF47" t="str">
            <v>007. MANCOMUNIDAD MUNICIPAL DE QAPAQ ÑAN</v>
          </cell>
        </row>
        <row r="48">
          <cell r="A48" t="str">
            <v>020. ORGANISMO SUPERVISOR DE LA INVERSION EN ENERGIA Y MINERIA</v>
          </cell>
          <cell r="D48" t="str">
            <v>331. SERVICIO NACIONAL DE METEOROLOGIA E HIDROLOGIA</v>
          </cell>
          <cell r="I48" t="str">
            <v>512. U.N. DE TRUJILLO</v>
          </cell>
          <cell r="AF48" t="str">
            <v>447. GOBIERNO REGIONAL DEL DEPARTAMENTO DE HUANCAVELICA</v>
          </cell>
          <cell r="AH48" t="str">
            <v>08. CASMA</v>
          </cell>
          <cell r="AJ48" t="str">
            <v>08. LA UNION</v>
          </cell>
          <cell r="AK48" t="str">
            <v>08. PAUCAR DEL SARA SARA</v>
          </cell>
          <cell r="AL48" t="str">
            <v>08. JAEN</v>
          </cell>
          <cell r="AN48" t="str">
            <v>08. ESPINAR</v>
          </cell>
          <cell r="AP48" t="str">
            <v>08. PACHITEA</v>
          </cell>
          <cell r="AR48" t="str">
            <v>08. YAULI</v>
          </cell>
          <cell r="AS48" t="str">
            <v>08. PATAZ</v>
          </cell>
          <cell r="AU48" t="str">
            <v>08. HUAURA</v>
          </cell>
          <cell r="AV48" t="str">
            <v>08. PUTUMAYO</v>
          </cell>
          <cell r="AZ48" t="str">
            <v>08. SECHURA</v>
          </cell>
          <cell r="BA48" t="str">
            <v>08. MELGAR</v>
          </cell>
          <cell r="BB48" t="str">
            <v>08. RIOJA</v>
          </cell>
          <cell r="BF48" t="str">
            <v>008. MANCOMUNIDAD MUNICIPAL DE PARAMOS Y CUENCAS DEL JAEN</v>
          </cell>
        </row>
        <row r="49">
          <cell r="A49" t="str">
            <v>021. SUPERINTENDENCIA NACIONAL DE SERVICIOS DE SANEAMIENTO</v>
          </cell>
          <cell r="I49" t="str">
            <v>513. U.N. DE SAN AGUSTIN</v>
          </cell>
          <cell r="AF49" t="str">
            <v>448. GOBIERNO REGIONAL DEL DEPARTAMENTO DE HUANUCO</v>
          </cell>
          <cell r="AH49" t="str">
            <v>09. CORONGO</v>
          </cell>
          <cell r="AK49" t="str">
            <v>09. SUCRE</v>
          </cell>
          <cell r="AL49" t="str">
            <v>09. SAN IGNACIO</v>
          </cell>
          <cell r="AN49" t="str">
            <v>09. LA CONVENCION</v>
          </cell>
          <cell r="AP49" t="str">
            <v>09. PUERTO INCA</v>
          </cell>
          <cell r="AR49" t="str">
            <v>09. CHUPACA</v>
          </cell>
          <cell r="AS49" t="str">
            <v>09. SANCHEZ CARRION</v>
          </cell>
          <cell r="AU49" t="str">
            <v>09. OYON</v>
          </cell>
          <cell r="BA49" t="str">
            <v>09. MOHO</v>
          </cell>
          <cell r="BB49" t="str">
            <v>09. SAN MARTIN</v>
          </cell>
          <cell r="BF49" t="str">
            <v>009. MANCOMUNIDAD MUNICIPAL INTEGRACION FRONTERIZA COLLPA</v>
          </cell>
        </row>
        <row r="50">
          <cell r="A50" t="str">
            <v>022. ORGANISMO SUPERVISOR DE LA INVERSION EN INFRAESTRUCTURA DE TRANSPORTE DE USO PUBLICO</v>
          </cell>
          <cell r="I50" t="str">
            <v>514. U.N. DE INGENIERIA</v>
          </cell>
          <cell r="AF50" t="str">
            <v>449. GOBIERNO REGIONAL DEL DEPARTAMENTO DE ICA</v>
          </cell>
          <cell r="AH50" t="str">
            <v>10. HUARI</v>
          </cell>
          <cell r="AK50" t="str">
            <v>10. VICTOR FAJARDO</v>
          </cell>
          <cell r="AL50" t="str">
            <v>10. SAN MARCOS</v>
          </cell>
          <cell r="AN50" t="str">
            <v>10. PARURO</v>
          </cell>
          <cell r="AP50" t="str">
            <v>10. LAURICOCHA</v>
          </cell>
          <cell r="AS50" t="str">
            <v>10. SANTIAGO DE CHUCO</v>
          </cell>
          <cell r="AU50" t="str">
            <v>10. YAUYOS</v>
          </cell>
          <cell r="BA50" t="str">
            <v>10. SAN ANTONIO DE PUTINA</v>
          </cell>
          <cell r="BB50" t="str">
            <v>10. TOCACHE</v>
          </cell>
          <cell r="BF50" t="str">
            <v>010. MANCOMUNIDAD MUNICIPAL FRENTE NORTE DEL ILUCAN</v>
          </cell>
        </row>
        <row r="51">
          <cell r="A51" t="str">
            <v>023. AUTORIDAD NACIONAL DEL SERVICIO CIVIL</v>
          </cell>
          <cell r="I51" t="str">
            <v>515. U.N. SAN LUIS GONZAGA DE ICA</v>
          </cell>
          <cell r="AF51" t="str">
            <v>450. GOBIERNO REGIONAL DEL DEPARTAMENTO DE JUNIN</v>
          </cell>
          <cell r="AH51" t="str">
            <v>11. HUARMEY</v>
          </cell>
          <cell r="AK51" t="str">
            <v>11. VILCAS HUAMAN</v>
          </cell>
          <cell r="AL51" t="str">
            <v>11. SAN MIGUEL</v>
          </cell>
          <cell r="AN51" t="str">
            <v>11. PAUCARTAMBO</v>
          </cell>
          <cell r="AP51" t="str">
            <v>11. YAROWILCA</v>
          </cell>
          <cell r="AS51" t="str">
            <v>11. GRAN CHIMU</v>
          </cell>
          <cell r="BA51" t="str">
            <v>11. SAN ROMAN</v>
          </cell>
          <cell r="BF51" t="str">
            <v>011. MANCOMUNIDAD MUNICIPAL DEL NORTE DE CELENDIN</v>
          </cell>
        </row>
        <row r="52">
          <cell r="A52" t="str">
            <v>024. ORGANISMO DE SUPERVISION DE LOS RECURSOS FORESTALES Y DE FAUNA SILVESTRE</v>
          </cell>
          <cell r="I52" t="str">
            <v>516. U.N. SAN CRISTOBAL DE HUAMANGA</v>
          </cell>
          <cell r="AF52" t="str">
            <v>451. GOBIERNO REGIONAL DEL DEPARTAMENTO DE LA LIBERTAD</v>
          </cell>
          <cell r="AH52" t="str">
            <v>12. HUAYLAS</v>
          </cell>
          <cell r="AL52" t="str">
            <v>12. SAN PABLO</v>
          </cell>
          <cell r="AN52" t="str">
            <v>12. QUISPICANCHIS</v>
          </cell>
          <cell r="AS52" t="str">
            <v>12. VIRU</v>
          </cell>
          <cell r="BA52" t="str">
            <v>12. SANDIA</v>
          </cell>
          <cell r="BF52" t="str">
            <v>012. MANCOMUNIDAD MUNICIPAL LOS ANDES SUR AYACUCHO AREQUIPA</v>
          </cell>
        </row>
        <row r="53">
          <cell r="A53" t="str">
            <v>114. CONSEJO NACIONAL DE CIENCIA, TECNOLOGIA E INNOVACION TECNOLOGICA</v>
          </cell>
          <cell r="I53" t="str">
            <v>517. U.N. DEL CENTRO DEL PERU</v>
          </cell>
          <cell r="AF53" t="str">
            <v>452. GOBIERNO REGIONAL DEL DEPARTAMENTO DE LAMBAYEQUE</v>
          </cell>
          <cell r="AH53" t="str">
            <v>13. MARISCAL LUZURIAGA</v>
          </cell>
          <cell r="AL53" t="str">
            <v>13. SANTA CRUZ</v>
          </cell>
          <cell r="AN53" t="str">
            <v>13. URUBAMBA</v>
          </cell>
          <cell r="BA53" t="str">
            <v>13. YUNGUYO</v>
          </cell>
          <cell r="BF53" t="str">
            <v>013. MANCOMUNIDAD MUNICIPAL DEL VALLE DE LOS VOLCANES</v>
          </cell>
        </row>
        <row r="54">
          <cell r="A54" t="str">
            <v>183. INSTITUTO NACIONAL DE DEFENSA DE LA COMPETENCIA Y DE LA PROTECCION DE LA PROPIEDAD INTELECTUAL</v>
          </cell>
          <cell r="I54" t="str">
            <v>518. U.N. AGRARIA LA MOLINA</v>
          </cell>
          <cell r="AF54" t="str">
            <v>453. GOBIERNO REGIONAL DEL DEPARTAMENTO DE LORETO</v>
          </cell>
          <cell r="AH54" t="str">
            <v>14. OCROS</v>
          </cell>
          <cell r="BF54" t="str">
            <v>014. MANCOMUNIDAD MUNICIPAL DE LA CUENCA DEL RIO SAN JUAN</v>
          </cell>
        </row>
        <row r="55">
          <cell r="I55" t="str">
            <v>519. U.N. DE LA AMAZONIA PERUANA</v>
          </cell>
          <cell r="AF55" t="str">
            <v>454. GOBIERNO REGIONAL DEL DEPARTAMENTO DE MADRE DE DIOS</v>
          </cell>
          <cell r="AH55" t="str">
            <v>15. PALLASCA</v>
          </cell>
          <cell r="BF55" t="str">
            <v>015. MANCOMUNIDAD MUNICIPAL TALLAN</v>
          </cell>
        </row>
        <row r="56">
          <cell r="I56" t="str">
            <v>520. U.N. DEL ALTIPLANO</v>
          </cell>
          <cell r="AF56" t="str">
            <v>455. GOBIERNO REGIONAL DEL DEPARTAMENTO DE MOQUEGUA</v>
          </cell>
          <cell r="AH56" t="str">
            <v>16. POMABAMBA</v>
          </cell>
          <cell r="BF56" t="str">
            <v>016. MANCOMUNIDAD MUNICIPAL LIMA ESTE</v>
          </cell>
        </row>
        <row r="57">
          <cell r="I57" t="str">
            <v>521. U.N. DE PIURA</v>
          </cell>
          <cell r="AF57" t="str">
            <v>456. GOBIERNO REGIONAL DEL DEPARTAMENTO DE PASCO</v>
          </cell>
          <cell r="AH57" t="str">
            <v>17. RECUAY</v>
          </cell>
          <cell r="BF57" t="str">
            <v>017. MANCOMUNIDAD MUNICIPAL NUEVA REQUENA - PADRE MARQUEZ-NR-PM</v>
          </cell>
        </row>
        <row r="58">
          <cell r="I58" t="str">
            <v>522. U.N. DE CAJAMARCA</v>
          </cell>
          <cell r="AF58" t="str">
            <v>457. GOBIERNO REGIONAL DEL DEPARTAMENTO DE PIURA</v>
          </cell>
          <cell r="AH58" t="str">
            <v>18. SANTA</v>
          </cell>
          <cell r="BF58" t="str">
            <v>018. MANCOMUNIDAD MUNICIPAL LOS WARI - MANWARI</v>
          </cell>
        </row>
        <row r="59">
          <cell r="I59" t="str">
            <v>523. U.N. PEDRO RUIZ GALLO</v>
          </cell>
          <cell r="AF59" t="str">
            <v>458. GOBIERNO REGIONAL DEL DEPARTAMENTO DE PUNO</v>
          </cell>
          <cell r="AH59" t="str">
            <v>19. SIHUAS</v>
          </cell>
          <cell r="BF59" t="str">
            <v>019. MANCOMUNIDAD MUNICIPAL CUENCA MANTARO - MANTARO</v>
          </cell>
        </row>
        <row r="60">
          <cell r="I60" t="str">
            <v>524. U.N. FEDERICO VILLARREAL</v>
          </cell>
          <cell r="AF60" t="str">
            <v>459. GOBIERNO REGIONAL DEL DEPARTAMENTO DE SAN MARTIN</v>
          </cell>
          <cell r="AH60" t="str">
            <v>20. YUNGAY</v>
          </cell>
          <cell r="BF60" t="str">
            <v>020. MANCOMUNIDAD MUNICIPAL CUENCA DEL MANTARO VIZCATAN - VRAE</v>
          </cell>
        </row>
        <row r="61">
          <cell r="I61" t="str">
            <v>525. U.N. HERMILIO VALDIZAN</v>
          </cell>
          <cell r="AF61" t="str">
            <v>460. GOBIERNO REGIONAL DEL DEPARTAMENTO DE TACNA</v>
          </cell>
          <cell r="BF61" t="str">
            <v>021. MANCOMUNIDAD MUNICIPAL DE LA QUEBRADA DEL MANTARO</v>
          </cell>
        </row>
        <row r="62">
          <cell r="I62" t="str">
            <v>526. U.N. AGRARIA DE LA SELVA</v>
          </cell>
          <cell r="AF62" t="str">
            <v>461. GOBIERNO REGIONAL DEL DEPARTAMENTO DE TUMBES</v>
          </cell>
          <cell r="BF62" t="str">
            <v>022. MANCOMUNIDAD MUNICIPAL UNION DE MUNICIPALIDADES ANDINAS DEL SUR - UMASUR</v>
          </cell>
        </row>
        <row r="63">
          <cell r="I63" t="str">
            <v>527. U.N. DANIEL ALCIDES CARRION</v>
          </cell>
          <cell r="AF63" t="str">
            <v>462. GOBIERNO REGIONAL DEL DEPARTAMENTO DE UCAYALI</v>
          </cell>
          <cell r="BF63" t="str">
            <v>023. MANCOMUNIDAD MUNICIPAL RIO CACHI - MANRIOCACHI</v>
          </cell>
        </row>
        <row r="64">
          <cell r="I64" t="str">
            <v>528. U.N. DE EDUCACION ENRIQUE GUZMAN Y VALLE</v>
          </cell>
          <cell r="AF64" t="str">
            <v>463. GOBIERNO REGIONAL DEL DEPARTAMENTO DE LIMA</v>
          </cell>
          <cell r="BF64" t="str">
            <v>024. MANCOMUNIDAD MUNICIPAL DE LA SUBCUENCA DEL RIO CHIPILLICO</v>
          </cell>
        </row>
        <row r="65">
          <cell r="I65" t="str">
            <v>529. U.N. DEL CALLAO</v>
          </cell>
          <cell r="AF65" t="str">
            <v>464. GOBIERNO REGIONAL DE LA PROVINCIA CONSTITUCIONAL DEL CALLAO</v>
          </cell>
          <cell r="BF65" t="str">
            <v>025. MANCOMUNIDAD MUNICIPAL TUPAC AMARU II</v>
          </cell>
        </row>
        <row r="66">
          <cell r="I66" t="str">
            <v>530. U.N. JOSE FAUSTINO SANCHEZ CARRION</v>
          </cell>
          <cell r="AF66" t="str">
            <v>465. MUNICIPALIDAD METROPOLITANA DE LIMA</v>
          </cell>
          <cell r="BF66" t="str">
            <v>026. MANCOMUNIDAD MUNICIPAL DE LA CUENCA VALLE DE LURIN</v>
          </cell>
        </row>
        <row r="67">
          <cell r="I67" t="str">
            <v>531. U.N. JORGE BASADRE GROHMANN</v>
          </cell>
          <cell r="BF67" t="str">
            <v>027. MANCOMUNIDAD MUNICIPAL DEL CORREDOR MANTARO</v>
          </cell>
        </row>
        <row r="68">
          <cell r="I68" t="str">
            <v>532. U.N. SANTIAGO ANTUNEZ DE MAYOLO</v>
          </cell>
          <cell r="BF68" t="str">
            <v>028. MANCOMUNIDAD MUNICIPAL DE HATUN HUAYLAS</v>
          </cell>
        </row>
        <row r="69">
          <cell r="I69" t="str">
            <v>533. U.N. DE SAN MARTIN</v>
          </cell>
          <cell r="BF69" t="str">
            <v>029. MANCOMUNIDAD MUNICIPAL CUENCA CACHI</v>
          </cell>
        </row>
        <row r="70">
          <cell r="I70" t="str">
            <v>534. U.N. DE UCAYALI</v>
          </cell>
          <cell r="BF70" t="str">
            <v>030. MANCOMUNIDAD MUNICIPAL ANGARAES SUR</v>
          </cell>
        </row>
        <row r="71">
          <cell r="I71" t="str">
            <v>535. U.N. DE TUMBES</v>
          </cell>
          <cell r="BF71" t="str">
            <v>031. MANCOMUNIDAD MUNICIPAL LIMA CENTRO</v>
          </cell>
        </row>
        <row r="72">
          <cell r="I72" t="str">
            <v>536. U.N. DEL SANTA</v>
          </cell>
          <cell r="BF72" t="str">
            <v>032. MANCOMUNIDAD MUNICIPAL DE LA CUENCA DEL RIO SANTO TOMAS</v>
          </cell>
        </row>
        <row r="73">
          <cell r="I73" t="str">
            <v>537. U.N. DE HUANCAVELICA</v>
          </cell>
          <cell r="BF73" t="str">
            <v>033. MANCOMUNIDAD MUNICIPAL CHILLAOS - REGION AMAZONAS</v>
          </cell>
        </row>
        <row r="74">
          <cell r="I74" t="str">
            <v>538. U.N. AMAZONICA DE MADRE DE DIOS</v>
          </cell>
          <cell r="BF74" t="str">
            <v>034. MANCOMUNIDAD MUNICIPAL QHAPAQ QOLLA</v>
          </cell>
        </row>
        <row r="75">
          <cell r="I75" t="str">
            <v>539. U.N. MICAELA BASTIDAS DE APURIMAC</v>
          </cell>
          <cell r="BF75" t="str">
            <v>035. MANCOMUNIDAD MUNICIPAL LIMA NORTE</v>
          </cell>
        </row>
        <row r="76">
          <cell r="I76" t="str">
            <v>541. U.N. TORIBIO RODRIGUEZ DE MENDOZA DE AMAZONAS</v>
          </cell>
          <cell r="BF76" t="str">
            <v>036. MANCOMUNIDAD MUNICIPAL DEL VALLE SANTA EULALIA</v>
          </cell>
        </row>
        <row r="77">
          <cell r="I77" t="str">
            <v>542. U.N. INTERCULTURAL DE LA AMAZONIA</v>
          </cell>
          <cell r="BF77" t="str">
            <v>037. MANCOMUNIDAD MUNICIPAL DEL VALLE FORTALEZA Y DEL SANTA</v>
          </cell>
        </row>
        <row r="78">
          <cell r="I78" t="str">
            <v>543. U.N. TECNOLOGICA DE LIMA SUR</v>
          </cell>
          <cell r="BF78" t="str">
            <v>038. MANCOMUNIDAD MUNICIPAL MARGEN DERECHA DE CAYLLOMA</v>
          </cell>
        </row>
        <row r="79">
          <cell r="I79" t="str">
            <v>544. U.N. JOSE MARIA ARGUEDAS</v>
          </cell>
          <cell r="BF79" t="str">
            <v>039. MANCOMUNIDAD MUNICIPAL DE LAS CABEZADAS DEL SUR DE LUCANAS - AYACUCHO</v>
          </cell>
        </row>
        <row r="80">
          <cell r="I80" t="str">
            <v>545. U.N. DE MOQUEGUA</v>
          </cell>
          <cell r="BF80" t="str">
            <v>040. MANCOMUNIDAD MUNICIPAL SEÑOR CAUTIVO DE AYABACA</v>
          </cell>
        </row>
        <row r="81">
          <cell r="I81" t="str">
            <v>546. U.N. DE JAEN</v>
          </cell>
          <cell r="BF81" t="str">
            <v>041. MANCOMUNIDAD MUNICIPAL DEL YACUS</v>
          </cell>
        </row>
        <row r="82">
          <cell r="I82" t="str">
            <v>547. U.N. DE CAÑETE</v>
          </cell>
          <cell r="BF82" t="str">
            <v>042. MANCOMUNIDAD MUNICIPAL WARAQ</v>
          </cell>
        </row>
        <row r="83">
          <cell r="I83" t="str">
            <v>548. U.N. DE FRONTERA</v>
          </cell>
          <cell r="BF83" t="str">
            <v>043. MANCOMUNIDAD MUNICIPAL CUENCA DEL RIO CUMBAZA</v>
          </cell>
        </row>
        <row r="84">
          <cell r="I84" t="str">
            <v>549. U.N. DE BARRANCA</v>
          </cell>
          <cell r="BF84" t="str">
            <v>044. MANCOMUNIDAD MUNICIPAL DEL VALLE DE YANAMARCA</v>
          </cell>
        </row>
        <row r="85">
          <cell r="I85" t="str">
            <v>550. U.N. AUTÓNOMA DE CHOTA</v>
          </cell>
          <cell r="BF85" t="str">
            <v>045. MANCOMUNIDAD MUNICIPAL TRES CUENCAS SANTA - FORTALEZA - PATIVILCA</v>
          </cell>
        </row>
        <row r="86">
          <cell r="I86" t="str">
            <v>551. U.N. INTERCULTURAL DE LA SELVA CENTRAL JUAN SANTOS ATAHUALPA</v>
          </cell>
          <cell r="BF86" t="str">
            <v>046. MANCOMUNIDAD MUNICIPAL CIRCUITO MOCHICA</v>
          </cell>
        </row>
        <row r="87">
          <cell r="I87" t="str">
            <v>552. U.N. DE JULIACA</v>
          </cell>
          <cell r="BF87" t="str">
            <v>047. MANCOMUNIDAD MUNICIPAL DE LOS DISTRITOS DE OXAPAMPA</v>
          </cell>
        </row>
        <row r="88">
          <cell r="I88" t="str">
            <v>553. U.N. AUTÓNOMA ALTOANDINA DE TARMA</v>
          </cell>
          <cell r="BF88" t="str">
            <v>048. MANCOMUNIDAD MUNICIPAL FORESTACION SIN FRONTERAS</v>
          </cell>
        </row>
        <row r="89">
          <cell r="I89" t="str">
            <v>554. U.N. AUTÓNOMA DE HUANTA</v>
          </cell>
          <cell r="BF89" t="str">
            <v>049. MANCOMUNIDAD MUNICIPAL LIMA SUR</v>
          </cell>
        </row>
        <row r="90">
          <cell r="I90" t="str">
            <v>555. U.N. INTERCULTURAL FABIOLA SALAZAR LEGUIA DE BAGUA</v>
          </cell>
          <cell r="BF90" t="str">
            <v>050. MANCOMUNIDAD MUNICIPAL DE LAS CUENCAS DEL CHOTANO-CONCHANO MANUEL JOSE BECERRA SILVA</v>
          </cell>
        </row>
        <row r="91">
          <cell r="I91" t="str">
            <v>556. U.N. INTERCULTURAL DE QUILLABAMBA</v>
          </cell>
          <cell r="BF91" t="str">
            <v>051. MANCOMUNIDAD MUNICIPAL QANCHI DE LA PROVINCIA DE CANCHIS</v>
          </cell>
        </row>
        <row r="92">
          <cell r="I92" t="str">
            <v>557. U.N. AUTÓNOMA DE ALTO AMAZONAS</v>
          </cell>
          <cell r="BF92" t="str">
            <v>052. MANCOMUNIDAD MUNICIPAL POR LA INTEGRACION DE SAN MARTIN Y LORETO</v>
          </cell>
        </row>
        <row r="93">
          <cell r="I93" t="str">
            <v>558. U.N. AUTÓNOMA DE TAYACAJA DANIEL HERNÁNDEZ MORILLO</v>
          </cell>
          <cell r="BF93" t="str">
            <v>053. MANCOMUNIDAD MUNICIPAL CUENCA MISHQUIYACU - SAUCE</v>
          </cell>
        </row>
        <row r="94">
          <cell r="I94" t="str">
            <v>559. U.N. CIRO ALEGRÍA</v>
          </cell>
          <cell r="BF94" t="str">
            <v>054. MANCOMUNIDAD MUNICIPAL VRAEM DEL NORTE</v>
          </cell>
        </row>
        <row r="95">
          <cell r="I95" t="str">
            <v>560. U.N. DIEGO QUISPE TITO</v>
          </cell>
          <cell r="BF95" t="str">
            <v>055. MANCOMUNIDAD MUNICIPAL DE CUENCAS DE SELVA CENTRAL</v>
          </cell>
        </row>
        <row r="96">
          <cell r="I96" t="str">
            <v>561. U.N. DE MÚSICA</v>
          </cell>
          <cell r="BF96" t="str">
            <v>056. MANCOMUNIDAD MUNICIPAL DEL NOR ORIENTE DEL PERU</v>
          </cell>
        </row>
        <row r="97">
          <cell r="I97" t="str">
            <v>562. U.N. DANIEL ALOMIA ROBLES</v>
          </cell>
          <cell r="BF97" t="str">
            <v>057. MANCOMUNIDAD MUNICIPAL CONO NORTE - HUANCAVELICA</v>
          </cell>
        </row>
        <row r="98">
          <cell r="BF98" t="str">
            <v>058. MANCOMUNIDAD MUNICIPAL CUENCA DEL MANTARO HUANCHUY - VRAEM</v>
          </cell>
        </row>
        <row r="149">
          <cell r="A149" t="str">
            <v>001. PRESIDENCIA DEL CONSEJO DE MINISTROS</v>
          </cell>
          <cell r="B149" t="str">
            <v>002. INSTITUTO NACIONAL DE ESTADISTICA E INFORMATICA</v>
          </cell>
          <cell r="C149" t="str">
            <v>010. DIRECCION NACIONAL DE INTELIGENCIA</v>
          </cell>
          <cell r="D149" t="str">
            <v>011. DESPACHO PRESIDENCIAL</v>
          </cell>
          <cell r="E149" t="str">
            <v>012. COMISION NACIONAL PARA EL DESARROLLO Y VIDA SIN DROGAS - DEVIDA</v>
          </cell>
          <cell r="F149" t="str">
            <v>016. CENTRO NACIONAL DE PLANEAMIENTO ESTRATEGICO - CEPLAN</v>
          </cell>
          <cell r="G149" t="str">
            <v>019. ORGANISMO SUPERVISOR DE LA INVERSION PRIVADA EN TELECOMUNICACIONES</v>
          </cell>
          <cell r="H149" t="str">
            <v>020. ORGANISMO SUPERVISOR DE LA INVERSION EN ENERGIA Y MINERIA</v>
          </cell>
          <cell r="I149" t="str">
            <v>021. SUPERINTENDENCIA NACIONAL DE SERVICIOS DE SANEAMIENTO</v>
          </cell>
          <cell r="J149" t="str">
            <v>022. ORGANISMO SUPERVISOR DE LA INVERSION EN INFRAESTRUCTURA DE TRANSPORTE DE USO PUBLICO</v>
          </cell>
          <cell r="K149" t="str">
            <v>023. AUTORIDAD NACIONAL DEL SERVICIO CIVIL</v>
          </cell>
          <cell r="L149" t="str">
            <v>024. ORGANISMO DE SUPERVISION DE LOS RECURSOS FORESTALES Y DE FAUNA SILVESTRE</v>
          </cell>
          <cell r="M149" t="str">
            <v>114. CONSEJO NACIONAL DE CIENCIA, TECNOLOGIA E INNOVACION TECNOLOGICA</v>
          </cell>
          <cell r="N149" t="str">
            <v>183. INSTITUTO NACIONAL DE DEFENSA DE LA COMPETENCIA Y DE LA PROTECCION DE LA PROPIEDAD INTELECTUAL</v>
          </cell>
          <cell r="O149" t="str">
            <v>003. M. DE CULTURA</v>
          </cell>
          <cell r="P149" t="str">
            <v>060. ARCHIVO GENERAL DE LA NACION</v>
          </cell>
          <cell r="Q149" t="str">
            <v>113. BIBLIOTECA NACIONAL DEL PERU</v>
          </cell>
          <cell r="R149" t="str">
            <v>116. INSTITUTO NACIONAL DE RADIO Y TELEVISION DEL PERU - IRTP</v>
          </cell>
          <cell r="S149" t="str">
            <v>004. PODER JUDICIAL</v>
          </cell>
          <cell r="T149" t="str">
            <v>040. ACADEMIA DE LA MAGISTRATURA</v>
          </cell>
          <cell r="U149" t="str">
            <v>005. M. DEL AMBIENTE</v>
          </cell>
          <cell r="V149" t="str">
            <v>050. SERVICIO NACIONAL DE AREAS NATURALES PROTEGIDAS POR EL ESTADO - SERNANP</v>
          </cell>
          <cell r="W149" t="str">
            <v>051. ORGANISMO DE EVALUACION Y FISCALIZACION AMBIENTAL - OEFA</v>
          </cell>
          <cell r="X149" t="str">
            <v>052. SERVICIO NACIONAL DE CERTIFICACION AMBIENTAL PARA LAS INVERSIONES SOSTENIBLES -SENACE</v>
          </cell>
          <cell r="Y149" t="str">
            <v>055. INSTITUTO DE INVESTIGACIONES DE LA AMAZONIA PERUANA</v>
          </cell>
          <cell r="Z149" t="str">
            <v>056. INSTITUTO NACIONAL DE INVESTIGACION EN GLACIARES Y ECOSISTEMAS DE MONTAÑA</v>
          </cell>
          <cell r="AA149" t="str">
            <v>112. INSTITUTO GEOFISICO DEL PERU</v>
          </cell>
          <cell r="AB149" t="str">
            <v>331. SERVICIO NACIONAL DE METEOROLOGIA E HIDROLOGIA</v>
          </cell>
          <cell r="AC149" t="str">
            <v>006. M. DE JUSTICIA Y DERECHOS HUMANOS</v>
          </cell>
          <cell r="AD149" t="str">
            <v>061. INSTITUTO NACIONAL PENITENCIARIO</v>
          </cell>
          <cell r="AE149" t="str">
            <v>067. SUPERINTENDENCIA NACIONAL DE LOS REGISTROS PUBLICOS</v>
          </cell>
          <cell r="AF149" t="str">
            <v>007. M. DEL INTERIOR</v>
          </cell>
          <cell r="AG149" t="str">
            <v>070. INTENDENCIA NACIONAL DE BOMBEROS DEL PERÚ - INBP</v>
          </cell>
          <cell r="AH149" t="str">
            <v>072. SUPERINTENDENCIA NACIONAL DE CONTROL DE SERVICIOS DE SEGURIDAD, ARMAS, MUNICIONES Y EXPLOSIVOS DE USO CIVIL</v>
          </cell>
          <cell r="AI149" t="str">
            <v>073. SUPERINTENDENCIA NACIONAL DE MIGRACIONES</v>
          </cell>
          <cell r="AJ149" t="str">
            <v>008. M. DE RELACIONES EXTERIORES</v>
          </cell>
          <cell r="AK149" t="str">
            <v>080. AGENCIA PERUANA DE COOPERACION INTERNACIONAL - APCI</v>
          </cell>
          <cell r="AL149" t="str">
            <v>009. M. DE ECONOMIA Y FINANZAS</v>
          </cell>
          <cell r="AM149" t="str">
            <v>055. AGENCIA DE PROMOCION DE LA INVERSION PRIVADA</v>
          </cell>
          <cell r="AN149" t="str">
            <v>057. SUPERINTENDENCIA NACIONAL DE ADUANAS Y DE ADMINISTRACION TRIBUTARIA</v>
          </cell>
          <cell r="AO149" t="str">
            <v>058. SUPERINTENDENCIA DEL MERCADO DE VALORES</v>
          </cell>
          <cell r="AP149" t="str">
            <v>059. ORGANISMO SUPERVISOR DE LAS CONTRATACIONES DEL ESTADO</v>
          </cell>
          <cell r="AQ149" t="str">
            <v>095. OFICINA DE NORMALIZACION PREVISIONAL-ONP</v>
          </cell>
          <cell r="AR149" t="str">
            <v>096. CENTRAL DE COMPRAS PÚBLICAS - PERÚ COMPRAS</v>
          </cell>
          <cell r="AS149" t="str">
            <v>010. M. DE EDUCACION</v>
          </cell>
          <cell r="AT149" t="str">
            <v>111. CENTRO VACACIONAL HUAMPANI</v>
          </cell>
          <cell r="AU149" t="str">
            <v>117. SISTEMA NACIONAL DE EVALUACION, ACREDITACION Y CERTIFICACION DE LA CALIDAD EDUCATIVA</v>
          </cell>
          <cell r="AV149" t="str">
            <v>118. SUPERINTENDENCIA NACIONAL DE EDUCACION SUPERIOR UNIVERSITARIA</v>
          </cell>
          <cell r="AW149" t="str">
            <v>342. INSTITUTO PERUANO DEL DEPORTE</v>
          </cell>
          <cell r="AX149" t="str">
            <v>510. U.N. MAYOR DE SAN MARCOS</v>
          </cell>
          <cell r="AY149" t="str">
            <v>511. U.N. DE SAN ANTONIO ABAD DEL CUSCO</v>
          </cell>
          <cell r="AZ149" t="str">
            <v>512. U.N. DE TRUJILLO</v>
          </cell>
          <cell r="BA149" t="str">
            <v>513. U.N. DE SAN AGUSTIN</v>
          </cell>
          <cell r="BB149" t="str">
            <v>514. U.N. DE INGENIERIA</v>
          </cell>
          <cell r="BC149" t="str">
            <v>515. U.N. SAN LUIS GONZAGA DE ICA</v>
          </cell>
          <cell r="BD149" t="str">
            <v>516. U.N. SAN CRISTOBAL DE HUAMANGA</v>
          </cell>
          <cell r="BE149" t="str">
            <v>517. U.N. DEL CENTRO DEL PERU</v>
          </cell>
          <cell r="BF149" t="str">
            <v>518. U.N. AGRARIA LA MOLINA</v>
          </cell>
          <cell r="BG149" t="str">
            <v>519. U.N. DE LA AMAZONIA PERUANA</v>
          </cell>
          <cell r="BH149" t="str">
            <v>520. U.N. DEL ALTIPLANO</v>
          </cell>
          <cell r="BI149" t="str">
            <v>521. U.N. DE PIURA</v>
          </cell>
          <cell r="BJ149" t="str">
            <v>522. U.N. DE CAJAMARCA</v>
          </cell>
          <cell r="BK149" t="str">
            <v>523. U.N. PEDRO RUIZ GALLO</v>
          </cell>
          <cell r="BL149" t="str">
            <v>524. U.N. FEDERICO VILLARREAL</v>
          </cell>
          <cell r="BM149" t="str">
            <v>525. U.N. HERMILIO VALDIZAN</v>
          </cell>
          <cell r="BN149" t="str">
            <v>526. U.N. AGRARIA DE LA SELVA</v>
          </cell>
          <cell r="BO149" t="str">
            <v>527. U.N. DANIEL ALCIDES CARRION</v>
          </cell>
          <cell r="BP149" t="str">
            <v>528. U.N. DE EDUCACION ENRIQUE GUZMAN Y VALLE</v>
          </cell>
          <cell r="BQ149" t="str">
            <v>529. U.N. DEL CALLAO</v>
          </cell>
          <cell r="BR149" t="str">
            <v>530. U.N. JOSE FAUSTINO SANCHEZ CARRION</v>
          </cell>
          <cell r="BS149" t="str">
            <v>531. U.N. JORGE BASADRE GROHMANN</v>
          </cell>
          <cell r="BT149" t="str">
            <v>532. U.N. SANTIAGO ANTUNEZ DE MAYOLO</v>
          </cell>
          <cell r="BU149" t="str">
            <v>533. U.N. DE SAN MARTIN</v>
          </cell>
          <cell r="BV149" t="str">
            <v>534. U.N. DE UCAYALI</v>
          </cell>
          <cell r="BW149" t="str">
            <v>535. U.N. DE TUMBES</v>
          </cell>
          <cell r="BX149" t="str">
            <v>536. U.N. DEL SANTA</v>
          </cell>
          <cell r="BY149" t="str">
            <v>537. U.N. DE HUANCAVELICA</v>
          </cell>
          <cell r="BZ149" t="str">
            <v>538. U.N. AMAZONICA DE MADRE DE DIOS</v>
          </cell>
          <cell r="CA149" t="str">
            <v>539. U.N. MICAELA BASTIDAS DE APURIMAC</v>
          </cell>
          <cell r="CB149" t="str">
            <v>541. U.N. TORIBIO RODRIGUEZ DE MENDOZA DE AMAZONAS</v>
          </cell>
          <cell r="CC149" t="str">
            <v>542. U.N. INTERCULTURAL DE LA AMAZONIA</v>
          </cell>
          <cell r="CD149" t="str">
            <v>543. U.N. TECNOLOGICA DE LIMA SUR</v>
          </cell>
          <cell r="CE149" t="str">
            <v>544. U.N. JOSE MARIA ARGUEDAS</v>
          </cell>
          <cell r="CF149" t="str">
            <v>545. U.N. DE MOQUEGUA</v>
          </cell>
          <cell r="CG149" t="str">
            <v>546. U.N. DE JAEN</v>
          </cell>
          <cell r="CH149" t="str">
            <v>547. U.N. DE CAÑETE</v>
          </cell>
          <cell r="CI149" t="str">
            <v>548. U.N. DE FRONTERA</v>
          </cell>
          <cell r="CJ149" t="str">
            <v>549. U.N. DE BARRANCA</v>
          </cell>
          <cell r="CK149" t="str">
            <v>550. U.N. AUTÓNOMA DE CHOTA</v>
          </cell>
          <cell r="CL149" t="str">
            <v>551. U.N. INTERCULTURAL DE LA SELVA CENTRAL JUAN SANTOS ATAHUALPA</v>
          </cell>
          <cell r="CM149" t="str">
            <v>552. U.N. DE JULIACA</v>
          </cell>
          <cell r="CN149" t="str">
            <v>553. U.N. AUTÓNOMA ALTOANDINA DE TARMA</v>
          </cell>
          <cell r="CO149" t="str">
            <v>554. U.N. AUTÓNOMA DE HUANTA</v>
          </cell>
          <cell r="CP149" t="str">
            <v>555. U.N. INTERCULTURAL FABIOLA SALAZAR LEGUIA DE BAGUA</v>
          </cell>
          <cell r="CQ149" t="str">
            <v>556. U.N. INTERCULTURAL DE QUILLABAMBA</v>
          </cell>
          <cell r="CR149" t="str">
            <v>557. U.N. AUTÓNOMA DE ALTO AMAZONAS</v>
          </cell>
          <cell r="CS149" t="str">
            <v>558. U.N. AUTÓNOMA DE TAYACAJA DANIEL HERNÁNDEZ MORILLO</v>
          </cell>
          <cell r="CT149" t="str">
            <v>559. U.N. CIRO ALEGRÍA</v>
          </cell>
          <cell r="CU149" t="str">
            <v>011. M. DE SALUD</v>
          </cell>
          <cell r="CV149" t="str">
            <v>131. INSTITUTO NACIONAL DE SALUD</v>
          </cell>
          <cell r="CW149" t="str">
            <v>134. SUPERINTENDENCIA NACIONAL DE SALUD</v>
          </cell>
          <cell r="CX149" t="str">
            <v>135. SEGURO INTEGRAL DE SALUD</v>
          </cell>
          <cell r="CY149" t="str">
            <v>136. INSTITUTO NACIONAL DE ENFERMEDADES NEOPLASICAS - INEN</v>
          </cell>
          <cell r="CZ149" t="str">
            <v>012. M. DE TRABAJO Y PROMOCION DEL EMPLEO</v>
          </cell>
          <cell r="DA149" t="str">
            <v>121. SUPERINTENDENCIA NACIONAL DE FISCALIZACION LABORAL</v>
          </cell>
          <cell r="DB149" t="str">
            <v>013. M. DE AGRICULTURA Y RIEGO</v>
          </cell>
          <cell r="DC149" t="str">
            <v>018. SIERRA Y SELVA EXPORTADORA</v>
          </cell>
          <cell r="DD149" t="str">
            <v>160. SERVICIO NACIONAL DE SANIDAD AGRARIA - SENASA</v>
          </cell>
          <cell r="DE149" t="str">
            <v>163. INSTITUTO NACIONAL DE INNOVACION AGRARIA</v>
          </cell>
          <cell r="DF149" t="str">
            <v>164. AUTORIDAD NACIONAL DEL AGUA - ANA</v>
          </cell>
          <cell r="DG149" t="str">
            <v>165. SERVICIO NACIONAL FORESTAL Y DE FAUNA SILVESTRE - SERFOR</v>
          </cell>
          <cell r="DH149" t="str">
            <v>016. M. DE ENERGIA Y MINAS</v>
          </cell>
          <cell r="DI149" t="str">
            <v>220. INSTITUTO PERUANO DE ENERGIA NUCLEAR</v>
          </cell>
          <cell r="DJ149" t="str">
            <v>221. INSTITUTO GEOLOGICO MINERO Y METALURGICO</v>
          </cell>
          <cell r="DK149" t="str">
            <v>019. CONTRALORIA GENERAL</v>
          </cell>
          <cell r="DL149" t="str">
            <v>020. DEFENSORIA DEL PUEBLO</v>
          </cell>
          <cell r="DM149" t="str">
            <v>021. JUNTA NACIONAL DE JUSTICIA</v>
          </cell>
          <cell r="DN149" t="str">
            <v>022. MINISTERIO PUBLICO</v>
          </cell>
          <cell r="DO149" t="str">
            <v>024. TRIBUNAL CONSTITUCIONAL</v>
          </cell>
          <cell r="DP149" t="str">
            <v>006. INSTITUTO NACIONAL DE DEFENSA CIVIL</v>
          </cell>
          <cell r="DQ149" t="str">
            <v>025. CENTRO NACIONAL DE ESTIMACION, PREVENCION Y REDUCCION DEL RIESGO DE DESASTRES - CENEPRED</v>
          </cell>
          <cell r="DR149" t="str">
            <v>026. M. DE DEFENSA</v>
          </cell>
          <cell r="DS149" t="str">
            <v>332. INSTITUTO GEOGRAFICO NACIONAL</v>
          </cell>
          <cell r="DT149" t="str">
            <v>335. AGENCIA DE COMPRAS DE LAS FUERZAS ARMADAS</v>
          </cell>
          <cell r="DU149" t="str">
            <v>027. FUERO MILITAR POLICIAL</v>
          </cell>
          <cell r="DV149" t="str">
            <v>028. CONGRESO DE LA REPUBLICA</v>
          </cell>
          <cell r="DW149" t="str">
            <v>031. JURADO NACIONAL DE ELECCIONES</v>
          </cell>
          <cell r="DX149" t="str">
            <v>032. OFICINA NACIONAL DE PROCESOS ELECTORALES</v>
          </cell>
          <cell r="DY149" t="str">
            <v>033. REGISTRO NACIONAL DE IDENTIFICACION Y ESTADO CIVIL</v>
          </cell>
          <cell r="DZ149" t="str">
            <v>008. COMISION DE PROMOCION DEL PERU PARA LA EXPORTACION Y EL TURISMO - PROMPERU</v>
          </cell>
          <cell r="EA149" t="str">
            <v>035. MINISTERIO DE COMERCIO EXTERIOR Y TURISMO</v>
          </cell>
          <cell r="EB149" t="str">
            <v>180. CENTRO DE FORMACION EN TURISMO</v>
          </cell>
          <cell r="EC149" t="str">
            <v>036. MINISTERIO DE TRANSPORTES Y COMUNICACIONES</v>
          </cell>
          <cell r="ED149" t="str">
            <v>202. SUPERINTENDENCIA DE TRANSPORTE TERRESTRE DE PERSONAS, CARGA Y MERCANCIAS - SUTRAN</v>
          </cell>
          <cell r="EE149" t="str">
            <v>203. AUTORIDAD DE TRANSPORTE URBANO PARA LIMA Y CALLAO - ATU</v>
          </cell>
          <cell r="EF149" t="str">
            <v>214. AUTORIDAD PORTUARIA NACIONAL</v>
          </cell>
          <cell r="EG149" t="str">
            <v>037. MINISTERIO DE VIVIENDA, CONSTRUCCION Y SANEAMIENTO</v>
          </cell>
          <cell r="EH149" t="str">
            <v>056. SUPERINTENDENCIA NACIONAL DE BIENES ESTATALES</v>
          </cell>
          <cell r="EI149" t="str">
            <v>205. SERVICIO NACIONAL DE CAPACITACION PARA LA INDUSTRIA DE LA CONSTRUCCION</v>
          </cell>
          <cell r="EJ149" t="str">
            <v>207. ORGANISMO TECNICO DE LA ADMINISTRACION DE LOS SERVICIOS DE SANEAMIENTO</v>
          </cell>
          <cell r="EK149" t="str">
            <v>211. ORGANISMO DE FORMALIZACION DE LA PROPIEDAD INFORMAL</v>
          </cell>
          <cell r="EL149" t="str">
            <v>038. MINISTERIO DE LA PRODUCCION</v>
          </cell>
          <cell r="EM149" t="str">
            <v>059. FONDO NACIONAL DE DESARROLLO PESQUERO - FONDEPES</v>
          </cell>
          <cell r="EN149" t="str">
            <v>240. INSTITUTO DEL MAR DEL PERU - IMARPE</v>
          </cell>
          <cell r="EO149" t="str">
            <v>241. INSTITUTO TECNOLOGICO DE LA PRODUCCION - ITP</v>
          </cell>
          <cell r="EP149" t="str">
            <v>243. ORGANISMO NACIONAL DE SANIDAD PESQUERA - SANIPES</v>
          </cell>
          <cell r="EQ149" t="str">
            <v>244. INSTITUTO NACIONAL DE CALIDAD - INACAL</v>
          </cell>
          <cell r="ER149" t="str">
            <v>039. MINISTERIO DE LA MUJER Y POBLACIONES VULNERABLES</v>
          </cell>
          <cell r="ES149" t="str">
            <v>345. CONSEJO NACIONAL PARA LA INTEGRACION DE LA PERSONA CON DISCAPACIDAD - CONADIS</v>
          </cell>
          <cell r="ET149" t="str">
            <v>040. MINISTERIO DE DESARROLLO E INCLUSION SOCIAL</v>
          </cell>
          <cell r="EU149" t="str">
            <v>001. MANCOMUNIDAD REGIONAL DE LOS ANDES</v>
          </cell>
          <cell r="EV149" t="str">
            <v>002. MANCOMUNIDAD REGIONAL HUANCAVELICA - ICA</v>
          </cell>
          <cell r="EW149" t="str">
            <v>440. GOBIERNO REGIONAL DEL DEPARTAMENTO DE AMAZONAS</v>
          </cell>
          <cell r="EX149" t="str">
            <v>441. GOBIERNO REGIONAL DEL DEPARTAMENTO DE ANCASH</v>
          </cell>
          <cell r="EY149" t="str">
            <v>442. GOBIERNO REGIONAL DEL DEPARTAMENTO DE APURIMAC</v>
          </cell>
          <cell r="EZ149" t="str">
            <v>443. GOBIERNO REGIONAL DEL DEPARTAMENTO DE AREQUIPA</v>
          </cell>
          <cell r="FA149" t="str">
            <v>444. GOBIERNO REGIONAL DEL DEPARTAMENTO DE AYACUCHO</v>
          </cell>
          <cell r="FB149" t="str">
            <v>445. GOBIERNO REGIONAL DEL DEPARTAMENTO DE CAJAMARCA</v>
          </cell>
          <cell r="FC149" t="str">
            <v>446. GOBIERNO REGIONAL DEL DEPARTAMENTO DE CUSCO</v>
          </cell>
          <cell r="FD149" t="str">
            <v>447. GOBIERNO REGIONAL DEL DEPARTAMENTO DE HUANCAVELICA</v>
          </cell>
          <cell r="FE149" t="str">
            <v>448. GOBIERNO REGIONAL DEL DEPARTAMENTO DE HUANUCO</v>
          </cell>
          <cell r="FF149" t="str">
            <v>449. GOBIERNO REGIONAL DEL DEPARTAMENTO DE ICA</v>
          </cell>
          <cell r="FG149" t="str">
            <v>450. GOBIERNO REGIONAL DEL DEPARTAMENTO DE JUNIN</v>
          </cell>
          <cell r="FH149" t="str">
            <v>451. GOBIERNO REGIONAL DEL DEPARTAMENTO DE LA LIBERTAD</v>
          </cell>
          <cell r="FI149" t="str">
            <v>452. GOBIERNO REGIONAL DEL DEPARTAMENTO DE LAMBAYEQUE</v>
          </cell>
          <cell r="FJ149" t="str">
            <v>453. GOBIERNO REGIONAL DEL DEPARTAMENTO DE LORETO</v>
          </cell>
          <cell r="FK149" t="str">
            <v>454. GOBIERNO REGIONAL DEL DEPARTAMENTO DE MADRE DE DIOS</v>
          </cell>
          <cell r="FL149" t="str">
            <v>455. GOBIERNO REGIONAL DEL DEPARTAMENTO DE MOQUEGUA</v>
          </cell>
          <cell r="FM149" t="str">
            <v>456. GOBIERNO REGIONAL DEL DEPARTAMENTO DE PASCO</v>
          </cell>
          <cell r="FN149" t="str">
            <v>457. GOBIERNO REGIONAL DEL DEPARTAMENTO DE PIURA</v>
          </cell>
          <cell r="FO149" t="str">
            <v>458. GOBIERNO REGIONAL DEL DEPARTAMENTO DE PUNO</v>
          </cell>
          <cell r="FP149" t="str">
            <v>459. GOBIERNO REGIONAL DEL DEPARTAMENTO DE SAN MARTIN</v>
          </cell>
          <cell r="FQ149" t="str">
            <v>460. GOBIERNO REGIONAL DEL DEPARTAMENTO DE TACNA</v>
          </cell>
          <cell r="FR149" t="str">
            <v>461. GOBIERNO REGIONAL DEL DEPARTAMENTO DE TUMBES</v>
          </cell>
          <cell r="FS149" t="str">
            <v>462. GOBIERNO REGIONAL DEL DEPARTAMENTO DE UCAYALI</v>
          </cell>
          <cell r="FT149" t="str">
            <v>463. GOBIERNO REGIONAL DEL DEPARTAMENTO DE LIMA</v>
          </cell>
          <cell r="FU149" t="str">
            <v>464. GOBIERNO REGIONAL DE LA PROVINCIA CONSTITUCIONAL DEL CALLAO</v>
          </cell>
          <cell r="FV149" t="str">
            <v>465. MUNICIPALIDAD METROPOLITANA DE LIMA</v>
          </cell>
          <cell r="FW149" t="str">
            <v>01. CHACHAPOYAS</v>
          </cell>
          <cell r="FX149" t="str">
            <v>02. BAGUA</v>
          </cell>
          <cell r="FY149" t="str">
            <v>03. BONGARA</v>
          </cell>
          <cell r="FZ149" t="str">
            <v>04. CONDORCANQUI</v>
          </cell>
          <cell r="GA149" t="str">
            <v>05. LUYA</v>
          </cell>
          <cell r="GB149" t="str">
            <v>06. RODRIGUEZ DE MENDOZA</v>
          </cell>
          <cell r="GC149" t="str">
            <v>07. UTCUBAMBA</v>
          </cell>
          <cell r="GD149" t="str">
            <v>01. HUARAZ</v>
          </cell>
          <cell r="GE149" t="str">
            <v>02. AIJA</v>
          </cell>
          <cell r="GF149" t="str">
            <v>03. ANTONIO RAIMONDI</v>
          </cell>
          <cell r="GG149" t="str">
            <v>04. ASUNCION</v>
          </cell>
          <cell r="GH149" t="str">
            <v>05. BOLOGNESI</v>
          </cell>
          <cell r="GI149" t="str">
            <v>06. CARHUAZ</v>
          </cell>
          <cell r="GJ149" t="str">
            <v>07. CARLOS FERMIN FITZCARRALD</v>
          </cell>
          <cell r="GK149" t="str">
            <v>08. CASMA</v>
          </cell>
          <cell r="GL149" t="str">
            <v>09. CORONGO</v>
          </cell>
          <cell r="GM149" t="str">
            <v>10. HUARI</v>
          </cell>
          <cell r="GN149" t="str">
            <v>11. HUARMEY</v>
          </cell>
          <cell r="GO149" t="str">
            <v>12. HUAYLAS</v>
          </cell>
          <cell r="GP149" t="str">
            <v>13. MARISCAL LUZURIAGA</v>
          </cell>
          <cell r="GQ149" t="str">
            <v>14. OCROS</v>
          </cell>
          <cell r="GR149" t="str">
            <v>15. PALLASCA</v>
          </cell>
          <cell r="GS149" t="str">
            <v>16. POMABAMBA</v>
          </cell>
          <cell r="GT149" t="str">
            <v>17. RECUAY</v>
          </cell>
          <cell r="GU149" t="str">
            <v>18. SANTA</v>
          </cell>
          <cell r="GV149" t="str">
            <v>19. SIHUAS</v>
          </cell>
          <cell r="GW149" t="str">
            <v>20. YUNGAY</v>
          </cell>
          <cell r="GX149" t="str">
            <v>01. ABANCAY</v>
          </cell>
          <cell r="GY149" t="str">
            <v>02. ANDAHUAYLAS</v>
          </cell>
          <cell r="GZ149" t="str">
            <v>03. ANTABAMBA</v>
          </cell>
          <cell r="HA149" t="str">
            <v>04. AYMARAES</v>
          </cell>
          <cell r="HB149" t="str">
            <v>05. COTABAMBAS</v>
          </cell>
          <cell r="HC149" t="str">
            <v>06. CHINCHEROS</v>
          </cell>
          <cell r="HD149" t="str">
            <v>07. GRAU</v>
          </cell>
          <cell r="HE149" t="str">
            <v>01. AREQUIPA</v>
          </cell>
          <cell r="HF149" t="str">
            <v>02. CAMANA</v>
          </cell>
          <cell r="HG149" t="str">
            <v>03. CARAVELI</v>
          </cell>
          <cell r="HH149" t="str">
            <v>04. CASTILLA</v>
          </cell>
          <cell r="HI149" t="str">
            <v>05. CAYLLOMA</v>
          </cell>
          <cell r="HJ149" t="str">
            <v>06. CONDESUYOS</v>
          </cell>
          <cell r="HK149" t="str">
            <v>07. ISLAY</v>
          </cell>
          <cell r="HL149" t="str">
            <v>08. LA UNION</v>
          </cell>
          <cell r="HM149" t="str">
            <v>01. HUAMANGA</v>
          </cell>
          <cell r="HN149" t="str">
            <v>02. CANGALLO</v>
          </cell>
          <cell r="HO149" t="str">
            <v>03. HUANCA SANCOS</v>
          </cell>
          <cell r="HP149" t="str">
            <v>04. HUANTA</v>
          </cell>
          <cell r="HQ149" t="str">
            <v>05. LA MAR</v>
          </cell>
          <cell r="HR149" t="str">
            <v>06. LUCANAS</v>
          </cell>
          <cell r="HS149" t="str">
            <v>07. PARINACOCHAS</v>
          </cell>
          <cell r="HT149" t="str">
            <v>08. PAUCAR DEL SARA SARA</v>
          </cell>
          <cell r="HU149" t="str">
            <v>09. SUCRE</v>
          </cell>
          <cell r="HV149" t="str">
            <v>10. VICTOR FAJARDO</v>
          </cell>
          <cell r="HW149" t="str">
            <v>11. VILCAS HUAMAN</v>
          </cell>
          <cell r="HX149" t="str">
            <v>01. CAJAMARCA</v>
          </cell>
          <cell r="HY149" t="str">
            <v>02. CAJABAMBA</v>
          </cell>
          <cell r="HZ149" t="str">
            <v>03. CELENDIN</v>
          </cell>
          <cell r="IA149" t="str">
            <v>04. CHOTA</v>
          </cell>
          <cell r="IB149" t="str">
            <v>05. CONTUMAZA</v>
          </cell>
          <cell r="IC149" t="str">
            <v>06. CUTERVO</v>
          </cell>
          <cell r="ID149" t="str">
            <v>07. HUALGAYOC</v>
          </cell>
          <cell r="IE149" t="str">
            <v>08. JAEN</v>
          </cell>
          <cell r="IF149" t="str">
            <v>09. SAN IGNACIO</v>
          </cell>
          <cell r="IG149" t="str">
            <v>10. SAN MARCOS</v>
          </cell>
          <cell r="IH149" t="str">
            <v>11. SAN MIGUEL</v>
          </cell>
          <cell r="II149" t="str">
            <v>12. SAN PABLO</v>
          </cell>
          <cell r="IJ149" t="str">
            <v>13. SANTA CRUZ</v>
          </cell>
          <cell r="IK149" t="str">
            <v>01. PROV.CONSTITUCIONAL DEL CALLAO</v>
          </cell>
          <cell r="IL149" t="str">
            <v>01. CUSCO</v>
          </cell>
          <cell r="IM149" t="str">
            <v>02. ACOMAYO</v>
          </cell>
          <cell r="IN149" t="str">
            <v>03. ANTA</v>
          </cell>
          <cell r="IO149" t="str">
            <v>04. CALCA</v>
          </cell>
          <cell r="IP149" t="str">
            <v>05. CANAS</v>
          </cell>
          <cell r="IQ149" t="str">
            <v>06. CANCHIS</v>
          </cell>
          <cell r="IR149" t="str">
            <v>07. CHUMBIVILCAS</v>
          </cell>
          <cell r="IS149" t="str">
            <v>08. ESPINAR</v>
          </cell>
          <cell r="IT149" t="str">
            <v>09. LA CONVENCION</v>
          </cell>
          <cell r="IU149" t="str">
            <v>10. PARURO</v>
          </cell>
          <cell r="IV149" t="str">
            <v>11. PAUCARTAMBO</v>
          </cell>
          <cell r="IW149" t="str">
            <v>12. QUISPICANCHIS</v>
          </cell>
          <cell r="IX149" t="str">
            <v>13. URUBAMBA</v>
          </cell>
          <cell r="IY149" t="str">
            <v>01. HUANCAVELICA</v>
          </cell>
          <cell r="IZ149" t="str">
            <v>02. ACOBAMBA</v>
          </cell>
          <cell r="JA149" t="str">
            <v>03. ANGARAES</v>
          </cell>
          <cell r="JB149" t="str">
            <v>04. CASTROVIRREYNA</v>
          </cell>
          <cell r="JC149" t="str">
            <v>05. CHURCAMPA</v>
          </cell>
          <cell r="JD149" t="str">
            <v>06. HUAYTARA</v>
          </cell>
          <cell r="JE149" t="str">
            <v>07. TAYACAJA</v>
          </cell>
          <cell r="JF149" t="str">
            <v>01. HUANUCO</v>
          </cell>
          <cell r="JG149" t="str">
            <v>02. AMBO</v>
          </cell>
          <cell r="JH149" t="str">
            <v>03. DOS DE MAYO</v>
          </cell>
          <cell r="JI149" t="str">
            <v>04. HUACAYBAMBA</v>
          </cell>
          <cell r="JJ149" t="str">
            <v>05. HUAMALIES</v>
          </cell>
          <cell r="JK149" t="str">
            <v>06. LEONCIO PRADO</v>
          </cell>
          <cell r="JL149" t="str">
            <v>07. MARAÑON</v>
          </cell>
          <cell r="JM149" t="str">
            <v>08. PACHITEA</v>
          </cell>
          <cell r="JN149" t="str">
            <v>09. PUERTO INCA</v>
          </cell>
          <cell r="JO149" t="str">
            <v>10. LAURICOCHA</v>
          </cell>
          <cell r="JP149" t="str">
            <v>11. YAROWILCA</v>
          </cell>
          <cell r="JQ149" t="str">
            <v>01. ICA</v>
          </cell>
          <cell r="JR149" t="str">
            <v>02. CHINCHA</v>
          </cell>
          <cell r="JS149" t="str">
            <v>03. NASCA</v>
          </cell>
          <cell r="JT149" t="str">
            <v>04. PALPA</v>
          </cell>
          <cell r="JU149" t="str">
            <v>05. PISCO</v>
          </cell>
          <cell r="JV149" t="str">
            <v>01. HUANCAYO</v>
          </cell>
          <cell r="JW149" t="str">
            <v>02. CONCEPCION</v>
          </cell>
          <cell r="JX149" t="str">
            <v>03. CHANCHAMAYO</v>
          </cell>
          <cell r="JY149" t="str">
            <v>04. JAUJA</v>
          </cell>
          <cell r="JZ149" t="str">
            <v>05. JUNIN</v>
          </cell>
          <cell r="KA149" t="str">
            <v>06. SATIPO</v>
          </cell>
          <cell r="KB149" t="str">
            <v>07. TARMA</v>
          </cell>
          <cell r="KC149" t="str">
            <v>08. YAULI</v>
          </cell>
          <cell r="KD149" t="str">
            <v>09. CHUPACA</v>
          </cell>
          <cell r="KE149" t="str">
            <v>01. TRUJILLO</v>
          </cell>
          <cell r="KF149" t="str">
            <v>02. ASCOPE</v>
          </cell>
          <cell r="KG149" t="str">
            <v>03. BOLIVAR</v>
          </cell>
          <cell r="KH149" t="str">
            <v>04. CHEPEN</v>
          </cell>
          <cell r="KI149" t="str">
            <v>05. JULCAN</v>
          </cell>
          <cell r="KJ149" t="str">
            <v>06. OTUZCO</v>
          </cell>
          <cell r="KK149" t="str">
            <v>07. PACASMAYO</v>
          </cell>
          <cell r="KL149" t="str">
            <v>08. PATAZ</v>
          </cell>
          <cell r="KM149" t="str">
            <v>09. SANCHEZ CARRION</v>
          </cell>
          <cell r="KN149" t="str">
            <v>10. SANTIAGO DE CHUCO</v>
          </cell>
          <cell r="KO149" t="str">
            <v>11. GRAN CHIMU</v>
          </cell>
          <cell r="KP149" t="str">
            <v>12. VIRU</v>
          </cell>
          <cell r="KQ149" t="str">
            <v>01. CHICLAYO</v>
          </cell>
          <cell r="KR149" t="str">
            <v>02. FERREÑAFE</v>
          </cell>
          <cell r="KS149" t="str">
            <v>03. LAMBAYEQUE</v>
          </cell>
          <cell r="KT149" t="str">
            <v>01. LIMA</v>
          </cell>
          <cell r="KU149" t="str">
            <v>02. BARRANCA</v>
          </cell>
          <cell r="KV149" t="str">
            <v>03. CAJATAMBO</v>
          </cell>
          <cell r="KW149" t="str">
            <v>04. CANTA</v>
          </cell>
          <cell r="KX149" t="str">
            <v>05. CAÑETE</v>
          </cell>
          <cell r="KY149" t="str">
            <v>06. HUARAL</v>
          </cell>
          <cell r="KZ149" t="str">
            <v>07. HUAROCHIRI</v>
          </cell>
          <cell r="LA149" t="str">
            <v>08. HUAURA</v>
          </cell>
          <cell r="LB149" t="str">
            <v>09. OYON</v>
          </cell>
          <cell r="LC149" t="str">
            <v>10. YAUYOS</v>
          </cell>
          <cell r="LD149" t="str">
            <v>01. MAYNAS</v>
          </cell>
          <cell r="LE149" t="str">
            <v>02. ALTO AMAZONAS</v>
          </cell>
          <cell r="LF149" t="str">
            <v>03. LORETO</v>
          </cell>
          <cell r="LG149" t="str">
            <v>04. MARISCAL RAMON CASTILLA</v>
          </cell>
          <cell r="LH149" t="str">
            <v>05. REQUENA</v>
          </cell>
          <cell r="LI149" t="str">
            <v>06. UCAYALI</v>
          </cell>
          <cell r="LJ149" t="str">
            <v>07. DATEM DEL MARAÑON</v>
          </cell>
          <cell r="LK149" t="str">
            <v>08. PUTUMAYO</v>
          </cell>
          <cell r="LL149" t="str">
            <v>01. TAMBOPATA</v>
          </cell>
          <cell r="LM149" t="str">
            <v>02. MANU</v>
          </cell>
          <cell r="LN149" t="str">
            <v>03. TAHUAMANU</v>
          </cell>
          <cell r="LO149" t="str">
            <v>01. MARISCAL NIETO</v>
          </cell>
          <cell r="LP149" t="str">
            <v>02. GENERAL SANCHEZ CERRO</v>
          </cell>
          <cell r="LQ149" t="str">
            <v>03. ILO</v>
          </cell>
          <cell r="LR149" t="str">
            <v>01. PASCO</v>
          </cell>
          <cell r="LS149" t="str">
            <v>02. DANIEL A. CARRION</v>
          </cell>
          <cell r="LT149" t="str">
            <v>03. OXAPAMPA</v>
          </cell>
          <cell r="LU149" t="str">
            <v>01. PIURA</v>
          </cell>
          <cell r="LV149" t="str">
            <v>02. AYABACA</v>
          </cell>
          <cell r="LW149" t="str">
            <v>03. HUANCABAMBA</v>
          </cell>
          <cell r="LX149" t="str">
            <v>04. MORROPON</v>
          </cell>
          <cell r="LY149" t="str">
            <v>05. PAITA</v>
          </cell>
          <cell r="LZ149" t="str">
            <v>06. SULLANA</v>
          </cell>
          <cell r="MA149" t="str">
            <v>07. TALARA</v>
          </cell>
          <cell r="MB149" t="str">
            <v>08. SECHURA</v>
          </cell>
          <cell r="MC149" t="str">
            <v>01. PUNO</v>
          </cell>
          <cell r="MD149" t="str">
            <v>02. AZANGARO</v>
          </cell>
          <cell r="ME149" t="str">
            <v>03. CARABAYA</v>
          </cell>
          <cell r="MF149" t="str">
            <v>04. CHUCUITO</v>
          </cell>
          <cell r="MG149" t="str">
            <v>05. EL COLLAO</v>
          </cell>
          <cell r="MH149" t="str">
            <v>06. HUANCANE</v>
          </cell>
          <cell r="MI149" t="str">
            <v>07. LAMPA</v>
          </cell>
          <cell r="MJ149" t="str">
            <v>08. MELGAR</v>
          </cell>
          <cell r="MK149" t="str">
            <v>09. MOHO</v>
          </cell>
          <cell r="ML149" t="str">
            <v>10. SAN ANTONIO DE PUTINA</v>
          </cell>
          <cell r="MM149" t="str">
            <v>11. SAN ROMAN</v>
          </cell>
          <cell r="MN149" t="str">
            <v>12. SANDIA</v>
          </cell>
          <cell r="MO149" t="str">
            <v>13. YUNGUYO</v>
          </cell>
          <cell r="MP149" t="str">
            <v>01. MOYOBAMBA</v>
          </cell>
          <cell r="MQ149" t="str">
            <v>02. BELLAVISTA</v>
          </cell>
          <cell r="MR149" t="str">
            <v>03. EL DORADO</v>
          </cell>
          <cell r="MS149" t="str">
            <v>04. HUALLAGA</v>
          </cell>
          <cell r="MT149" t="str">
            <v>05. LAMAS</v>
          </cell>
          <cell r="MU149" t="str">
            <v>06. MARISCAL CACERES</v>
          </cell>
          <cell r="MV149" t="str">
            <v>07. PICOTA</v>
          </cell>
          <cell r="MW149" t="str">
            <v>08. RIOJA</v>
          </cell>
          <cell r="MX149" t="str">
            <v>09. SAN MARTIN</v>
          </cell>
          <cell r="MY149" t="str">
            <v>10. TOCACHE</v>
          </cell>
          <cell r="MZ149" t="str">
            <v>01. TACNA</v>
          </cell>
          <cell r="NA149" t="str">
            <v>02. CANDARAVE</v>
          </cell>
          <cell r="NB149" t="str">
            <v>03. JORGE BASADRE</v>
          </cell>
          <cell r="NC149" t="str">
            <v>04. TARATA</v>
          </cell>
          <cell r="ND149" t="str">
            <v>01. TUMBES</v>
          </cell>
          <cell r="NE149" t="str">
            <v>02. CONTRALMIRANTE VILLAR</v>
          </cell>
          <cell r="NF149" t="str">
            <v>03. ZARUMILLA</v>
          </cell>
          <cell r="NG149" t="str">
            <v>01. CORONEL PORTILLO</v>
          </cell>
          <cell r="NH149" t="str">
            <v>02. ATALAYA</v>
          </cell>
          <cell r="NI149" t="str">
            <v>03. PADRE ABAD</v>
          </cell>
          <cell r="NJ149" t="str">
            <v>04. PURUS</v>
          </cell>
          <cell r="NK149" t="str">
            <v>001. MANCOMUNIDAD MUNICIPAL DE LA AMAZONIA DE PUNO</v>
          </cell>
          <cell r="NL149" t="str">
            <v>002. MANCOMUNIDAD MUNICIPAL DE USCOVILCA</v>
          </cell>
          <cell r="NM149" t="str">
            <v>003. MANCOMUNIDAD MUNICIPAL DEL VALLE DE LA LECHE</v>
          </cell>
          <cell r="NN149" t="str">
            <v>004. MANCOMUNIDAD MUNICIPAL DE SALHUANA</v>
          </cell>
          <cell r="NO149" t="str">
            <v>005. MANCOMUNIDAD MUNICIPAL VALLE SUR - CUSCO</v>
          </cell>
          <cell r="NP149" t="str">
            <v>006. MANCOMUNIDAD MUNICIPAL DE HUAYTAPALLANA</v>
          </cell>
          <cell r="NQ149" t="str">
            <v>007. MANCOMUNIDAD MUNICIPAL DE QAPAQ ÑAN</v>
          </cell>
          <cell r="NR149" t="str">
            <v>009. MANCOMUNIDAD MUNICIPAL INTEGRACIÓN FRONTERIZA COLLPA</v>
          </cell>
          <cell r="NS149" t="str">
            <v>010. MANCOMUNIDAD MUNICIPAL FRENTE NORTE DEL ILUCÁN</v>
          </cell>
          <cell r="NT149" t="str">
            <v>011. MANCOMUNIDAD MUNICIPAL DEL NORTE DE CELENDIN</v>
          </cell>
          <cell r="NU149" t="str">
            <v>015. MANCOMUNIDAD MUNICIPAL TALLÁN</v>
          </cell>
          <cell r="NV149" t="str">
            <v>017. MANCOMUNIDAD MUNICIPAL NUEVA REQUENA - PADRE MARQUEZ-NR-PM</v>
          </cell>
          <cell r="NW149" t="str">
            <v>019. MANCOMUNIDAD MUNICIPAL CUENCA MANTARO - MANTARO</v>
          </cell>
          <cell r="NX149" t="str">
            <v>020. MANCOMUNIDAD MUNICIPAL CUENCA DEL MANTARO VIZCATÁN - VRAE</v>
          </cell>
          <cell r="NY149" t="str">
            <v>021. MANCOMUNIDAD MUNICIPAL DE LA QUEBRADA DEL MANTARO</v>
          </cell>
          <cell r="NZ149" t="str">
            <v>024. MANCOMUNIDAD MUNICIPAL DE LA SUBCUENCA DEL RIO CHIPILLICO</v>
          </cell>
          <cell r="OA149" t="str">
            <v>025. MANCOMUNIDAD MUNICIPAL TUPAC AMARU II</v>
          </cell>
          <cell r="OB149" t="str">
            <v>026. MANCOMUNIDAD MUNICIPAL DE LA CUENCA VALLE DE LURÍN</v>
          </cell>
          <cell r="OC149" t="str">
            <v>027. MANCOMUNIDAD MUNICIPAL DEL CORREDOR MANTARO</v>
          </cell>
          <cell r="OD149" t="str">
            <v>028. MANCOMUNIDAD MUNICIPAL DE HATUN HUAYLAS</v>
          </cell>
          <cell r="OE149" t="str">
            <v>030. MANCOMUNIDAD MUNICIPAL ANGARAES SUR</v>
          </cell>
          <cell r="OF149" t="str">
            <v>031. MANCOMUNIDAD MUNICIPAL LIMA CENTRO</v>
          </cell>
          <cell r="OG149" t="str">
            <v>032. MANCOMUNIDAD MUNICIPAL DE LA CUENCA DEL RÍO SANTO TOMÁS</v>
          </cell>
          <cell r="OH149" t="str">
            <v>036. MANCOMUNIDAD MUNICIPAL DEL VALLE SANTA EULALIA</v>
          </cell>
          <cell r="OI149" t="str">
            <v>037. MANCOMUNIDAD MUNICIPAL DEL VALLE FORTALEZA Y DEL SANTA</v>
          </cell>
          <cell r="OJ149" t="str">
            <v>038. MANCOMUNIDAD MUNICIPAL MARGEN DERECHA DE CAYLLOMA</v>
          </cell>
          <cell r="OK149" t="str">
            <v>039. MANCOMUNIDAD MUNICIPAL DE LAS CABEZADAS DEL SUR DE LUCANAS - AYACUCHO</v>
          </cell>
          <cell r="OL149" t="str">
            <v>040. MANCOMUNIDAD MUNICIPAL SEÑOR CAUTIVO DE AYABACA</v>
          </cell>
          <cell r="OM149" t="str">
            <v>042. MANCOMUNIDAD MUNICIPAL WARAQ</v>
          </cell>
          <cell r="ON149" t="str">
            <v>043. MANCOMUNIDAD MUNICIPAL CUENCA DEL RIO CUMBAZA</v>
          </cell>
          <cell r="OO149" t="str">
            <v>045. MANCOMUNIDAD MUNICIPAL TRES CUENCAS SANTA - FORTALEZA - PATIVILCA</v>
          </cell>
          <cell r="OP149" t="str">
            <v>047. MANCOMUNIDAD MUNICIPAL DE LOS DISTRITOS DE OXAPAMPA</v>
          </cell>
          <cell r="OQ149" t="str">
            <v>049. MANCOMUNIDAD MUNICIPAL LIMA SUR</v>
          </cell>
          <cell r="OR149" t="str">
            <v>054. MANCOMUNIDAD MUNICIPAL VRAEM DEL NORTE</v>
          </cell>
          <cell r="OS149" t="str">
            <v>055. MANCOMUNIDAD MUNICIPAL DE CUENCAS DE SELVA CENTRAL</v>
          </cell>
          <cell r="OT149" t="str">
            <v>056. MANCOMUNIDAD MUNICIPAL DEL NOR ORIENTE DEL PERÚ</v>
          </cell>
          <cell r="OU149" t="str">
            <v>560. U.N. DIEGO QUISPE TITO</v>
          </cell>
          <cell r="OV149" t="str">
            <v>561. U.N. DE MÚSICA</v>
          </cell>
          <cell r="OW149" t="str">
            <v>562. U.N. DANIEL ALOMIA ROBLES</v>
          </cell>
          <cell r="OX149" t="str">
            <v>008. MANCOMUNIDAD MUNICIPAL DE PARAMOS Y CUENCAS DEL JAEN</v>
          </cell>
          <cell r="OY149" t="str">
            <v>012. MANCOMUNIDAD MUNICIPAL LOS ANDES SUR AYACUCHO AREQUIPA</v>
          </cell>
          <cell r="OZ149" t="str">
            <v>013. MANCOMUNIDAD MUNICIPAL DEL VALLE DE LOS VOLCANES</v>
          </cell>
          <cell r="PA149" t="str">
            <v>014. MANCOMUNIDAD MUNICIPAL DE LA CUENCA DEL RIO SAN JUAN</v>
          </cell>
          <cell r="PB149" t="str">
            <v>016. MANCOMUNIDAD MUNICIPAL LIMA ESTE</v>
          </cell>
          <cell r="PC149" t="str">
            <v>018. MANCOMUNIDAD MUNICIPAL LOS WARI - MANWARI</v>
          </cell>
          <cell r="PD149" t="str">
            <v>022. MANCOMUNIDAD MUNICIPAL UNION DE MUNICIPALIDADES ANDINAS DEL SUR - UMASUR</v>
          </cell>
          <cell r="PE149" t="str">
            <v>023. MANCOMUNIDAD MUNICIPAL RIO CACHI - MANRIOCACHI</v>
          </cell>
          <cell r="PF149" t="str">
            <v>029. MANCOMUNIDAD MUNICIPAL CUENCA CACHI</v>
          </cell>
          <cell r="PG149" t="str">
            <v>033. MANCOMUNIDAD MUNICIPAL CHILLAOS - REGION AMAZONAS</v>
          </cell>
          <cell r="PH149" t="str">
            <v>034. MANCOMUNIDAD MUNICIPAL QHAPAQ QOLLA</v>
          </cell>
          <cell r="PI149" t="str">
            <v>035. MANCOMUNIDAD MUNICIPAL LIMA NORTE</v>
          </cell>
          <cell r="PJ149" t="str">
            <v>041. MANCOMUNIDAD MUNICIPAL DEL YACUS</v>
          </cell>
          <cell r="PK149" t="str">
            <v>044. MANCOMUNIDAD MUNICIPAL DEL VALLE DE YANAMARCA</v>
          </cell>
          <cell r="PL149" t="str">
            <v>046. MANCOMUNIDAD MUNICIPAL CIRCUITO MOCHICA</v>
          </cell>
          <cell r="PM149" t="str">
            <v>048. MANCOMUNIDAD MUNICIPAL FORESTACION SIN FRONTERAS</v>
          </cell>
          <cell r="PN149" t="str">
            <v>050. MANCOMUNIDAD MUNICIPAL DE LAS CUENCAS DEL CHOTANO-CONCHANO MANUEL JOSE BECERRA SILVA</v>
          </cell>
          <cell r="PO149" t="str">
            <v>051. MANCOMUNIDAD MUNICIPAL QANCHI DE LA PROVINCIA DE CANCHIS</v>
          </cell>
          <cell r="PP149" t="str">
            <v>052. MANCOMUNIDAD MUNICIPAL POR LA INTEGRACION DE SAN MARTIN Y LORETO</v>
          </cell>
          <cell r="PQ149" t="str">
            <v>053. MANCOMUNIDAD MUNICIPAL CUENCA MISHQUIYACU - SAUCE</v>
          </cell>
          <cell r="PR149" t="str">
            <v>057. MANCOMUNIDAD MUNICIPAL CONO NORTE - HUANCAVELICA</v>
          </cell>
          <cell r="PS149" t="str">
            <v>058. MANCOMUNIDAD MUNICIPAL CUENCA DEL MANTARO HUANCHUY - VRAEM</v>
          </cell>
        </row>
        <row r="150">
          <cell r="A150" t="str">
            <v>_001._PRESIDENCIA_DEL_CONSEJO_DE_MINISTROS</v>
          </cell>
          <cell r="B150" t="str">
            <v>_002._INSTITUTO_NACIONAL_DE_ESTADISTICA_E_INFORMATICA</v>
          </cell>
          <cell r="C150" t="str">
            <v>_010._DIRECCION_NACIONAL_DE_INTELIGENCIA</v>
          </cell>
          <cell r="D150" t="str">
            <v>_011._DESPACHO_PRESIDENCIAL</v>
          </cell>
          <cell r="E150" t="str">
            <v>_012._COMISION_NACIONAL_PARA_EL_DESARROLLO_Y_VIDA_SIN_DROGAS__DEVIDA</v>
          </cell>
          <cell r="F150" t="str">
            <v>_016._CENTRO_NACIONAL_DE_PLANEAMIENTO_ESTRATEGICO__CEPLAN</v>
          </cell>
          <cell r="G150" t="str">
            <v>_019._ORGANISMO_SUPERVISOR_DE_LA_INVERSION_PRIVADA_EN_TELECOMUNICACIONES</v>
          </cell>
          <cell r="H150" t="str">
            <v>_020._ORGANISMO_SUPERVISOR_DE_LA_INVERSION_EN_ENERGIA_Y_MINERIA</v>
          </cell>
          <cell r="I150" t="str">
            <v>_021._SUPERINTENDENCIA_NACIONAL_DE_SERVICIOS_DE_SANEAMIENTO</v>
          </cell>
          <cell r="J150" t="str">
            <v>_022._ORGANISMO_SUPERVISOR_DE_LA_INVERSION_EN_INFRAESTRUCTURA_DE_TRANSPORTE_DE_USO_PUBLICO</v>
          </cell>
          <cell r="K150" t="str">
            <v>_023._AUTORIDAD_NACIONAL_DEL_SERVICIO_CIVIL</v>
          </cell>
          <cell r="L150" t="str">
            <v>_024._ORGANISMO_DE_SUPERVISION_DE_LOS_RECURSOS_FORESTALES_Y_DE_FAUNA_SILVESTRE</v>
          </cell>
          <cell r="M150" t="str">
            <v>_114._CONSEJO_NACIONAL_DE_CIENCIA__TECNOLOGIA_E_INNOVACION_TECNOLOGICA</v>
          </cell>
          <cell r="N150" t="str">
            <v>_183._INSTITUTO_NACIONAL_DE_DEFENSA_DE_LA_COMPETENCIA_Y_DE_LA_PROTECCION_DE_LA_PROPIEDAD_INTELECTUAL</v>
          </cell>
          <cell r="O150" t="str">
            <v>_003._M._DE_CULTURA</v>
          </cell>
          <cell r="P150" t="str">
            <v>_060._ARCHIVO_GENERAL_DE_LA_NACION</v>
          </cell>
          <cell r="Q150" t="str">
            <v>_113._BIBLIOTECA_NACIONAL_DEL_PERU</v>
          </cell>
          <cell r="R150" t="str">
            <v>_116._INSTITUTO_NACIONAL_DE_RADIO_Y_TELEVISION_DEL_PERU__IRTP</v>
          </cell>
          <cell r="S150" t="str">
            <v>_004._PODER_JUDICIAL</v>
          </cell>
          <cell r="T150" t="str">
            <v>_040._ACADEMIA_DE_LA_MAGISTRATURA</v>
          </cell>
          <cell r="U150" t="str">
            <v>_005._M._DEL_AMBIENTE</v>
          </cell>
          <cell r="V150" t="str">
            <v>_050._SERVICIO_NACIONAL_DE_AREAS_NATURALES_PROTEGIDAS_POR_EL_ESTADO__SERNANP</v>
          </cell>
          <cell r="W150" t="str">
            <v>_051._ORGANISMO_DE_EVALUACION_Y_FISCALIZACION_AMBIENTAL__OEFA</v>
          </cell>
          <cell r="X150" t="str">
            <v>_052._SERVICIO_NACIONAL_DE_CERTIFICACION_AMBIENTAL_PARA_LAS_INVERSIONES_SOSTENIBLES_SENACE</v>
          </cell>
          <cell r="Y150" t="str">
            <v>_055._INSTITUTO_DE_INVESTIGACIONES_DE_LA_AMAZONIA_PERUANA</v>
          </cell>
          <cell r="Z150" t="str">
            <v>_056._INSTITUTO_NACIONAL_DE_INVESTIGACION_EN_GLACIARES_Y_ECOSISTEMAS_DE_MONTAÑA</v>
          </cell>
          <cell r="AA150" t="str">
            <v>_112._INSTITUTO_GEOFISICO_DEL_PERU</v>
          </cell>
          <cell r="AB150" t="str">
            <v>_331._SERVICIO_NACIONAL_DE_METEOROLOGIA_E_HIDROLOGIA</v>
          </cell>
          <cell r="AC150" t="str">
            <v>_006._M._DE_JUSTICIA_Y_DERECHOS_HUMANOS</v>
          </cell>
          <cell r="AD150" t="str">
            <v>_061._INSTITUTO_NACIONAL_PENITENCIARIO</v>
          </cell>
          <cell r="AE150" t="str">
            <v>_067._SUPERINTENDENCIA_NACIONAL_DE_LOS_REGISTROS_PUBLICOS</v>
          </cell>
          <cell r="AF150" t="str">
            <v>_007._M._DEL_INTERIOR</v>
          </cell>
          <cell r="AG150" t="str">
            <v>_070._INTENDENCIA_NACIONAL_DE_BOMBEROS_DEL_PERÚ__INBP</v>
          </cell>
          <cell r="AH150" t="str">
            <v>_072._SUPERINTENDENCIA_NACIONAL_DE_CONTROL_DE_SERVICIOS_DE_SEGURIDAD__ARMAS__MUNICIONES_Y_EXPLOSIVOS_DE_USO_CIVIL</v>
          </cell>
          <cell r="AI150" t="str">
            <v>_073._SUPERINTENDENCIA_NACIONAL_DE_MIGRACIONES</v>
          </cell>
          <cell r="AJ150" t="str">
            <v>_008._M._DE_RELACIONES_EXTERIORES</v>
          </cell>
          <cell r="AK150" t="str">
            <v>_080._AGENCIA_PERUANA_DE_COOPERACION_INTERNACIONAL__APCI</v>
          </cell>
          <cell r="AL150" t="str">
            <v>_009._M._DE_ECONOMIA_Y_FINANZAS</v>
          </cell>
          <cell r="AM150" t="str">
            <v>_055._AGENCIA_DE_PROMOCION_DE_LA_INVERSION_PRIVADA</v>
          </cell>
          <cell r="AN150" t="str">
            <v>_057._SUPERINTENDENCIA_NACIONAL_DE_ADUANAS_Y_DE_ADMINISTRACION_TRIBUTARIA</v>
          </cell>
          <cell r="AO150" t="str">
            <v>_058._SUPERINTENDENCIA_DEL_MERCADO_DE_VALORES</v>
          </cell>
          <cell r="AP150" t="str">
            <v>_059._ORGANISMO_SUPERVISOR_DE_LAS_CONTRATACIONES_DEL_ESTADO</v>
          </cell>
          <cell r="AQ150" t="str">
            <v>_095._OFICINA_DE_NORMALIZACION_PREVISIONALONP</v>
          </cell>
          <cell r="AR150" t="str">
            <v>_096._CENTRAL_DE_COMPRAS_PÚBLICAS__PERÚ_COMPRAS</v>
          </cell>
          <cell r="AS150" t="str">
            <v>_010._M._DE_EDUCACION</v>
          </cell>
          <cell r="AT150" t="str">
            <v>_111._CENTRO_VACACIONAL_HUAMPANI</v>
          </cell>
          <cell r="AU150" t="str">
            <v>_117._SISTEMA_NACIONAL_DE_EVALUACION__ACREDITACION_Y_CERTIFICACION_DE_LA_CALIDAD_EDUCATIVA</v>
          </cell>
          <cell r="AV150" t="str">
            <v>_118._SUPERINTENDENCIA_NACIONAL_DE_EDUCACION_SUPERIOR_UNIVERSITARIA</v>
          </cell>
          <cell r="AW150" t="str">
            <v>_342._INSTITUTO_PERUANO_DEL_DEPORTE</v>
          </cell>
          <cell r="AX150" t="str">
            <v>_510._U.N._MAYOR_DE_SAN_MARCOS</v>
          </cell>
          <cell r="AY150" t="str">
            <v>_511._U.N._DE_SAN_ANTONIO_ABAD_DEL_CUSCO</v>
          </cell>
          <cell r="AZ150" t="str">
            <v>_512._U.N._DE_TRUJILLO</v>
          </cell>
          <cell r="BA150" t="str">
            <v>_513._U.N._DE_SAN_AGUSTIN</v>
          </cell>
          <cell r="BB150" t="str">
            <v>_514._U.N._DE_INGENIERIA</v>
          </cell>
          <cell r="BC150" t="str">
            <v>_515._U.N._SAN_LUIS_GONZAGA_DE_ICA</v>
          </cell>
          <cell r="BD150" t="str">
            <v>_516._U.N._SAN_CRISTOBAL_DE_HUAMANGA</v>
          </cell>
          <cell r="BE150" t="str">
            <v>_517._U.N._DEL_CENTRO_DEL_PERU</v>
          </cell>
          <cell r="BF150" t="str">
            <v>_518._U.N._AGRARIA_LA_MOLINA</v>
          </cell>
          <cell r="BG150" t="str">
            <v>_519._U.N._DE_LA_AMAZONIA_PERUANA</v>
          </cell>
          <cell r="BH150" t="str">
            <v>_520._U.N._DEL_ALTIPLANO</v>
          </cell>
          <cell r="BI150" t="str">
            <v>_521._U.N._DE_PIURA</v>
          </cell>
          <cell r="BJ150" t="str">
            <v>_522._U.N._DE_CAJAMARCA</v>
          </cell>
          <cell r="BK150" t="str">
            <v>_523._U.N._PEDRO_RUIZ_GALLO</v>
          </cell>
          <cell r="BL150" t="str">
            <v>_524._U.N._FEDERICO_VILLARREAL</v>
          </cell>
          <cell r="BM150" t="str">
            <v>_525._U.N._HERMILIO_VALDIZAN</v>
          </cell>
          <cell r="BN150" t="str">
            <v>_526._U.N._AGRARIA_DE_LA_SELVA</v>
          </cell>
          <cell r="BO150" t="str">
            <v>_527._U.N._DANIEL_ALCIDES_CARRION</v>
          </cell>
          <cell r="BP150" t="str">
            <v>_528._U.N._DE_EDUCACION_ENRIQUE_GUZMAN_Y_VALLE</v>
          </cell>
          <cell r="BQ150" t="str">
            <v>_529._U.N._DEL_CALLAO</v>
          </cell>
          <cell r="BR150" t="str">
            <v>_530._U.N._JOSE_FAUSTINO_SANCHEZ_CARRION</v>
          </cell>
          <cell r="BS150" t="str">
            <v>_531._U.N._JORGE_BASADRE_GROHMANN</v>
          </cell>
          <cell r="BT150" t="str">
            <v>_532._U.N._SANTIAGO_ANTUNEZ_DE_MAYOLO</v>
          </cell>
          <cell r="BU150" t="str">
            <v>_533._U.N._DE_SAN_MARTIN</v>
          </cell>
          <cell r="BV150" t="str">
            <v>_534._U.N._DE_UCAYALI</v>
          </cell>
          <cell r="BW150" t="str">
            <v>_535._U.N._DE_TUMBES</v>
          </cell>
          <cell r="BX150" t="str">
            <v>_536._U.N._DEL_SANTA</v>
          </cell>
          <cell r="BY150" t="str">
            <v>_537._U.N._DE_HUANCAVELICA</v>
          </cell>
          <cell r="BZ150" t="str">
            <v>_538._U.N._AMAZONICA_DE_MADRE_DE_DIOS</v>
          </cell>
          <cell r="CA150" t="str">
            <v>_539._U.N._MICAELA_BASTIDAS_DE_APURIMAC</v>
          </cell>
          <cell r="CB150" t="str">
            <v>_541._U.N._TORIBIO_RODRIGUEZ_DE_MENDOZA_DE_AMAZONAS</v>
          </cell>
          <cell r="CC150" t="str">
            <v>_542._U.N._INTERCULTURAL_DE_LA_AMAZONIA</v>
          </cell>
          <cell r="CD150" t="str">
            <v>_543._U.N._TECNOLOGICA_DE_LIMA_SUR</v>
          </cell>
          <cell r="CE150" t="str">
            <v>_544._U.N._JOSE_MARIA_ARGUEDAS</v>
          </cell>
          <cell r="CF150" t="str">
            <v>_545._U.N._DE_MOQUEGUA</v>
          </cell>
          <cell r="CG150" t="str">
            <v>_546._U.N._DE_JAEN</v>
          </cell>
          <cell r="CH150" t="str">
            <v>_547._U.N._DE_CAÑETE</v>
          </cell>
          <cell r="CI150" t="str">
            <v>_548._U.N._DE_FRONTERA</v>
          </cell>
          <cell r="CJ150" t="str">
            <v>_549._U.N._DE_BARRANCA</v>
          </cell>
          <cell r="CK150" t="str">
            <v>_550._U.N._AUTÓNOMA_DE_CHOTA</v>
          </cell>
          <cell r="CL150" t="str">
            <v>_551._U.N._INTERCULTURAL_DE_LA_SELVA_CENTRAL_JUAN_SANTOS_ATAHUALPA</v>
          </cell>
          <cell r="CM150" t="str">
            <v>_552._U.N._DE_JULIACA</v>
          </cell>
          <cell r="CN150" t="str">
            <v>_553._U.N._AUTÓNOMA_ALTOANDINA_DE_TARMA</v>
          </cell>
          <cell r="CO150" t="str">
            <v>_554._U.N._AUTÓNOMA_DE_HUANTA</v>
          </cell>
          <cell r="CP150" t="str">
            <v>_555._U.N._INTERCULTURAL_FABIOLA_SALAZAR_LEGUIA_DE_BAGUA</v>
          </cell>
          <cell r="CQ150" t="str">
            <v>_556._U.N._INTERCULTURAL_DE_QUILLABAMBA</v>
          </cell>
          <cell r="CR150" t="str">
            <v>_557._U.N._AUTÓNOMA_DE_ALTO_AMAZONAS</v>
          </cell>
          <cell r="CS150" t="str">
            <v>_558._U.N._AUTÓNOMA_DE_TAYACAJA_DANIEL_HERNÁNDEZ_MORILLO</v>
          </cell>
          <cell r="CT150" t="str">
            <v>_559._U.N._CIRO_ALEGRÍA</v>
          </cell>
          <cell r="CU150" t="str">
            <v>_011._M._DE_SALUD</v>
          </cell>
          <cell r="CV150" t="str">
            <v>_131._INSTITUTO_NACIONAL_DE_SALUD</v>
          </cell>
          <cell r="CW150" t="str">
            <v>_134._SUPERINTENDENCIA_NACIONAL_DE_SALUD</v>
          </cell>
          <cell r="CX150" t="str">
            <v>_135._SEGURO_INTEGRAL_DE_SALUD</v>
          </cell>
          <cell r="CY150" t="str">
            <v>_136._INSTITUTO_NACIONAL_DE_ENFERMEDADES_NEOPLASICAS__INEN</v>
          </cell>
          <cell r="CZ150" t="str">
            <v>_012._M._DE_TRABAJO_Y_PROMOCION_DEL_EMPLEO</v>
          </cell>
          <cell r="DA150" t="str">
            <v>_121._SUPERINTENDENCIA_NACIONAL_DE_FISCALIZACION_LABORAL</v>
          </cell>
          <cell r="DB150" t="str">
            <v>_013._M._DE_AGRICULTURA_Y_RIEGO</v>
          </cell>
          <cell r="DC150" t="str">
            <v>_018._SIERRA_Y_SELVA_EXPORTADORA</v>
          </cell>
          <cell r="DD150" t="str">
            <v>_160._SERVICIO_NACIONAL_DE_SANIDAD_AGRARIA__SENASA</v>
          </cell>
          <cell r="DE150" t="str">
            <v>_163._INSTITUTO_NACIONAL_DE_INNOVACION_AGRARIA</v>
          </cell>
          <cell r="DF150" t="str">
            <v>_164._AUTORIDAD_NACIONAL_DEL_AGUA__ANA</v>
          </cell>
          <cell r="DG150" t="str">
            <v>_165._SERVICIO_NACIONAL_FORESTAL_Y_DE_FAUNA_SILVESTRE__SERFOR</v>
          </cell>
          <cell r="DH150" t="str">
            <v>_016._M._DE_ENERGIA_Y_MINAS</v>
          </cell>
          <cell r="DI150" t="str">
            <v>_220._INSTITUTO_PERUANO_DE_ENERGIA_NUCLEAR</v>
          </cell>
          <cell r="DJ150" t="str">
            <v>_221._INSTITUTO_GEOLOGICO_MINERO_Y_METALURGICO</v>
          </cell>
          <cell r="DK150" t="str">
            <v>_019._CONTRALORIA_GENERAL</v>
          </cell>
          <cell r="DL150" t="str">
            <v>_020._DEFENSORIA_DEL_PUEBLO</v>
          </cell>
          <cell r="DM150" t="str">
            <v>_021._CONSEJO_NACIONAL_DE_LA_MAGISTRATURA</v>
          </cell>
          <cell r="DN150" t="str">
            <v>_022._MINISTERIO_PUBLICO</v>
          </cell>
          <cell r="DO150" t="str">
            <v>_024._TRIBUNAL_CONSTITUCIONAL</v>
          </cell>
          <cell r="DP150" t="str">
            <v>_006._INSTITUTO_NACIONAL_DE_DEFENSA_CIVIL</v>
          </cell>
          <cell r="DQ150" t="str">
            <v>_025._CENTRO_NACIONAL_DE_ESTIMACION__PREVENCION_Y_REDUCCION_DEL_RIESGO_DE_DESASTRES__CENEPRED</v>
          </cell>
          <cell r="DR150" t="str">
            <v>_026._M._DE_DEFENSA</v>
          </cell>
          <cell r="DS150" t="str">
            <v>_332._INSTITUTO_GEOGRAFICO_NACIONAL</v>
          </cell>
          <cell r="DT150" t="str">
            <v>_335._AGENCIA_DE_COMPRAS_DE_LAS_FUERZAS_ARMADAS</v>
          </cell>
          <cell r="DU150" t="str">
            <v>_027._FUERO_MILITAR_POLICIAL</v>
          </cell>
          <cell r="DV150" t="str">
            <v>_028._CONGRESO_DE_LA_REPUBLICA</v>
          </cell>
          <cell r="DW150" t="str">
            <v>_031._JURADO_NACIONAL_DE_ELECCIONES</v>
          </cell>
          <cell r="DX150" t="str">
            <v>_032._OFICINA_NACIONAL_DE_PROCESOS_ELECTORALES</v>
          </cell>
          <cell r="DY150" t="str">
            <v>_033._REGISTRO_NACIONAL_DE_IDENTIFICACION_Y_ESTADO_CIVIL</v>
          </cell>
          <cell r="DZ150" t="str">
            <v>_008._COMISION_DE_PROMOCION_DEL_PERU_PARA_LA_EXPORTACION_Y_EL_TURISMO__PROMPERU</v>
          </cell>
          <cell r="EA150" t="str">
            <v>_035._MINISTERIO_DE_COMERCIO_EXTERIOR_Y_TURISMO</v>
          </cell>
          <cell r="EB150" t="str">
            <v>_180._CENTRO_DE_FORMACION_EN_TURISMO</v>
          </cell>
          <cell r="EC150" t="str">
            <v>_036._MINISTERIO_DE_TRANSPORTES_Y_COMUNICACIONES</v>
          </cell>
          <cell r="ED150" t="str">
            <v>_202._SUPERINTENDENCIA_DE_TRANSPORTE_TERRESTRE_DE_PERSONAS__CARGA_Y_MERCANCIAS__SUTRAN</v>
          </cell>
          <cell r="EE150" t="str">
            <v>_203._AUTORIDAD_DE_TRANSPORTE_URBANO_PARA_LIMA_Y_CALLAO__ATU</v>
          </cell>
          <cell r="EF150" t="str">
            <v>_214._AUTORIDAD_PORTUARIA_NACIONAL</v>
          </cell>
          <cell r="EG150" t="str">
            <v>_037._MINISTERIO_DE_VIVIENDA__CONSTRUCCION_Y_SANEAMIENTO</v>
          </cell>
          <cell r="EH150" t="str">
            <v>_056._SUPERINTENDENCIA_NACIONAL_DE_BIENES_ESTATALES</v>
          </cell>
          <cell r="EI150" t="str">
            <v>_205._SERVICIO_NACIONAL_DE_CAPACITACION_PARA_LA_INDUSTRIA_DE_LA_CONSTRUCCION</v>
          </cell>
          <cell r="EJ150" t="str">
            <v>_207._ORGANISMO_TECNICO_DE_LA_ADMINISTRACION_DE_LOS_SERVICIOS_DE_SANEAMIENTO</v>
          </cell>
          <cell r="EK150" t="str">
            <v>_211._ORGANISMO_DE_FORMALIZACION_DE_LA_PROPIEDAD_INFORMAL</v>
          </cell>
          <cell r="EL150" t="str">
            <v>_038._MINISTERIO_DE_LA_PRODUCCION</v>
          </cell>
          <cell r="EM150" t="str">
            <v>_059._FONDO_NACIONAL_DE_DESARROLLO_PESQUERO__FONDEPES</v>
          </cell>
          <cell r="EN150" t="str">
            <v>_240._INSTITUTO_DEL_MAR_DEL_PERU__IMARPE</v>
          </cell>
          <cell r="EO150" t="str">
            <v>_241._INSTITUTO_TECNOLOGICO_DE_LA_PRODUCCION__ITP</v>
          </cell>
          <cell r="EP150" t="str">
            <v>_243._ORGANISMO_NACIONAL_DE_SANIDAD_PESQUERA__SANIPES</v>
          </cell>
          <cell r="EQ150" t="str">
            <v>_244._INSTITUTO_NACIONAL_DE_CALIDAD__INACAL</v>
          </cell>
          <cell r="ER150" t="str">
            <v>_039._MINISTERIO_DE_LA_MUJER_Y_POBLACIONES_VULNERABLES</v>
          </cell>
          <cell r="ES150" t="str">
            <v>_345._CONSEJO_NACIONAL_PARA_LA_INTEGRACION_DE_LA_PERSONA_CON_DISCAPACIDAD__CONADIS</v>
          </cell>
          <cell r="ET150" t="str">
            <v>_040._MINISTERIO_DE_DESARROLLO_E_INCLUSION_SOCIAL</v>
          </cell>
          <cell r="EU150" t="str">
            <v>_001._MANCOMUNIDAD_REGIONAL_DE_LOS_ANDES</v>
          </cell>
          <cell r="EV150" t="str">
            <v>_002._MANCOMUNIDAD_REGIONAL_HUANCAVELICA__ICA</v>
          </cell>
          <cell r="EW150" t="str">
            <v>_440._GOBIERNO_REGIONAL_DEL_DEPARTAMENTO_DE_AMAZONAS</v>
          </cell>
          <cell r="EX150" t="str">
            <v>_441._GOBIERNO_REGIONAL_DEL_DEPARTAMENTO_DE_ANCASH</v>
          </cell>
          <cell r="EY150" t="str">
            <v>_442._GOBIERNO_REGIONAL_DEL_DEPARTAMENTO_DE_APURIMAC</v>
          </cell>
          <cell r="EZ150" t="str">
            <v>_443._GOBIERNO_REGIONAL_DEL_DEPARTAMENTO_DE_AREQUIPA</v>
          </cell>
          <cell r="FA150" t="str">
            <v>_444._GOBIERNO_REGIONAL_DEL_DEPARTAMENTO_DE_AYACUCHO</v>
          </cell>
          <cell r="FB150" t="str">
            <v>_445._GOBIERNO_REGIONAL_DEL_DEPARTAMENTO_DE_CAJAMARCA</v>
          </cell>
          <cell r="FC150" t="str">
            <v>_446._GOBIERNO_REGIONAL_DEL_DEPARTAMENTO_DE_CUSCO</v>
          </cell>
          <cell r="FD150" t="str">
            <v>_447._GOBIERNO_REGIONAL_DEL_DEPARTAMENTO_DE_HUANCAVELICA</v>
          </cell>
          <cell r="FE150" t="str">
            <v>_448._GOBIERNO_REGIONAL_DEL_DEPARTAMENTO_DE_HUANUCO</v>
          </cell>
          <cell r="FF150" t="str">
            <v>_449._GOBIERNO_REGIONAL_DEL_DEPARTAMENTO_DE_ICA</v>
          </cell>
          <cell r="FG150" t="str">
            <v>_450._GOBIERNO_REGIONAL_DEL_DEPARTAMENTO_DE_JUNIN</v>
          </cell>
          <cell r="FH150" t="str">
            <v>_451._GOBIERNO_REGIONAL_DEL_DEPARTAMENTO_DE_LA_LIBERTAD</v>
          </cell>
          <cell r="FI150" t="str">
            <v>_452._GOBIERNO_REGIONAL_DEL_DEPARTAMENTO_DE_LAMBAYEQUE</v>
          </cell>
          <cell r="FJ150" t="str">
            <v>_453._GOBIERNO_REGIONAL_DEL_DEPARTAMENTO_DE_LORETO</v>
          </cell>
          <cell r="FK150" t="str">
            <v>_454._GOBIERNO_REGIONAL_DEL_DEPARTAMENTO_DE_MADRE_DE_DIOS</v>
          </cell>
          <cell r="FL150" t="str">
            <v>_455._GOBIERNO_REGIONAL_DEL_DEPARTAMENTO_DE_MOQUEGUA</v>
          </cell>
          <cell r="FM150" t="str">
            <v>_456._GOBIERNO_REGIONAL_DEL_DEPARTAMENTO_DE_PASCO</v>
          </cell>
          <cell r="FN150" t="str">
            <v>_457._GOBIERNO_REGIONAL_DEL_DEPARTAMENTO_DE_PIURA</v>
          </cell>
          <cell r="FO150" t="str">
            <v>_458._GOBIERNO_REGIONAL_DEL_DEPARTAMENTO_DE_PUNO</v>
          </cell>
          <cell r="FP150" t="str">
            <v>_459._GOBIERNO_REGIONAL_DEL_DEPARTAMENTO_DE_SAN_MARTIN</v>
          </cell>
          <cell r="FQ150" t="str">
            <v>_460._GOBIERNO_REGIONAL_DEL_DEPARTAMENTO_DE_TACNA</v>
          </cell>
          <cell r="FR150" t="str">
            <v>_461._GOBIERNO_REGIONAL_DEL_DEPARTAMENTO_DE_TUMBES</v>
          </cell>
          <cell r="FS150" t="str">
            <v>_462._GOBIERNO_REGIONAL_DEL_DEPARTAMENTO_DE_UCAYALI</v>
          </cell>
          <cell r="FT150" t="str">
            <v>_463._GOBIERNO_REGIONAL_DEL_DEPARTAMENTO_DE_LIMA</v>
          </cell>
          <cell r="FU150" t="str">
            <v>_464._GOBIERNO_REGIONAL_DE_LA_PROVINCIA_CONSTITUCIONAL_DEL_CALLAO</v>
          </cell>
          <cell r="FV150" t="str">
            <v>_465._MUNICIPALIDAD_METROPOLITANA_DE_LIMA</v>
          </cell>
          <cell r="FW150" t="str">
            <v>_01._CHACHAPOYAS</v>
          </cell>
          <cell r="FX150" t="str">
            <v>_02._BAGUA</v>
          </cell>
          <cell r="FY150" t="str">
            <v>_03._BONGARA</v>
          </cell>
          <cell r="FZ150" t="str">
            <v>_04._CONDORCANQUI</v>
          </cell>
          <cell r="GA150" t="str">
            <v>_05._LUYA</v>
          </cell>
          <cell r="GB150" t="str">
            <v>_06._RODRIGUEZ_DE_MENDOZA</v>
          </cell>
          <cell r="GC150" t="str">
            <v>_07._UTCUBAMBA</v>
          </cell>
          <cell r="GD150" t="str">
            <v>_01._HUARAZ</v>
          </cell>
          <cell r="GE150" t="str">
            <v>_02._AIJA</v>
          </cell>
          <cell r="GF150" t="str">
            <v>_03._ANTONIO_RAIMONDI</v>
          </cell>
          <cell r="GG150" t="str">
            <v>_04._ASUNCION</v>
          </cell>
          <cell r="GH150" t="str">
            <v>_05._BOLOGNESI</v>
          </cell>
          <cell r="GI150" t="str">
            <v>_06._CARHUAZ</v>
          </cell>
          <cell r="GJ150" t="str">
            <v>_07._CARLOS_FERMIN_FITZCARRALD</v>
          </cell>
          <cell r="GK150" t="str">
            <v>_08._CASMA</v>
          </cell>
          <cell r="GL150" t="str">
            <v>_09._CORONGO</v>
          </cell>
          <cell r="GM150" t="str">
            <v>_10._HUARI</v>
          </cell>
          <cell r="GN150" t="str">
            <v>_11._HUARMEY</v>
          </cell>
          <cell r="GO150" t="str">
            <v>_12._HUAYLAS</v>
          </cell>
          <cell r="GP150" t="str">
            <v>_13._MARISCAL_LUZURIAGA</v>
          </cell>
          <cell r="GQ150" t="str">
            <v>_14._OCROS</v>
          </cell>
          <cell r="GR150" t="str">
            <v>_15._PALLASCA</v>
          </cell>
          <cell r="GS150" t="str">
            <v>_16._POMABAMBA</v>
          </cell>
          <cell r="GT150" t="str">
            <v>_17._RECUAY</v>
          </cell>
          <cell r="GU150" t="str">
            <v>_18._SANTA</v>
          </cell>
          <cell r="GV150" t="str">
            <v>_19._SIHUAS</v>
          </cell>
          <cell r="GW150" t="str">
            <v>_20._YUNGAY</v>
          </cell>
          <cell r="GX150" t="str">
            <v>_01._ABANCAY</v>
          </cell>
          <cell r="GY150" t="str">
            <v>_02._ANDAHUAYLAS</v>
          </cell>
          <cell r="GZ150" t="str">
            <v>_03._ANTABAMBA</v>
          </cell>
          <cell r="HA150" t="str">
            <v>_04._AYMARAES</v>
          </cell>
          <cell r="HB150" t="str">
            <v>_05._COTABAMBAS</v>
          </cell>
          <cell r="HC150" t="str">
            <v>_06._CHINCHEROS</v>
          </cell>
          <cell r="HD150" t="str">
            <v>_07._GRAU</v>
          </cell>
          <cell r="HE150" t="str">
            <v>_01._AREQUIPA</v>
          </cell>
          <cell r="HF150" t="str">
            <v>_02._CAMANA</v>
          </cell>
          <cell r="HG150" t="str">
            <v>_03._CARAVELI</v>
          </cell>
          <cell r="HH150" t="str">
            <v>_04._CASTILLA</v>
          </cell>
          <cell r="HI150" t="str">
            <v>_05._CAYLLOMA</v>
          </cell>
          <cell r="HJ150" t="str">
            <v>_06._CONDESUYOS</v>
          </cell>
          <cell r="HK150" t="str">
            <v>_07._ISLAY</v>
          </cell>
          <cell r="HL150" t="str">
            <v>_08._LA_UNION</v>
          </cell>
          <cell r="HM150" t="str">
            <v>_01._HUAMANGA</v>
          </cell>
          <cell r="HN150" t="str">
            <v>_02._CANGALLO</v>
          </cell>
          <cell r="HO150" t="str">
            <v>_03._HUANCA_SANCOS</v>
          </cell>
          <cell r="HP150" t="str">
            <v>_04._HUANTA</v>
          </cell>
          <cell r="HQ150" t="str">
            <v>_05._LA_MAR</v>
          </cell>
          <cell r="HR150" t="str">
            <v>_06._LUCANAS</v>
          </cell>
          <cell r="HS150" t="str">
            <v>_07._PARINACOCHAS</v>
          </cell>
          <cell r="HT150" t="str">
            <v>_08._PAUCAR_DEL_SARA_SARA</v>
          </cell>
          <cell r="HU150" t="str">
            <v>_09._SUCRE</v>
          </cell>
          <cell r="HV150" t="str">
            <v>_10._VICTOR_FAJARDO</v>
          </cell>
          <cell r="HW150" t="str">
            <v>_11._VILCAS_HUAMAN</v>
          </cell>
          <cell r="HX150" t="str">
            <v>_01._CAJAMARCA</v>
          </cell>
          <cell r="HY150" t="str">
            <v>_02._CAJABAMBA</v>
          </cell>
          <cell r="HZ150" t="str">
            <v>_03._CELENDIN</v>
          </cell>
          <cell r="IA150" t="str">
            <v>_04._CHOTA</v>
          </cell>
          <cell r="IB150" t="str">
            <v>_05._CONTUMAZA</v>
          </cell>
          <cell r="IC150" t="str">
            <v>_06._CUTERVO</v>
          </cell>
          <cell r="ID150" t="str">
            <v>_07._HUALGAYOC</v>
          </cell>
          <cell r="IE150" t="str">
            <v>_08._JAEN</v>
          </cell>
          <cell r="IF150" t="str">
            <v>_09._SAN_IGNACIO</v>
          </cell>
          <cell r="IG150" t="str">
            <v>_10._SAN_MARCOS</v>
          </cell>
          <cell r="IH150" t="str">
            <v>_11._SAN_MIGUEL</v>
          </cell>
          <cell r="II150" t="str">
            <v>_12._SAN_PABLO</v>
          </cell>
          <cell r="IJ150" t="str">
            <v>_13._SANTA_CRUZ</v>
          </cell>
          <cell r="IK150" t="str">
            <v>_01._PROV.CONSTITUCIONAL_DEL_CALLAO</v>
          </cell>
          <cell r="IL150" t="str">
            <v>_01._CUSCO</v>
          </cell>
          <cell r="IM150" t="str">
            <v>_02._ACOMAYO</v>
          </cell>
          <cell r="IN150" t="str">
            <v>_03._ANTA</v>
          </cell>
          <cell r="IO150" t="str">
            <v>_04._CALCA</v>
          </cell>
          <cell r="IP150" t="str">
            <v>_05._CANAS</v>
          </cell>
          <cell r="IQ150" t="str">
            <v>_06._CANCHIS</v>
          </cell>
          <cell r="IR150" t="str">
            <v>_07._CHUMBIVILCAS</v>
          </cell>
          <cell r="IS150" t="str">
            <v>_08._ESPINAR</v>
          </cell>
          <cell r="IT150" t="str">
            <v>_09._LA_CONVENCION</v>
          </cell>
          <cell r="IU150" t="str">
            <v>_10._PARURO</v>
          </cell>
          <cell r="IV150" t="str">
            <v>_11._PAUCARTAMBO</v>
          </cell>
          <cell r="IW150" t="str">
            <v>_12._QUISPICANCHIS</v>
          </cell>
          <cell r="IX150" t="str">
            <v>_13._URUBAMBA</v>
          </cell>
          <cell r="IY150" t="str">
            <v>_01._HUANCAVELICA</v>
          </cell>
          <cell r="IZ150" t="str">
            <v>_02._ACOBAMBA</v>
          </cell>
          <cell r="JA150" t="str">
            <v>_03._ANGARAES</v>
          </cell>
          <cell r="JB150" t="str">
            <v>_04._CASTROVIRREYNA</v>
          </cell>
          <cell r="JC150" t="str">
            <v>_05._CHURCAMPA</v>
          </cell>
          <cell r="JD150" t="str">
            <v>_06._HUAYTARA</v>
          </cell>
          <cell r="JE150" t="str">
            <v>_07._TAYACAJA</v>
          </cell>
          <cell r="JF150" t="str">
            <v>_01._HUANUCO</v>
          </cell>
          <cell r="JG150" t="str">
            <v>_02._AMBO</v>
          </cell>
          <cell r="JH150" t="str">
            <v>_03._DOS_DE_MAYO</v>
          </cell>
          <cell r="JI150" t="str">
            <v>_04._HUACAYBAMBA</v>
          </cell>
          <cell r="JJ150" t="str">
            <v>_05._HUAMALIES</v>
          </cell>
          <cell r="JK150" t="str">
            <v>_06._LEONCIO_PRADO</v>
          </cell>
          <cell r="JL150" t="str">
            <v>_07._MARAÑON</v>
          </cell>
          <cell r="JM150" t="str">
            <v>_08._PACHITEA</v>
          </cell>
          <cell r="JN150" t="str">
            <v>_09._PUERTO_INCA</v>
          </cell>
          <cell r="JO150" t="str">
            <v>_10._LAURICOCHA</v>
          </cell>
          <cell r="JP150" t="str">
            <v>_11._YAROWILCA</v>
          </cell>
          <cell r="JQ150" t="str">
            <v>_01._ICA</v>
          </cell>
          <cell r="JR150" t="str">
            <v>_02._CHINCHA</v>
          </cell>
          <cell r="JS150" t="str">
            <v>_03._NASCA</v>
          </cell>
          <cell r="JT150" t="str">
            <v>_04._PALPA</v>
          </cell>
          <cell r="JU150" t="str">
            <v>_05._PISCO</v>
          </cell>
          <cell r="JV150" t="str">
            <v>_01._HUANCAYO</v>
          </cell>
          <cell r="JW150" t="str">
            <v>_02._CONCEPCION</v>
          </cell>
          <cell r="JX150" t="str">
            <v>_03._CHANCHAMAYO</v>
          </cell>
          <cell r="JY150" t="str">
            <v>_04._JAUJA</v>
          </cell>
          <cell r="JZ150" t="str">
            <v>_05._JUNIN</v>
          </cell>
          <cell r="KA150" t="str">
            <v>_06._SATIPO</v>
          </cell>
          <cell r="KB150" t="str">
            <v>_07._TARMA</v>
          </cell>
          <cell r="KC150" t="str">
            <v>_08._YAULI</v>
          </cell>
          <cell r="KD150" t="str">
            <v>_09._CHUPACA</v>
          </cell>
          <cell r="KE150" t="str">
            <v>_01._TRUJILLO</v>
          </cell>
          <cell r="KF150" t="str">
            <v>_02._ASCOPE</v>
          </cell>
          <cell r="KG150" t="str">
            <v>_03._BOLIVAR</v>
          </cell>
          <cell r="KH150" t="str">
            <v>_04._CHEPEN</v>
          </cell>
          <cell r="KI150" t="str">
            <v>_05._JULCAN</v>
          </cell>
          <cell r="KJ150" t="str">
            <v>_06._OTUZCO</v>
          </cell>
          <cell r="KK150" t="str">
            <v>_07._PACASMAYO</v>
          </cell>
          <cell r="KL150" t="str">
            <v>_08._PATAZ</v>
          </cell>
          <cell r="KM150" t="str">
            <v>_09._SANCHEZ_CARRION</v>
          </cell>
          <cell r="KN150" t="str">
            <v>_10._SANTIAGO_DE_CHUCO</v>
          </cell>
          <cell r="KO150" t="str">
            <v>_11._GRAN_CHIMU</v>
          </cell>
          <cell r="KP150" t="str">
            <v>_12._VIRU</v>
          </cell>
          <cell r="KQ150" t="str">
            <v>_01._CHICLAYO</v>
          </cell>
          <cell r="KR150" t="str">
            <v>_02._FERREÑAFE</v>
          </cell>
          <cell r="KS150" t="str">
            <v>_03._LAMBAYEQUE</v>
          </cell>
          <cell r="KT150" t="str">
            <v>_01._LIMA</v>
          </cell>
          <cell r="KU150" t="str">
            <v>_02._BARRANCA</v>
          </cell>
          <cell r="KV150" t="str">
            <v>_03._CAJATAMBO</v>
          </cell>
          <cell r="KW150" t="str">
            <v>_04._CANTA</v>
          </cell>
          <cell r="KX150" t="str">
            <v>_05._CAÑETE</v>
          </cell>
          <cell r="KY150" t="str">
            <v>_06._HUARAL</v>
          </cell>
          <cell r="KZ150" t="str">
            <v>_07._HUAROCHIRI</v>
          </cell>
          <cell r="LA150" t="str">
            <v>_08._HUAURA</v>
          </cell>
          <cell r="LB150" t="str">
            <v>_09._OYON</v>
          </cell>
          <cell r="LC150" t="str">
            <v>_10._YAUYOS</v>
          </cell>
          <cell r="LD150" t="str">
            <v>_01._MAYNAS</v>
          </cell>
          <cell r="LE150" t="str">
            <v>_02._ALTO_AMAZONAS</v>
          </cell>
          <cell r="LF150" t="str">
            <v>_03._LORETO</v>
          </cell>
          <cell r="LG150" t="str">
            <v>_04._MARISCAL_RAMON_CASTILLA</v>
          </cell>
          <cell r="LH150" t="str">
            <v>_05._REQUENA</v>
          </cell>
          <cell r="LI150" t="str">
            <v>_06._UCAYALI</v>
          </cell>
          <cell r="LJ150" t="str">
            <v>_07._DATEM_DEL_MARAÑON</v>
          </cell>
          <cell r="LK150" t="str">
            <v>_08._PUTUMAYO</v>
          </cell>
          <cell r="LL150" t="str">
            <v>_01._TAMBOPATA</v>
          </cell>
          <cell r="LM150" t="str">
            <v>_02._MANU</v>
          </cell>
          <cell r="LN150" t="str">
            <v>_03._TAHUAMANU</v>
          </cell>
          <cell r="LO150" t="str">
            <v>_01._MARISCAL_NIETO</v>
          </cell>
          <cell r="LP150" t="str">
            <v>_02._GENERAL_SANCHEZ_CERRO</v>
          </cell>
          <cell r="LQ150" t="str">
            <v>_03._ILO</v>
          </cell>
          <cell r="LR150" t="str">
            <v>_01._PASCO</v>
          </cell>
          <cell r="LS150" t="str">
            <v>_02._DANIEL_A._CARRION</v>
          </cell>
          <cell r="LT150" t="str">
            <v>_03._OXAPAMPA</v>
          </cell>
          <cell r="LU150" t="str">
            <v>_01._PIURA</v>
          </cell>
          <cell r="LV150" t="str">
            <v>_02._AYABACA</v>
          </cell>
          <cell r="LW150" t="str">
            <v>_03._HUANCABAMBA</v>
          </cell>
          <cell r="LX150" t="str">
            <v>_04._MORROPON</v>
          </cell>
          <cell r="LY150" t="str">
            <v>_05._PAITA</v>
          </cell>
          <cell r="LZ150" t="str">
            <v>_06._SULLANA</v>
          </cell>
          <cell r="MA150" t="str">
            <v>_07._TALARA</v>
          </cell>
          <cell r="MB150" t="str">
            <v>_08._SECHURA</v>
          </cell>
          <cell r="MC150" t="str">
            <v>_01._PUNO</v>
          </cell>
          <cell r="MD150" t="str">
            <v>_02._AZANGARO</v>
          </cell>
          <cell r="ME150" t="str">
            <v>_03._CARABAYA</v>
          </cell>
          <cell r="MF150" t="str">
            <v>_04._CHUCUITO</v>
          </cell>
          <cell r="MG150" t="str">
            <v>_05._EL_COLLAO</v>
          </cell>
          <cell r="MH150" t="str">
            <v>_06._HUANCANE</v>
          </cell>
          <cell r="MI150" t="str">
            <v>_07._LAMPA</v>
          </cell>
          <cell r="MJ150" t="str">
            <v>_08._MELGAR</v>
          </cell>
          <cell r="MK150" t="str">
            <v>_09._MOHO</v>
          </cell>
          <cell r="ML150" t="str">
            <v>_10._SAN_ANTONIO_DE_PUTINA</v>
          </cell>
          <cell r="MM150" t="str">
            <v>_11._SAN_ROMAN</v>
          </cell>
          <cell r="MN150" t="str">
            <v>_12._SANDIA</v>
          </cell>
          <cell r="MO150" t="str">
            <v>_13._YUNGUYO</v>
          </cell>
          <cell r="MP150" t="str">
            <v>_01._MOYOBAMBA</v>
          </cell>
          <cell r="MQ150" t="str">
            <v>_02._BELLAVISTA</v>
          </cell>
          <cell r="MR150" t="str">
            <v>_03._EL_DORADO</v>
          </cell>
          <cell r="MS150" t="str">
            <v>_04._HUALLAGA</v>
          </cell>
          <cell r="MT150" t="str">
            <v>_05._LAMAS</v>
          </cell>
          <cell r="MU150" t="str">
            <v>_06._MARISCAL_CACERES</v>
          </cell>
          <cell r="MV150" t="str">
            <v>_07._PICOTA</v>
          </cell>
          <cell r="MW150" t="str">
            <v>_08._RIOJA</v>
          </cell>
          <cell r="MX150" t="str">
            <v>_09._SAN_MARTIN</v>
          </cell>
          <cell r="MY150" t="str">
            <v>_10._TOCACHE</v>
          </cell>
          <cell r="MZ150" t="str">
            <v>_01._TACNA</v>
          </cell>
          <cell r="NA150" t="str">
            <v>_02._CANDARAVE</v>
          </cell>
          <cell r="NB150" t="str">
            <v>_03._JORGE_BASADRE</v>
          </cell>
          <cell r="NC150" t="str">
            <v>_04._TARATA</v>
          </cell>
          <cell r="ND150" t="str">
            <v>_01._TUMBES</v>
          </cell>
          <cell r="NE150" t="str">
            <v>_02._CONTRALMIRANTE_VILLAR</v>
          </cell>
          <cell r="NF150" t="str">
            <v>_03._ZARUMILLA</v>
          </cell>
          <cell r="NG150" t="str">
            <v>_01._CORONEL_PORTILLO</v>
          </cell>
          <cell r="NH150" t="str">
            <v>_02._ATALAYA</v>
          </cell>
          <cell r="NI150" t="str">
            <v>_03._PADRE_ABAD</v>
          </cell>
          <cell r="NJ150" t="str">
            <v>_04._PURUS</v>
          </cell>
          <cell r="NK150" t="str">
            <v>_001._MANCOMUNIDAD_MUNICIPAL_DE_LA_AMAZONIA_DE_PUNO</v>
          </cell>
          <cell r="NL150" t="str">
            <v>_002._MANCOMUNIDAD_MUNICIPAL_DE_USCOVILCA</v>
          </cell>
          <cell r="NM150" t="str">
            <v>_003._MANCOMUNIDAD_MUNICIPAL_DEL_VALLE_DE_LA_LECHE</v>
          </cell>
          <cell r="NN150" t="str">
            <v>_004._MANCOMUNIDAD_MUNICIPAL_DE_SALHUANA</v>
          </cell>
          <cell r="NO150" t="str">
            <v>_005._MANCOMUNIDAD_MUNICIPAL_VALLE_SUR__CUSCO</v>
          </cell>
          <cell r="NP150" t="str">
            <v>_006._MANCOMUNIDAD_MUNICIPAL_DE_HUAYTAPALLANA</v>
          </cell>
          <cell r="NQ150" t="str">
            <v>_007._MANCOMUNIDAD_MUNICIPAL_DE_QAPAQ_ÑAN</v>
          </cell>
          <cell r="NR150" t="str">
            <v>_009._MANCOMUNIDAD_MUNICIPAL_INTEGRACIÓN_FRONTERIZA_COLLPA</v>
          </cell>
          <cell r="NS150" t="str">
            <v>_010._MANCOMUNIDAD_MUNICIPAL_FRENTE_NORTE_DEL_ILUCÁN</v>
          </cell>
          <cell r="NT150" t="str">
            <v>_011._MANCOMUNIDAD_MUNICIPAL_DEL_NORTE_DE_CELENDIN</v>
          </cell>
          <cell r="NU150" t="str">
            <v>_015._MANCOMUNIDAD_MUNICIPAL_TALLÁN</v>
          </cell>
          <cell r="NV150" t="str">
            <v>_017._MANCOMUNIDAD_MUNICIPAL_NUEVA_REQUENA__PADRE_MARQUEZNRPM</v>
          </cell>
          <cell r="NW150" t="str">
            <v>_019._MANCOMUNIDAD_MUNICIPAL_CUENCA_MANTARO__MANTARO</v>
          </cell>
          <cell r="NX150" t="str">
            <v>_020._MANCOMUNIDAD_MUNICIPAL_CUENCA_DEL_MANTARO_VIZCATÁN__VRAE</v>
          </cell>
          <cell r="NY150" t="str">
            <v>_021._MANCOMUNIDAD_MUNICIPAL_DE_LA_QUEBRADA_DEL_MANTARO</v>
          </cell>
          <cell r="NZ150" t="str">
            <v>_024._MANCOMUNIDAD_MUNICIPAL_DE_LA_SUBCUENCA_DEL_RIO_CHIPILLICO</v>
          </cell>
          <cell r="OA150" t="str">
            <v>_025._MANCOMUNIDAD_MUNICIPAL_TUPAC_AMARU_II</v>
          </cell>
          <cell r="OB150" t="str">
            <v>_026._MANCOMUNIDAD_MUNICIPAL_DE_LA_CUENCA_VALLE_DE_LURÍN</v>
          </cell>
          <cell r="OC150" t="str">
            <v>_027._MANCOMUNIDAD_MUNICIPAL_DEL_CORREDOR_MANTARO</v>
          </cell>
          <cell r="OD150" t="str">
            <v>_028._MANCOMUNIDAD_MUNICIPAL_DE_HATUN_HUAYLAS</v>
          </cell>
          <cell r="OE150" t="str">
            <v>_030._MANCOMUNIDAD_MUNICIPAL_ANGARAES_SUR</v>
          </cell>
          <cell r="OF150" t="str">
            <v>_031._MANCOMUNIDAD_MUNICIPAL_LIMA_CENTRO</v>
          </cell>
          <cell r="OG150" t="str">
            <v>_032._MANCOMUNIDAD_MUNICIPAL_DE_LA_CUENCA_DEL_RÍO_SANTO_TOMÁS</v>
          </cell>
          <cell r="OH150" t="str">
            <v>_036._MANCOMUNIDAD_MUNICIPAL_DEL_VALLE_SANTA_EULALIA</v>
          </cell>
          <cell r="OI150" t="str">
            <v>_037._MANCOMUNIDAD_MUNICIPAL_DEL_VALLE_FORTALEZA_Y_DEL_SANTA</v>
          </cell>
          <cell r="OJ150" t="str">
            <v>_038._MANCOMUNIDAD_MUNICIPAL_MARGEN_DERECHA_DE_CAYLLOMA</v>
          </cell>
          <cell r="OK150" t="str">
            <v>_039._MANCOMUNIDAD_MUNICIPAL_DE_LAS_CABEZADAS_DEL_SUR_DE_LUCANAS__AYACUCHO</v>
          </cell>
          <cell r="OL150" t="str">
            <v>_040._MANCOMUNIDAD_MUNICIPAL_SEÑOR_CAUTIVO_DE_AYABACA</v>
          </cell>
          <cell r="OM150" t="str">
            <v>_042._MANCOMUNIDAD_MUNICIPAL_WARAQ</v>
          </cell>
          <cell r="ON150" t="str">
            <v>_043._MANCOMUNIDAD_MUNICIPAL_CUENCA_DEL_RIO_CUMBAZA</v>
          </cell>
          <cell r="OO150" t="str">
            <v>_045._MANCOMUNIDAD_MUNICIPAL_TRES_CUENCAS_SANTA__FORTALEZA__PATIVILCA</v>
          </cell>
          <cell r="OP150" t="str">
            <v>_047._MANCOMUNIDAD_MUNICIPAL_DE_LOS_DISTRITOS_DE_OXAPAMPA</v>
          </cell>
          <cell r="OQ150" t="str">
            <v>_049._MANCOMUNIDAD_MUNICIPAL_LIMA_SUR</v>
          </cell>
          <cell r="OR150" t="str">
            <v>_054._MANCOMUNIDAD_MUNICIPAL_VRAEM_DEL_NORTE</v>
          </cell>
          <cell r="OS150" t="str">
            <v>_055._MANCOMUNIDAD_MUNICIPAL_DE_CUENCAS_DE_SELVA_CENTRAL</v>
          </cell>
          <cell r="OT150" t="str">
            <v>_056._MANCOMUNIDAD_MUNICIPAL_DEL_NOR_ORIENTE_DEL_PERÚ</v>
          </cell>
          <cell r="OU150" t="str">
            <v>_560._U.N._DIEGO_QUISPE_TITO</v>
          </cell>
          <cell r="OV150" t="str">
            <v>_561._U.N._DE_MÚSICA</v>
          </cell>
          <cell r="OW150" t="str">
            <v>_562._U.N._DANIEL_ALOMIA_ROBLES</v>
          </cell>
          <cell r="OX150" t="str">
            <v>_008._MANCOMUNIDAD_MUNICIPAL_DE_PARAMOS_Y_CUENCAS_DEL_JAEN</v>
          </cell>
          <cell r="OY150" t="str">
            <v>_012._MANCOMUNIDAD_MUNICIPAL_LOS_ANDES_SUR_AYACUCHO_AREQUIPA</v>
          </cell>
          <cell r="OZ150" t="str">
            <v>_013._MANCOMUNIDAD_MUNICIPAL_DEL_VALLE_DE_LOS_VOLCANES</v>
          </cell>
          <cell r="PA150" t="str">
            <v>_014._MANCOMUNIDAD_MUNICIPAL_DE_LA_CUENCA_DEL_RIO_SAN_JUAN</v>
          </cell>
          <cell r="PB150" t="str">
            <v>_016._MANCOMUNIDAD_MUNICIPAL_LIMA_ESTE</v>
          </cell>
          <cell r="PC150" t="str">
            <v>_018._MANCOMUNIDAD_MUNICIPAL_LOS_WARI__MANWARI</v>
          </cell>
          <cell r="PD150" t="str">
            <v>_022._MANCOMUNIDAD_MUNICIPAL_UNION_DE_MUNICIPALIDADES_ANDINAS_DEL_SUR__UMASUR</v>
          </cell>
          <cell r="PE150" t="str">
            <v>_023._MANCOMUNIDAD_MUNICIPAL_RIO_CACHI__MANRIOCACHI</v>
          </cell>
          <cell r="PF150" t="str">
            <v>_029._MANCOMUNIDAD_MUNICIPAL_CUENCA_CACHI</v>
          </cell>
          <cell r="PG150" t="str">
            <v>_033._MANCOMUNIDAD_MUNICIPAL_CHILLAOS__REGION_AMAZONAS</v>
          </cell>
          <cell r="PH150" t="str">
            <v>_034._MANCOMUNIDAD_MUNICIPAL_QHAPAQ_QOLLA</v>
          </cell>
          <cell r="PI150" t="str">
            <v>_035._MANCOMUNIDAD_MUNICIPAL_LIMA_NORTE</v>
          </cell>
          <cell r="PJ150" t="str">
            <v>_041._MANCOMUNIDAD_MUNICIPAL_DEL_YACUS</v>
          </cell>
          <cell r="PK150" t="str">
            <v>_044._MANCOMUNIDAD_MUNICIPAL_DEL_VALLE_DE_YANAMARCA</v>
          </cell>
          <cell r="PL150" t="str">
            <v>_046._MANCOMUNIDAD_MUNICIPAL_CIRCUITO_MOCHICA</v>
          </cell>
          <cell r="PM150" t="str">
            <v>_048._MANCOMUNIDAD_MUNICIPAL_FORESTACION_SIN_FRONTERAS</v>
          </cell>
          <cell r="PN150" t="str">
            <v>_050._MANCOMUNIDAD_MUNICIPAL_DE_LAS_CUENCAS_DEL_CHOTANOCONCHANO_MANUEL_JOSE_BECERRA_SILVA</v>
          </cell>
          <cell r="PO150" t="str">
            <v>_051._MANCOMUNIDAD_MUNICIPAL_QANCHI_DE_LA_PROVINCIA_DE_CANCHIS</v>
          </cell>
          <cell r="PP150" t="str">
            <v>_052._MANCOMUNIDAD_MUNICIPAL_POR_LA_INTEGRACION_DE_SAN_MARTIN_Y_LORETO</v>
          </cell>
          <cell r="PQ150" t="str">
            <v>_053._MANCOMUNIDAD_MUNICIPAL_CUENCA_MISHQUIYACU__SAUCE</v>
          </cell>
          <cell r="PR150" t="str">
            <v>_057._MANCOMUNIDAD_MUNICIPAL_CONO_NORTE__HUANCAVELICA</v>
          </cell>
          <cell r="PS150" t="str">
            <v>_058._MANCOMUNIDAD_MUNICIPAL_CUENCA_DEL_MANTARO_HUANCHUY__VRAEM</v>
          </cell>
        </row>
        <row r="151">
          <cell r="A151" t="str">
            <v>003. SECRETARIA GENERAL - PCM</v>
          </cell>
          <cell r="B151" t="str">
            <v>001. INSTITUTO NACIONAL DE ESTADISTICA E INFORMATICA</v>
          </cell>
          <cell r="C151" t="str">
            <v>001. DIRECCION NACIONAL DE INTELIGENCIA - DINI</v>
          </cell>
          <cell r="D151" t="str">
            <v>001. DESPACHO PRESIDENCIAL</v>
          </cell>
          <cell r="E151" t="str">
            <v>001. DEVIDA</v>
          </cell>
          <cell r="F151" t="str">
            <v>001. CENTRO NACIONAL DE PLANEAMIENTO ESTRATEGICO - CEPLAN</v>
          </cell>
          <cell r="G151" t="str">
            <v>001. ORGANISMO SUPERVISOR DE LA INVERSION PRIVADA EN TELECOMUNICACIONES</v>
          </cell>
          <cell r="H151" t="str">
            <v>001. ORGANISMO SUPERVISOR DE LA INVERSION EN ENERGIA Y MINERIA</v>
          </cell>
          <cell r="I151" t="str">
            <v>001. SUPERINTENDENCIA NACIONAL DE SERVICIOS DE SANEAMIENTO</v>
          </cell>
          <cell r="J151" t="str">
            <v>001. ORGANISMO SUPERVISOR DE LA INVERSION EN INFRAESTRUCTURA DE TRANSPORTE DE USO PUBLICO</v>
          </cell>
          <cell r="K151" t="str">
            <v>001. AUTORIDAD NACIONAL DEL SERVICIO CIVIL</v>
          </cell>
          <cell r="L151" t="str">
            <v>001. ORGANISMO DE SUPERVISION DE LOS RECURSOS FORESTALES Y DE FAUNA SILVESTRE - OSINFOR</v>
          </cell>
          <cell r="M151" t="str">
            <v>001. CONSEJO NACIONAL DE CIENCIA, TECNOLOGIA E INNOVACION TECNOLOGICA - CONCYTEC</v>
          </cell>
          <cell r="N151" t="str">
            <v>001. INSTITUTO NACIONAL DE DEFENSA DE LA COMPETENCIA Y DE LA PROTECCION DE LA PROPIEDAD INTELECTUAL</v>
          </cell>
          <cell r="O151" t="str">
            <v>001. ADMINISTRACION GENERAL</v>
          </cell>
          <cell r="P151" t="str">
            <v>001. OFICINA TECNICA ADMINISTRATIVA-AGN</v>
          </cell>
          <cell r="Q151" t="str">
            <v>001. BIBLIOTECA NACIONAL DEL PERU</v>
          </cell>
          <cell r="R151" t="str">
            <v>001. INSTITUTO NACIONAL DE RADIO Y TELEVISION DEL PERU - IRTP</v>
          </cell>
          <cell r="S151" t="str">
            <v>001. GERENCIA GENERAL DEL PODER JUDICIAL</v>
          </cell>
          <cell r="T151" t="str">
            <v>001. ACADEMIA DE LA MAGISTRATURA</v>
          </cell>
          <cell r="U151" t="str">
            <v>001. ADMINISTRACION GENERAL</v>
          </cell>
          <cell r="V151" t="str">
            <v>001. ADMINISTRACION - SERNANP</v>
          </cell>
          <cell r="W151" t="str">
            <v>001. ADMINISTRACION - OEFA</v>
          </cell>
          <cell r="X151" t="str">
            <v>001. ADMINISTRACION - SENACE</v>
          </cell>
          <cell r="Y151" t="str">
            <v>001. INSTITUTO DE INVESTIGACIONES DE LA AMAZONIA PERUANA</v>
          </cell>
          <cell r="Z151" t="str">
            <v>001. ADMINISTRACION - INAIGEM</v>
          </cell>
          <cell r="AA151" t="str">
            <v>001. INSTITUTO GEOFISICO DEL PERU</v>
          </cell>
          <cell r="AB151" t="str">
            <v>001. SERVICIO NACIONAL DE METEOROLOGIA E HIDROLOGIA-SENAMHI</v>
          </cell>
          <cell r="AC151" t="str">
            <v>001. OFICINA GENERAL DE ADMINISTRACION</v>
          </cell>
          <cell r="AD151" t="str">
            <v>001. SEDE CENTRAL ADMINISTRACION LIMA</v>
          </cell>
          <cell r="AE151" t="str">
            <v>001. SUNARP, SEDE CENTRAL</v>
          </cell>
          <cell r="AF151" t="str">
            <v>001. OFICINA GENERAL DE ADMINISTRACION</v>
          </cell>
          <cell r="AG151" t="str">
            <v>001. INTENDENCIA NACIONAL DE BOMBEROS DEL PERÚ - INBP</v>
          </cell>
          <cell r="AH151" t="str">
            <v>001. SUPERINTENDENCIA NACIONAL DE CONTROL DE SERVICIOS DE SEGURIDAD, ARMAS, MUNICIONES Y EXPLOSIVOS DE USO CIVIL - SUCAMEC</v>
          </cell>
          <cell r="AI151" t="str">
            <v>001. SUPERINTENDENCIA NACIONAL DE MIGRACIONES - MIGRACIONES</v>
          </cell>
          <cell r="AJ151" t="str">
            <v>001. SECRETARIA GENERAL</v>
          </cell>
          <cell r="AK151" t="str">
            <v>001. AGENCIA PERUANA DE COOPERACION INTERNACIONAL - APCI</v>
          </cell>
          <cell r="AL151" t="str">
            <v>001. ADMINISTRACION GENERAL</v>
          </cell>
          <cell r="AM151" t="str">
            <v>001. AGENCIA DE PROMOCION DE LA INVERSION PRIVADA - PROINVERSION</v>
          </cell>
          <cell r="AN151" t="str">
            <v>001. SUPERINTENDENCIA NACIONAL DE ADUANAS Y DE ADMINISTRACION TRIBUTARIA</v>
          </cell>
          <cell r="AO151" t="str">
            <v>001. SUPERINTENDENCIA DEL MERCADO DE VALORES - SMV</v>
          </cell>
          <cell r="AP151" t="str">
            <v>001. ORGANISMO SUPERVISOR DE LAS CONTRATACIONES DEL ESTADO</v>
          </cell>
          <cell r="AQ151" t="str">
            <v>001. OFICINA DE NORMALIZACION PREVISIONAL</v>
          </cell>
          <cell r="AR151" t="str">
            <v>001. CENTRAL DE COMPRAS PÚBLICAS - PERÚ COMPRAS</v>
          </cell>
          <cell r="AS151" t="str">
            <v>001. USE 01 SAN JUAN DE MIRAFLORES</v>
          </cell>
          <cell r="AT151" t="str">
            <v>001. CENTRO VACACIONAL HUAMPANI</v>
          </cell>
          <cell r="AU151" t="str">
            <v>001. ADMINISTRACION GENERAL - SINEACE</v>
          </cell>
          <cell r="AV151" t="str">
            <v>001. SUNEDU - SEDE CENTRAL</v>
          </cell>
          <cell r="AW151" t="str">
            <v>001. INSTITUTO PERUANO DEL DEPORTE - IPD</v>
          </cell>
          <cell r="AX151" t="str">
            <v>001. UNIVERSIDAD NACIONAL MAYOR DE SAN MARCOS</v>
          </cell>
          <cell r="AY151" t="str">
            <v>001. UNIVERSIDAD NACIONAL DE SAN ANTONIO ABAD DEL CUSCO</v>
          </cell>
          <cell r="AZ151" t="str">
            <v>001. UNIVERSIDAD NACIONAL DE TRUJILLO</v>
          </cell>
          <cell r="BA151" t="str">
            <v>001. UNIVERSIDAD NACIONAL DE SAN AGUSTIN</v>
          </cell>
          <cell r="BB151" t="str">
            <v>001. UNIVERSIDAD NACIONAL DE INGENIERIA</v>
          </cell>
          <cell r="BC151" t="str">
            <v>001. UNIVERSIDAD NACIONAL SAN LUIS GONZAGA DE ICA</v>
          </cell>
          <cell r="BD151" t="str">
            <v>001. UNIVERSIDAD NACIONAL SAN CRISTOBAL DE HUAMANGA</v>
          </cell>
          <cell r="BE151" t="str">
            <v>001. UNIVERSIDAD NACIONAL DEL CENTRO DEL PERU</v>
          </cell>
          <cell r="BF151" t="str">
            <v>001. UNIVERSIDAD NACIONAL AGRARIA LA MOLINA</v>
          </cell>
          <cell r="BG151" t="str">
            <v>001. UNIVERSIDAD NACIONAL DE LA AMAZONIA PERUANA</v>
          </cell>
          <cell r="BH151" t="str">
            <v>001. UNIVERSIDAD NACIONAL DEL ALTIPLANO</v>
          </cell>
          <cell r="BI151" t="str">
            <v>001. UNIVERSIDAD NACIONAL DE PIURA</v>
          </cell>
          <cell r="BJ151" t="str">
            <v>001. UNIVERSIDAD NACIONAL DE CAJAMARCA</v>
          </cell>
          <cell r="BK151" t="str">
            <v>001. UNIVERSIDAD NACIONAL PEDRO RUIZ GALLO</v>
          </cell>
          <cell r="BL151" t="str">
            <v>001. UNIVERSIDAD NACIONAL FEDERICO VILLARREAL</v>
          </cell>
          <cell r="BM151" t="str">
            <v>001. UNIVERSIDAD NACIONAL HERMILIO VALDIZAN</v>
          </cell>
          <cell r="BN151" t="str">
            <v>001. UNIVERSIDAD NACIONAL AGRARIA DE LA SELVA</v>
          </cell>
          <cell r="BO151" t="str">
            <v>001. UNIVERSIDAD NACIONAL DANIEL ALCIDES CARRION</v>
          </cell>
          <cell r="BP151" t="str">
            <v>001. UNIVERSIDAD NACIONAL DE EDUCACION ENRIQUE GUZMAN Y VALLE</v>
          </cell>
          <cell r="BQ151" t="str">
            <v>001. UNIVERSIDAD NACIONAL DEL CALLAO</v>
          </cell>
          <cell r="BR151" t="str">
            <v>001. UNIVERSIDAD NACIONAL JOSE FAUSTINO SANCHEZ CARRION</v>
          </cell>
          <cell r="BS151" t="str">
            <v>001. UNIVERSIDAD NACIONAL JORGE BASADRE GROHMANN</v>
          </cell>
          <cell r="BT151" t="str">
            <v>001. UNIVERSIDAD NACIONAL SANTIAGO ANTUNEZ DE MAYOLO</v>
          </cell>
          <cell r="BU151" t="str">
            <v>001. UNIVERSIDAD NACIONAL DE SAN MARTIN</v>
          </cell>
          <cell r="BV151" t="str">
            <v>001. UNIVERSIDAD NACIONAL DE UCAYALI</v>
          </cell>
          <cell r="BW151" t="str">
            <v>001. UNIVERSIDAD NACIONAL DE TUMBES</v>
          </cell>
          <cell r="BX151" t="str">
            <v>001. UNIVERSIDAD NACIONAL DEL SANTA</v>
          </cell>
          <cell r="BY151" t="str">
            <v>001. UNIVERSIDAD NACIONAL DE HUANCAVELICA</v>
          </cell>
          <cell r="BZ151" t="str">
            <v>001. UNIVERSIDAD NACIONAL AMAZONICA DE MADRE DE DIOS</v>
          </cell>
          <cell r="CA151" t="str">
            <v>001. UNIVERSIDAD NACIONAL MICAELA BASTIDAS DE APURIMAC</v>
          </cell>
          <cell r="CB151" t="str">
            <v>001. UNIVERSIDAD NACIONAL TORIBIO RODRIGUEZ DE MENDOZA DE AMAZONAS</v>
          </cell>
          <cell r="CC151" t="str">
            <v>001. UNIVERSIDAD NACIONAL INTERCULTURAL DE LA AMAZONIA</v>
          </cell>
          <cell r="CD151" t="str">
            <v>001. UNIVERSIDAD NACIONAL TECNOLOGICA DE LIMA SUR</v>
          </cell>
          <cell r="CE151" t="str">
            <v>001. UNIVERSIDAD NACIONAL JOSE MARIA ARGUEDAS</v>
          </cell>
          <cell r="CF151" t="str">
            <v>001. UNIVERSIDAD NACIONAL DE MOQUEGUA</v>
          </cell>
          <cell r="CG151" t="str">
            <v>001. UNIVERSIDAD NACIONAL DE JAEN</v>
          </cell>
          <cell r="CH151" t="str">
            <v>001. UNIVERSIDAD NACIONAL DE CAÑETE</v>
          </cell>
          <cell r="CI151" t="str">
            <v>001. UNIVERSIDAD NACIONAL DE FRONTERA</v>
          </cell>
          <cell r="CJ151" t="str">
            <v>001. UNIVERSIDAD NACIONAL DE BARRANCA</v>
          </cell>
          <cell r="CK151" t="str">
            <v>001. UNIVERSIDAD NACIONAL AUTÓNOMA DE CHOTA</v>
          </cell>
          <cell r="CL151" t="str">
            <v>001. UNIVERSIDAD NACIONAL INTERCULTURAL DE LA SELVA CENTRAL JUAN SANTOS ATAHUALPA</v>
          </cell>
          <cell r="CM151" t="str">
            <v>001. UNIVERSIDAD NACIONAL DE JULIACA</v>
          </cell>
          <cell r="CN151" t="str">
            <v>001. U.N. AUTÓNOMA ALTOANDINA DE TARMA - UNAAT</v>
          </cell>
          <cell r="CO151" t="str">
            <v>001. U.N. AUTÓNOMA DE HUANTA</v>
          </cell>
          <cell r="CP151" t="str">
            <v>001. U.N. INTERCULTURAL FABIOLA SALAZAR LEGUIA DE BAGUA - UNIFSL</v>
          </cell>
          <cell r="CQ151" t="str">
            <v>001. U.N. INTERCULTURAL DE QUILLABAMBA</v>
          </cell>
          <cell r="CR151" t="str">
            <v>001. UNIVERSIDAD NACIONAL AUTÓNOMA DE ALTO AMAZONAS</v>
          </cell>
          <cell r="CS151" t="str">
            <v>001. U.N. AUTÓNOMA DE TAYACAJA DANIEL HERNÁNDEZ MORILLO</v>
          </cell>
          <cell r="CT151" t="str">
            <v>001. UNIVERSIDAD NACIONAL CIRO ALEGRÍA</v>
          </cell>
          <cell r="CU151" t="str">
            <v>001. ADMINISTRACION CENTRAL - MINSA</v>
          </cell>
          <cell r="CV151" t="str">
            <v>001. INSTITUTO NACIONAL DE SALUD</v>
          </cell>
          <cell r="CW151" t="str">
            <v>001. SUPERINTENDENCIA NACIONAL DE SALUD</v>
          </cell>
          <cell r="CX151" t="str">
            <v>001. SEGURO INTEGRAL DE SALUD</v>
          </cell>
          <cell r="CY151" t="str">
            <v>001. INSTITUTO NACIONAL DE ENFERMEDADES NEOPLASICAS</v>
          </cell>
          <cell r="CZ151" t="str">
            <v>001. MINISTERIO DE TRABAJO-OFICINA GENERAL DE ADMINISTRACION</v>
          </cell>
          <cell r="DA151" t="str">
            <v>001. SUPERINTENDENCIA NACIONAL DE FISCALIZACION LABORAL - SUNAFIL</v>
          </cell>
          <cell r="DB151" t="str">
            <v>001. MINISTERIO DE AGRICULTURA-ADMINISTRACION CENTRAL</v>
          </cell>
          <cell r="DC151" t="str">
            <v>001. SIERRA Y SELVA EXPORTADORA</v>
          </cell>
          <cell r="DD151" t="str">
            <v>001. SERVICIO NACIONAL DE SANIDAD AGRARIA - SENASA</v>
          </cell>
          <cell r="DE151" t="str">
            <v>001. SEDE CENTRAL</v>
          </cell>
          <cell r="DF151" t="str">
            <v>001. SEDE CENTRAL - AUTORIDAD NACIONAL DEL AGUA</v>
          </cell>
          <cell r="DG151" t="str">
            <v>001. ADMINISTRACION CENTRAL - SERFOR</v>
          </cell>
          <cell r="DH151" t="str">
            <v>001. MINISTERIO DE ENERGIA Y MINAS-CENTRAL</v>
          </cell>
          <cell r="DI151" t="str">
            <v>001. INSTITUTO PERUANO DE ENERGIA NUCLEAR</v>
          </cell>
          <cell r="DJ151" t="str">
            <v>001. INSTITUTO GEOLOGICO MINERO Y METALURGICO</v>
          </cell>
          <cell r="DK151" t="str">
            <v>001. CONTRALORIA GENERAL</v>
          </cell>
          <cell r="DL151" t="str">
            <v>001. DEFENSORIA DEL PUEBLO</v>
          </cell>
          <cell r="DM151" t="str">
            <v>001. DIRECCION DE ADMINISTRACION</v>
          </cell>
          <cell r="DN151" t="str">
            <v>002. GERENCIA GENERAL</v>
          </cell>
          <cell r="DO151" t="str">
            <v>001. TRIBUNAL CONSTITUCIONAL</v>
          </cell>
          <cell r="DP151" t="str">
            <v>001. INDECI - INSTITUTO NACIONAL DE DEFENSA CIVIL</v>
          </cell>
          <cell r="DQ151" t="str">
            <v>001. CENTRO NACIONAL DE ESTIMACION, PREVENCION Y REDUCCION DEL RIESGO DE DESASTRES</v>
          </cell>
          <cell r="DR151" t="str">
            <v>001. ADMINISTRACION GENERAL</v>
          </cell>
          <cell r="DS151" t="str">
            <v>001. INSTITUTO GEOGRAFICO NACIONAL</v>
          </cell>
          <cell r="DT151" t="str">
            <v>001. AGENCIA DE COMPRAS DE LAS FUERZAS ARMADAS</v>
          </cell>
          <cell r="DU151" t="str">
            <v>001. FUERO MILITAR POLICIAL</v>
          </cell>
          <cell r="DV151" t="str">
            <v>001. CONGRESO DE LA REPUBLICA</v>
          </cell>
          <cell r="DW151" t="str">
            <v>001. JURADO NACIONAL DE ELECCIONES</v>
          </cell>
          <cell r="DX151" t="str">
            <v>001. OFICINA NACIONAL DE PROCESOS ELECTORALES</v>
          </cell>
          <cell r="DY151" t="str">
            <v>001. REGISTRO NACIONAL DE IDENTIFICACION Y ESTADO CIVIL</v>
          </cell>
          <cell r="DZ151" t="str">
            <v>001. COMISION DE PROMOCION DEL PERU PARA LA EXPORTACION Y EL TURISMO - PROMPERU</v>
          </cell>
          <cell r="EA151" t="str">
            <v>001. DIRECCION GENERAL DE ADMINISTRACION - MINCETUR</v>
          </cell>
          <cell r="EB151" t="str">
            <v>001. CENTRO DE FORMACION EN TURISMO</v>
          </cell>
          <cell r="EC151" t="str">
            <v>001. ADMINISTRACION GENERAL</v>
          </cell>
          <cell r="ED151" t="str">
            <v>001. GESTION Y ADMINISTRACION GENERAL</v>
          </cell>
          <cell r="EE151" t="str">
            <v>001. AUTORIDAD DE TRANSPORTE URBANO PARA LIMA Y CALLAO - ATU</v>
          </cell>
          <cell r="EF151" t="str">
            <v>001. AUTORIDAD PORTUARIA NACIONAL</v>
          </cell>
          <cell r="EG151" t="str">
            <v>001. MINISTERIO DE VIVIENDA CONSTRUCCION Y SANEAMIENTO - ADMINISTRACION GENERAL</v>
          </cell>
          <cell r="EH151" t="str">
            <v>001. SUPERINTENDENCIA NACIONAL DE BIENES ESTATALES</v>
          </cell>
          <cell r="EI151" t="str">
            <v>001. SERVICIO NACIONAL DE CAPACITACION PARA LA INDUSTRIA DE LA CONSTRUCCION</v>
          </cell>
          <cell r="EJ151" t="str">
            <v>001. ORGANISMO TECNICO DE LA ADMINISTRACION DE LOS SERVICIOS DE SANEAMIENTO-OTASS</v>
          </cell>
          <cell r="EK151" t="str">
            <v>001. ORGANISMO DE FORMALIZACION DE LA PROPIEDAD INFORMAL - COFOPRI</v>
          </cell>
          <cell r="EL151" t="str">
            <v>001. MINISTERIO DE LA PRODUCCION</v>
          </cell>
          <cell r="EM151" t="str">
            <v>001. FONDEPES</v>
          </cell>
          <cell r="EN151" t="str">
            <v>001. OFICINA DE ADMINISTRACION - IMARPE</v>
          </cell>
          <cell r="EO151" t="str">
            <v>001. INSTITUTO TECNOLOGICO DE LA PRODUCCION - ITP</v>
          </cell>
          <cell r="EP151" t="str">
            <v>001. ADMINISTRACION - SANIPES</v>
          </cell>
          <cell r="EQ151" t="str">
            <v>001. ADMINISTRACION - INACAL</v>
          </cell>
          <cell r="ER151" t="str">
            <v>001. ADMINISTRACION NIVEL CENTRAL</v>
          </cell>
          <cell r="ES151" t="str">
            <v>001. CONSEJO NACIONAL PARA LA INTEGRACION DE LA PERSONA CON DISCAPACIDAD - CONADIS</v>
          </cell>
          <cell r="ET151" t="str">
            <v>001. SEDE CENTRAL - MIDIS</v>
          </cell>
          <cell r="EU151" t="str">
            <v>001. MANCOMUNIDAD REGIONAL DE LOS ANDES</v>
          </cell>
          <cell r="EV151" t="str">
            <v>002. MANCOMUNIDAD REGIONAL HUANCAVELICA - ICA</v>
          </cell>
          <cell r="EW151" t="str">
            <v>001. SEDE  AMAZONAS</v>
          </cell>
          <cell r="EX151" t="str">
            <v>001. SEDE ANCASH</v>
          </cell>
          <cell r="EY151" t="str">
            <v>001. SEDE APURIMAC</v>
          </cell>
          <cell r="EZ151" t="str">
            <v>001. SEDE AREQUIPA</v>
          </cell>
          <cell r="FA151" t="str">
            <v>001. SEDE AYACUCHO</v>
          </cell>
          <cell r="FB151" t="str">
            <v>001. SEDE CAJAMARCA</v>
          </cell>
          <cell r="FC151" t="str">
            <v>001. SEDE CUSCO</v>
          </cell>
          <cell r="FD151" t="str">
            <v>001. SEDE HUANCAVELICA</v>
          </cell>
          <cell r="FE151" t="str">
            <v>001. SEDE HUANUCO</v>
          </cell>
          <cell r="FF151" t="str">
            <v>001. SEDE ICA</v>
          </cell>
          <cell r="FG151" t="str">
            <v>001. SEDE JUNIN</v>
          </cell>
          <cell r="FH151" t="str">
            <v>001. SEDE LA LIBERTAD</v>
          </cell>
          <cell r="FI151" t="str">
            <v>001. SEDE LAMBAYEQUE</v>
          </cell>
          <cell r="FJ151" t="str">
            <v>001. SEDE LORETO</v>
          </cell>
          <cell r="FK151" t="str">
            <v>001. SEDE MADRE DE DIOS</v>
          </cell>
          <cell r="FL151" t="str">
            <v>001. SEDE MOQUEGUA</v>
          </cell>
          <cell r="FM151" t="str">
            <v>001. SEDE PASCO</v>
          </cell>
          <cell r="FN151" t="str">
            <v>001. SEDE PIURA</v>
          </cell>
          <cell r="FO151" t="str">
            <v>001. SEDE PUNO</v>
          </cell>
          <cell r="FP151" t="str">
            <v>001. SEDE SAN MARTIN</v>
          </cell>
          <cell r="FQ151" t="str">
            <v>001. SEDE TACNA</v>
          </cell>
          <cell r="FR151" t="str">
            <v>001. SEDE TUMBES</v>
          </cell>
          <cell r="FS151" t="str">
            <v>001. SEDE UCAYALI</v>
          </cell>
          <cell r="FT151" t="str">
            <v>001. SEDE LIMA</v>
          </cell>
          <cell r="FU151" t="str">
            <v>001. GOBIERNO REGIONAL CALLAO</v>
          </cell>
          <cell r="FV151" t="str">
            <v>001. GOBIERNO REGIONAL DE LIMA METROPOLITANA</v>
          </cell>
          <cell r="FW151" t="str">
            <v>01. MUNICIPALIDAD PROVINCIAL DE CHACHAPOYAS</v>
          </cell>
          <cell r="FX151" t="str">
            <v>01. MUNICIPALIDAD PROVINCIAL DE BAGUA</v>
          </cell>
          <cell r="FY151" t="str">
            <v>01. MUNICIPALIDAD PROVINCIAL DE BONGARA -JUMBILLA</v>
          </cell>
          <cell r="FZ151" t="str">
            <v>01. MUNICIPALIDAD PROVINCIAL DE CONDORCANQUI -NIEVA</v>
          </cell>
          <cell r="GA151" t="str">
            <v>01. MUNICIPALIDAD PROVINCIAL DE LUYA -LAMUD</v>
          </cell>
          <cell r="GB151" t="str">
            <v>01. MUNICIPALIDAD PROVINCIAL DE RODRIGUEZ DE MENDOZA -SAN NICOLAS</v>
          </cell>
          <cell r="GC151" t="str">
            <v>01. MUNICIPALIDAD PROVINCIAL DE UTCUBAMBA -BAGUA GRANDE</v>
          </cell>
          <cell r="GD151" t="str">
            <v>01. MUNICIPALIDAD PROVINCIAL DE HUARAZ</v>
          </cell>
          <cell r="GE151" t="str">
            <v>01. MUNICIPALIDAD PROVINCIAL DE AIJA</v>
          </cell>
          <cell r="GF151" t="str">
            <v>01. MUNICIPALIDAD PROVINCIAL DE ANTONIO RAYMONDI -LLAMELLIN</v>
          </cell>
          <cell r="GG151" t="str">
            <v>01. MUNICIPALIDAD PROVINCIAL DE ASUNCION -CHACAS</v>
          </cell>
          <cell r="GH151" t="str">
            <v>01. MUNICIPALIDAD PROVINCIAL DE BOLOGNESI -CHIQUIAN</v>
          </cell>
          <cell r="GI151" t="str">
            <v>01. MUNICIPALIDAD PROVINCIAL DE CARHUAZ</v>
          </cell>
          <cell r="GJ151" t="str">
            <v>01. MUNICIPALIDAD PROVINCIAL DE CARLOS F. FITZCARRALD -SAN LUIS</v>
          </cell>
          <cell r="GK151" t="str">
            <v>01. MUNICIPALIDAD PROVINCIAL DE CASMA</v>
          </cell>
          <cell r="GL151" t="str">
            <v>01. MUNICIPALIDAD PROVINCIAL DE CORONGO</v>
          </cell>
          <cell r="GM151" t="str">
            <v>01. MUNICIPALIDAD PROVINCIAL DE HUARI</v>
          </cell>
          <cell r="GN151" t="str">
            <v>01. MUNICIPALIDAD PROVINCIAL DE HUARMEY</v>
          </cell>
          <cell r="GO151" t="str">
            <v>01. MUNICIPALIDAD PROVINCIAL DE HUAYLAS -CARAZ</v>
          </cell>
          <cell r="GP151" t="str">
            <v>01. MUNICIPALIDAD PROVINCIAL DE MARISCAL LUZURIAGA -PISCOBAMBA</v>
          </cell>
          <cell r="GQ151" t="str">
            <v>01. MUNICIPALIDAD PROVINCIAL DE OCROS</v>
          </cell>
          <cell r="GR151" t="str">
            <v>01. MUNICIPALIDAD PROVINCIAL DE PALLASCA -CABANA</v>
          </cell>
          <cell r="GS151" t="str">
            <v>01. MUNICIPALIDAD PROVINCIAL DE POMABAMBA</v>
          </cell>
          <cell r="GT151" t="str">
            <v>01. MUNICIPALIDAD PROVINCIAL DE RECUAY</v>
          </cell>
          <cell r="GU151" t="str">
            <v>01. MUNICIPALIDAD PROVINCIAL DE SANTA -CHIMBOTE</v>
          </cell>
          <cell r="GV151" t="str">
            <v>01. MUNICIPALIDAD PROVINCIAL DE SIHUAS</v>
          </cell>
          <cell r="GW151" t="str">
            <v>01. MUNICIPALIDAD PROVINCIAL DE YUNGAY</v>
          </cell>
          <cell r="GX151" t="str">
            <v>01. MUNICIPALIDAD PROVINCIAL DE ABANCAY</v>
          </cell>
          <cell r="GY151" t="str">
            <v>01. MUNICIPALIDAD PROVINCIAL DE ANDAHUAYLAS</v>
          </cell>
          <cell r="GZ151" t="str">
            <v>01. MUNICIPALIDAD PROVINCIAL DE ANTABAMBA</v>
          </cell>
          <cell r="HA151" t="str">
            <v>01. MUNICIPALIDAD PROVINCIAL DE AYMARAES -CHALHUANCA</v>
          </cell>
          <cell r="HB151" t="str">
            <v>01. MUNICIPALIDAD PROVINCIAL DE COTABAMBAS -TAMBOBAMBA</v>
          </cell>
          <cell r="HC151" t="str">
            <v>01. MUNICIPALIDAD PROVINCIAL DE CHINCHEROS</v>
          </cell>
          <cell r="HD151" t="str">
            <v>01. MUNICIPALIDAD PROVINCIAL DE GRAU -CHUQUIBAMBILLA</v>
          </cell>
          <cell r="HE151" t="str">
            <v>01. MUNICIPALIDAD PROVINCIAL DE AREQUIPA</v>
          </cell>
          <cell r="HF151" t="str">
            <v>01. MUNICIPALIDAD PROVINCIAL DE CAMANA</v>
          </cell>
          <cell r="HG151" t="str">
            <v>01. MUNICIPALIDAD PROVINCIAL DE CARAVELI</v>
          </cell>
          <cell r="HH151" t="str">
            <v>01. MUNICIPALIDAD PROVINCIAL DE CASTILLA -APLAO</v>
          </cell>
          <cell r="HI151" t="str">
            <v>01. MUNICIPALIDAD PROVINCIAL DE CAYLLOMA -CHIVAY</v>
          </cell>
          <cell r="HJ151" t="str">
            <v>01. MUNICIPALIDAD PROVINCIAL DE CONDESUYOS -CHUQUIBAMBA</v>
          </cell>
          <cell r="HK151" t="str">
            <v>01. MUNICIPALIDAD PROVINCIAL DE ISLAY -MOLLENDO</v>
          </cell>
          <cell r="HL151" t="str">
            <v>01. MUNICIPALIDAD PROVINCIAL DE LA UNION -COTAHUASI</v>
          </cell>
          <cell r="HM151" t="str">
            <v>01. MUNICIPALIDAD PROVINCIAL DE HUAMANGA -AYACUCHO</v>
          </cell>
          <cell r="HN151" t="str">
            <v>01. MUNICIPALIDAD PROVINCIAL DE CANGALLO</v>
          </cell>
          <cell r="HO151" t="str">
            <v>01. MUNICIPALIDAD PROVINCIAL DE HUANCA SANCOS -SANCOS</v>
          </cell>
          <cell r="HP151" t="str">
            <v>01. MUNICIPALIDAD PROVINCIAL DE HUANTA</v>
          </cell>
          <cell r="HQ151" t="str">
            <v>01. MUNICIPALIDAD PROVINCIAL DE LA MAR -SAN MIGUEL</v>
          </cell>
          <cell r="HR151" t="str">
            <v>01. MUNICIPALIDAD PROVINCIAL DE LUCANAS -PUQUIO</v>
          </cell>
          <cell r="HS151" t="str">
            <v>01. MUNICIPALIDAD PROVINCIAL DE PARINACOCHAS -CORACORA</v>
          </cell>
          <cell r="HT151" t="str">
            <v>01. MUNICIPALIDAD PROVINCIAL DE PAUCAR DEL SARA SARA -PAUSA</v>
          </cell>
          <cell r="HU151" t="str">
            <v>01. MUNICIPALIDAD PROVINCIAL DE SUCRE -QUEROBAMBA</v>
          </cell>
          <cell r="HV151" t="str">
            <v>01. MUNICIPALIDAD PROVINCIAL DE VICTOR FAJARDO -HUANCAPI</v>
          </cell>
          <cell r="HW151" t="str">
            <v>01. MUNICIPALIDAD PROVINCIAL DE VILCAS HUAMAN</v>
          </cell>
          <cell r="HX151" t="str">
            <v>01. MUNICIPALIDAD PROVINCIAL DE CAJAMARCA</v>
          </cell>
          <cell r="HY151" t="str">
            <v>01. MUNICIPALIDAD PROVINCIAL DE CAJABAMBA</v>
          </cell>
          <cell r="HZ151" t="str">
            <v>01. MUNICIPALIDAD PROVINCIAL DE CELENDIN</v>
          </cell>
          <cell r="IA151" t="str">
            <v>01. MUNICIPALIDAD PROVINCIAL DE CHOTA</v>
          </cell>
          <cell r="IB151" t="str">
            <v>01. MUNICIPALIDAD PROVINCIAL DE CONTUMAZA</v>
          </cell>
          <cell r="IC151" t="str">
            <v>01. MUNICIPALIDAD PROVINCIAL DE CUTERVO</v>
          </cell>
          <cell r="ID151" t="str">
            <v>01. MUNICIPALIDAD PROVINCIAL DE HUALGAYOC -BAMBAMARCA</v>
          </cell>
          <cell r="IE151" t="str">
            <v>01. MUNICIPALIDAD PROVINCIAL DE JAEN</v>
          </cell>
          <cell r="IF151" t="str">
            <v>01. MUNICIPALIDAD PROVINCIAL DE SAN IGNACIO</v>
          </cell>
          <cell r="IG151" t="str">
            <v>01. MUNICIPALIDAD PROVINCIAL DE SAN MARCOS -PEDRO GALVEZ</v>
          </cell>
          <cell r="IH151" t="str">
            <v>01. MUNICIPALIDAD PROVINCIAL DE SAN MIGUEL</v>
          </cell>
          <cell r="II151" t="str">
            <v>01. MUNICIPALIDAD PROVINCIAL DE SAN PABLO</v>
          </cell>
          <cell r="IJ151" t="str">
            <v>01. MUNICIPALIDAD PROVINCIAL DE SANTA CRUZ</v>
          </cell>
          <cell r="IK151" t="str">
            <v>01. MUNICIPALIDAD PROVINCIAL DE CALLAO</v>
          </cell>
          <cell r="IL151" t="str">
            <v>01. MUNICIPALIDAD PROVINCIAL DE CUSCO</v>
          </cell>
          <cell r="IM151" t="str">
            <v>01. MUNICIPALIDAD PROVINCIAL DE ACOMAYO</v>
          </cell>
          <cell r="IN151" t="str">
            <v>01. MUNICIPALIDAD PROVINCIAL DE ANTA</v>
          </cell>
          <cell r="IO151" t="str">
            <v>01. MUNICIPALIDAD PROVINCIAL DE CALCA</v>
          </cell>
          <cell r="IP151" t="str">
            <v>01. MUNICIPALIDAD PROVINCIAL DE CANAS -YANAOCA</v>
          </cell>
          <cell r="IQ151" t="str">
            <v>01. MUNICIPALIDAD PROVINCIAL DE CANCHIS -SICUANI</v>
          </cell>
          <cell r="IR151" t="str">
            <v>01. MUNICIPALIDAD PROVINCIAL DE CHUMBIVILCAS -SANTO TOMAS</v>
          </cell>
          <cell r="IS151" t="str">
            <v>01. MUNICIPALIDAD PROVINCIAL DE ESPINAR</v>
          </cell>
          <cell r="IT151" t="str">
            <v>01. MUNICIPALIDAD PROVINCIAL DE LA CONVENCION -SANTA ANA</v>
          </cell>
          <cell r="IU151" t="str">
            <v>01. MUNICIPALIDAD PROVINCIAL DE PARURO</v>
          </cell>
          <cell r="IV151" t="str">
            <v>01. MUNICIPALIDAD PROVINCIAL DE PAUCARTAMBO</v>
          </cell>
          <cell r="IW151" t="str">
            <v>01. MUNICIPALIDAD PROVINCIAL DE QUISPICANCHI -URCOS</v>
          </cell>
          <cell r="IX151" t="str">
            <v>01. MUNICIPALIDAD PROVINCIAL DE URUBAMBA</v>
          </cell>
          <cell r="IY151" t="str">
            <v>01. MUNICIPALIDAD PROVINCIAL DE HUANCAVELICA</v>
          </cell>
          <cell r="IZ151" t="str">
            <v>01. MUNICIPALIDAD PROVINCIAL DE ACOBAMBA</v>
          </cell>
          <cell r="JA151" t="str">
            <v>01. MUNICIPALIDAD PROVINCIAL DE ANGARAES -LIRCAY</v>
          </cell>
          <cell r="JB151" t="str">
            <v>01. MUNICIPALIDAD PROVINCIAL DE CASTROVIRREYNA</v>
          </cell>
          <cell r="JC151" t="str">
            <v>01. MUNICIPALIDAD PROVINCIAL DE CHURCAMPA</v>
          </cell>
          <cell r="JD151" t="str">
            <v>01. MUNICIPALIDAD PROVINCIAL DE HUAYTARA</v>
          </cell>
          <cell r="JE151" t="str">
            <v>01. MUNICIPALIDAD PROVINCIAL DE TAYACAJA -PAMPAS</v>
          </cell>
          <cell r="JF151" t="str">
            <v>01. MUNICIPALIDAD PROVINCIAL DE HUANUCO</v>
          </cell>
          <cell r="JG151" t="str">
            <v>01. MUNICIPALIDAD PROVINCIAL DE AMBO</v>
          </cell>
          <cell r="JH151" t="str">
            <v>01. MUNICIPALIDAD PROVINCIAL DE DOS DE MAYO -LA UNION</v>
          </cell>
          <cell r="JI151" t="str">
            <v>01. MUNICIPALIDAD PROVINCIAL DE HUACAYBAMBA</v>
          </cell>
          <cell r="JJ151" t="str">
            <v>01. MUNICIPALIDAD PROVINCIAL DE HUAMALIES -LLATA</v>
          </cell>
          <cell r="JK151" t="str">
            <v>01. MUNICIPALIDAD PROVINCIAL DE LEONCIO PRADO -RUPA-RUPA</v>
          </cell>
          <cell r="JL151" t="str">
            <v>01. MUNICIPALIDAD PROVINCIAL DE MARAÑON -HUACRACHUCO</v>
          </cell>
          <cell r="JM151" t="str">
            <v>01. MUNICIPALIDAD PROVINCIAL DE PACHITEA -PANAO</v>
          </cell>
          <cell r="JN151" t="str">
            <v>01. MUNICIPALIDAD PROVINCIAL DE PUERTO INCA</v>
          </cell>
          <cell r="JO151" t="str">
            <v>01. MUNICIPALIDAD PROVINCIAL DE LAURICOCHA -JESUS</v>
          </cell>
          <cell r="JP151" t="str">
            <v>01. MUNICIPALIDAD PROVINCIAL DE YAROWILCA -CHAVINILLO</v>
          </cell>
          <cell r="JQ151" t="str">
            <v>01. MUNICIPALIDAD PROVINCIAL DE ICA</v>
          </cell>
          <cell r="JR151" t="str">
            <v>01. MUNICIPALIDAD PROVINCIAL DE CHINCHA -CHINCHA ALTA</v>
          </cell>
          <cell r="JS151" t="str">
            <v>01. MUNICIPALIDAD PROVINCIAL DE NASCA</v>
          </cell>
          <cell r="JT151" t="str">
            <v>01. MUNICIPALIDAD PROVINCIAL DE PALPA</v>
          </cell>
          <cell r="JU151" t="str">
            <v>01. MUNICIPALIDAD PROVINCIAL DE PISCO</v>
          </cell>
          <cell r="JV151" t="str">
            <v>01. MUNICIPALIDAD PROVINCIAL DE HUANCAYO</v>
          </cell>
          <cell r="JW151" t="str">
            <v>01. MUNICIPALIDAD PROVINCIAL DE CONCEPCION</v>
          </cell>
          <cell r="JX151" t="str">
            <v>01. MUNICIPALIDAD PROVINCIAL DE CHANCHAMAYO</v>
          </cell>
          <cell r="JY151" t="str">
            <v>01. MUNICIPALIDAD PROVINCIAL DE JAUJA</v>
          </cell>
          <cell r="JZ151" t="str">
            <v>01. MUNICIPALIDAD PROVINCIAL DE JUNIN</v>
          </cell>
          <cell r="KA151" t="str">
            <v>01. MUNICIPALIDAD PROVINCIAL DE SATIPO</v>
          </cell>
          <cell r="KB151" t="str">
            <v>01. MUNICIPALIDAD PROVINCIAL DE TARMA</v>
          </cell>
          <cell r="KC151" t="str">
            <v>01. MUNICIPALIDAD PROVINCIAL DE YAULI -LA OROYA</v>
          </cell>
          <cell r="KD151" t="str">
            <v>01. MUNICIPALIDAD PROVINCIAL DE CHUPACA</v>
          </cell>
          <cell r="KE151" t="str">
            <v>01. MUNICIPALIDAD PROVINCIAL DE TRUJILLO</v>
          </cell>
          <cell r="KF151" t="str">
            <v>01. MUNICIPALIDAD PROVINCIAL DE ASCOPE</v>
          </cell>
          <cell r="KG151" t="str">
            <v>01. MUNICIPALIDAD PROVINCIAL DE BOLIVAR</v>
          </cell>
          <cell r="KH151" t="str">
            <v>01. MUNICIPALIDAD PROVINCIAL DE CHEPEN</v>
          </cell>
          <cell r="KI151" t="str">
            <v>01. MUNICIPALIDAD PROVINCIAL DE JULCAN</v>
          </cell>
          <cell r="KJ151" t="str">
            <v>01. MUNICIPALIDAD PROVINCIAL DE OTUZCO</v>
          </cell>
          <cell r="KK151" t="str">
            <v>01. MUNICIPALIDAD PROVINCIAL DE PACASMAYO -SAN PEDRO DE LLOC</v>
          </cell>
          <cell r="KL151" t="str">
            <v>01. MUNICIPALIDAD PROVINCIAL DE PATAZ -TAYABAMBA</v>
          </cell>
          <cell r="KM151" t="str">
            <v>01. MUNICIPALIDAD PROVINCIAL DE SANCHEZ CARRION -HUAMACHUCO</v>
          </cell>
          <cell r="KN151" t="str">
            <v>01. MUNICIPALIDAD PROVINCIAL DE SANTIAGO DE CHUCO</v>
          </cell>
          <cell r="KO151" t="str">
            <v>01. MUNICIPALIDAD PROVINCIAL DE GRAN CHIMU -CASCAS</v>
          </cell>
          <cell r="KP151" t="str">
            <v>01. MUNICIPALIDAD PROVINCIAL DE VIRU</v>
          </cell>
          <cell r="KQ151" t="str">
            <v>01. MUNICIPALIDAD PROVINCIAL DE CHICLAYO</v>
          </cell>
          <cell r="KR151" t="str">
            <v>01. MUNICIPALIDAD PROVINCIAL DE FERREÑAFE</v>
          </cell>
          <cell r="KS151" t="str">
            <v>01. MUNICIPALIDAD PROVINCIAL DE LAMBAYEQUE</v>
          </cell>
          <cell r="KT151" t="str">
            <v>01. MUNICIPALIDAD METROPOLITANA DE LIMA</v>
          </cell>
          <cell r="KU151" t="str">
            <v>01. MUNICIPALIDAD PROVINCIAL DE BARRANCA</v>
          </cell>
          <cell r="KV151" t="str">
            <v>01. MUNICIPALIDAD PROVINCIAL DE CAJATAMBO</v>
          </cell>
          <cell r="KW151" t="str">
            <v>01. MUNICIPALIDAD PROVINCIAL DE CANTA</v>
          </cell>
          <cell r="KX151" t="str">
            <v>01. MUNICIPALIDAD PROVINCIAL DE CAÑETE -SAN VICENTE DE CAÑETE</v>
          </cell>
          <cell r="KY151" t="str">
            <v>01. MUNICIPALIDAD PROVINCIAL DE HUARAL</v>
          </cell>
          <cell r="KZ151" t="str">
            <v>01. MUNICIPALIDAD PROVINCIAL DE HUAROCHIRI -MATUCANA</v>
          </cell>
          <cell r="LA151" t="str">
            <v>01. MUNICIPALIDAD PROVINCIAL DE HUAURA -HUACHO</v>
          </cell>
          <cell r="LB151" t="str">
            <v>01. MUNICIPALIDAD PROVINCIAL DE OYON</v>
          </cell>
          <cell r="LC151" t="str">
            <v>01. MUNICIPALIDAD PROVINCIAL DE YAUYOS</v>
          </cell>
          <cell r="LD151" t="str">
            <v>01. MUNICIPALIDAD PROVINCIAL DE MAYNAS -IQUITOS</v>
          </cell>
          <cell r="LE151" t="str">
            <v>01. MUNICIPALIDAD PROVINCIAL DE ALTO AMAZONAS -YURIMAGUAS</v>
          </cell>
          <cell r="LF151" t="str">
            <v>01. MUNICIPALIDAD PROVINCIAL DE LORETO -NAUTA</v>
          </cell>
          <cell r="LG151" t="str">
            <v>01. MUNICIPALIDAD PROVINCIAL DE MARISCAL RAMON CASTILLA -RAMON CASTILLA</v>
          </cell>
          <cell r="LH151" t="str">
            <v>01. MUNICIPALIDAD PROVINCIAL DE REQUENA</v>
          </cell>
          <cell r="LI151" t="str">
            <v>01. MUNICIPALIDAD PROVINCIAL DE UCAYALI -CONTAMANA</v>
          </cell>
          <cell r="LJ151" t="str">
            <v>01. MUNICIPALIDAD DISTRITAL DE BARRANCA</v>
          </cell>
          <cell r="LK151" t="str">
            <v>01. MUNICIPALIDAD PROVINCIAL DE PUTUMAYO</v>
          </cell>
          <cell r="LL151" t="str">
            <v>01. MUNICIPALIDAD PROVINCIAL DE TAMBOPATA</v>
          </cell>
          <cell r="LM151" t="str">
            <v>01. MUNICIPALIDAD PROVINCIAL DE MANU</v>
          </cell>
          <cell r="LN151" t="str">
            <v>01. MUNICIPALIDAD PROVINCIAL DE TAHUAMANU -IÑAPARI</v>
          </cell>
          <cell r="LO151" t="str">
            <v>01. MUNICIPALIDAD PROVINCIAL DE MARISCAL NIETO -MOQUEGUA</v>
          </cell>
          <cell r="LP151" t="str">
            <v>01. MUNICIPALIDAD PROVINCIAL DE GENERAL SANCHEZ CERRO -OMATE</v>
          </cell>
          <cell r="LQ151" t="str">
            <v>01. MUNICIPALIDAD PROVINCIAL DE ILO</v>
          </cell>
          <cell r="LR151" t="str">
            <v>01. MUNICIPALIDAD PROVINCIAL DE PASCO -CHAUPIMARCA</v>
          </cell>
          <cell r="LS151" t="str">
            <v>01. MUNICIPALIDAD PROVINCIAL DE DANIEL ALCIDES CARRION -YANAHUANCA</v>
          </cell>
          <cell r="LT151" t="str">
            <v>01. MUNICIPALIDAD PROVINCIAL DE OXAPAMPA</v>
          </cell>
          <cell r="LU151" t="str">
            <v>01. MUNICIPALIDAD PROVINCIAL DE PIURA</v>
          </cell>
          <cell r="LV151" t="str">
            <v>01. MUNICIPALIDAD PROVINCIAL DE AYABACA</v>
          </cell>
          <cell r="LW151" t="str">
            <v>01. MUNICIPALIDAD PROVINCIAL DE HUANCABAMBA</v>
          </cell>
          <cell r="LX151" t="str">
            <v>01. MUNICIPALIDAD PROVINCIAL DE MORROPON -CHULUCANAS</v>
          </cell>
          <cell r="LY151" t="str">
            <v>01. MUNICIPALIDAD PROVINCIAL DE PAITA</v>
          </cell>
          <cell r="LZ151" t="str">
            <v>01. MUNICIPALIDAD PROVINCIAL DE SULLANA</v>
          </cell>
          <cell r="MA151" t="str">
            <v>01. MUNICIPALIDAD PROVINCIAL DE TALARA -PARIÑAS</v>
          </cell>
          <cell r="MB151" t="str">
            <v>01. MUNICIPALIDAD PROVINCIAL DE SECHURA</v>
          </cell>
          <cell r="MC151" t="str">
            <v>01. MUNICIPALIDAD PROVINCIAL DE PUNO</v>
          </cell>
          <cell r="MD151" t="str">
            <v>01. MUNICIPALIDAD PROVINCIAL DE AZANGARO</v>
          </cell>
          <cell r="ME151" t="str">
            <v>01. MUNICIPALIDAD PROVINCIAL DE CARABAYA -MACUSANI</v>
          </cell>
          <cell r="MF151" t="str">
            <v>01. MUNICIPALIDAD PROVINCIAL DE CHUCUITO -JULI</v>
          </cell>
          <cell r="MG151" t="str">
            <v>01. MUNICIPALIDAD PROVINCIAL DE EL COLLAO -ILAVE</v>
          </cell>
          <cell r="MH151" t="str">
            <v>01. MUNICIPALIDAD PROVINCIAL DE HUANCANE</v>
          </cell>
          <cell r="MI151" t="str">
            <v>01. MUNICIPALIDAD PROVINCIAL DE LAMPA</v>
          </cell>
          <cell r="MJ151" t="str">
            <v>01. MUNICIPALIDAD PROVINCIAL DE MELGAR -AYAVIRI</v>
          </cell>
          <cell r="MK151" t="str">
            <v>01. MUNICIPALIDAD PROVINCIAL DE MOHO</v>
          </cell>
          <cell r="ML151" t="str">
            <v>01. MUNICIPALIDAD PROVINCIAL DE SAN ANTONIO DE PUTINA -PUTINA</v>
          </cell>
          <cell r="MM151" t="str">
            <v>01. MUNICIPALIDAD PROVINCIAL DE SAN ROMAN -JULIACA</v>
          </cell>
          <cell r="MN151" t="str">
            <v>01. MUNICIPALIDAD PROVINCIAL DE SANDIA</v>
          </cell>
          <cell r="MO151" t="str">
            <v>01. MUNICIPALIDAD PROVINCIAL DE YUNGUYO</v>
          </cell>
          <cell r="MP151" t="str">
            <v>01. MUNICIPALIDAD PROVINCIAL DE MOYOBAMBA</v>
          </cell>
          <cell r="MQ151" t="str">
            <v>01. MUNICIPALIDAD PROVINCIAL DE BELLAVISTA</v>
          </cell>
          <cell r="MR151" t="str">
            <v>01. MUNICIPALIDAD PROVINCIAL DE EL DORADO -SAN JOSE DE SISA</v>
          </cell>
          <cell r="MS151" t="str">
            <v>01. MUNICIPALIDAD PROVINCIAL DE HUALLAGA -SAPOSOA</v>
          </cell>
          <cell r="MT151" t="str">
            <v>01. MUNICIPALIDAD PROVINCIAL DE LAMAS</v>
          </cell>
          <cell r="MU151" t="str">
            <v>01. MUNICIPALIDAD PROVINCIAL DE MARISCAL CACERES -JUANJUI</v>
          </cell>
          <cell r="MV151" t="str">
            <v>01. MUNICIPALIDAD PROVINCIAL DE PICOTA</v>
          </cell>
          <cell r="MW151" t="str">
            <v>01. MUNICIPALIDAD PROVINCIAL DE RIOJA</v>
          </cell>
          <cell r="MX151" t="str">
            <v>01. MUNICIPALIDAD PROVINCIAL DE SAN MARTIN -TARAPOTO</v>
          </cell>
          <cell r="MY151" t="str">
            <v>01. MUNICIPALIDAD PROVINCIAL DE TOCACHE</v>
          </cell>
          <cell r="MZ151" t="str">
            <v>01. MUNICIPALIDAD PROVINCIAL DE TACNA</v>
          </cell>
          <cell r="NA151" t="str">
            <v>01. MUNICIPALIDAD PROVINCIAL DE CANDARAVE</v>
          </cell>
          <cell r="NB151" t="str">
            <v>01. MUNICIPALIDAD PROVINCIAL DE JORGE BASADRE -LOCUMBA</v>
          </cell>
          <cell r="NC151" t="str">
            <v>01. MUNICIPALIDAD PROVINCIAL DE TARATA</v>
          </cell>
          <cell r="ND151" t="str">
            <v>01. MUNICIPALIDAD PROVINCIAL DE TUMBES</v>
          </cell>
          <cell r="NE151" t="str">
            <v>01. MUNICIPALIDAD PROVINCIAL DE CONTRALMIRANTE VILLAR -ZORRITOS</v>
          </cell>
          <cell r="NF151" t="str">
            <v>01. MUNICIPALIDAD PROVINCIAL DE ZARUMILLA</v>
          </cell>
          <cell r="NG151" t="str">
            <v>01. MUNICIPALIDAD PROVINCIAL DE CORONEL PORTILLO -CALLARIA</v>
          </cell>
          <cell r="NH151" t="str">
            <v>01. MUNICIPALIDAD PROVINCIAL DE ATALAYA -RAIMONDI</v>
          </cell>
          <cell r="NI151" t="str">
            <v>01. MUNICIPALIDAD PROVINCIAL DE PADRE ABAD</v>
          </cell>
          <cell r="NJ151" t="str">
            <v>01. MUNICIPALIDAD PROVINCIAL DE PURUS</v>
          </cell>
          <cell r="NK151" t="str">
            <v>001. MANCOMUNIDAD MUNICIPAL DE LA AMAZONIA DE PUNO</v>
          </cell>
          <cell r="NL151" t="str">
            <v>002. MANCOMUNIDAD MUNICIPAL DE USCOVILCA</v>
          </cell>
          <cell r="NM151" t="str">
            <v>003. MANCOMUNIDAD MUNICIPAL DEL VALLE DE LA LECHE</v>
          </cell>
          <cell r="NN151" t="str">
            <v>004. MANCOMUNIDAD MUNICIPAL DE SALHUANA</v>
          </cell>
          <cell r="NO151" t="str">
            <v>005. MANCOMUNIDAD MUNICIPAL VALLE SUR - CUSCO</v>
          </cell>
          <cell r="NP151" t="str">
            <v>006. MANCOMUNIDAD MUNICIPAL DE HUAYTAPALLANA</v>
          </cell>
          <cell r="NQ151" t="str">
            <v>007. MANCOMUNIDAD MUNICIPAL DE QAPAQ ÑAN</v>
          </cell>
          <cell r="NR151" t="str">
            <v>009. MANCOMUNIDAD MUNICIPAL INTEGRACIÓN FRONTERIZA COLLPA</v>
          </cell>
          <cell r="NS151" t="str">
            <v>010. MANCOMUNIDAD MUNICIPAL FRENTE NORTE DEL ILUCÁN</v>
          </cell>
          <cell r="NT151" t="str">
            <v>011. MANCOMUNIDAD MUNICIPAL DEL NORTE DE CELENDIN</v>
          </cell>
          <cell r="NU151" t="str">
            <v>015. MANCOMUNIDAD MUNICIPAL TALLÁN</v>
          </cell>
          <cell r="NV151" t="str">
            <v>017. MANCOMUNIDAD MUNICIPAL NUEVA REQUENA - PADRE MARQUEZ-NR-PM</v>
          </cell>
          <cell r="NW151" t="str">
            <v>019. MANCOMUNIDAD MUNICIPAL CUENCA MANTARO - MANTARO</v>
          </cell>
          <cell r="NX151" t="str">
            <v>020. MANCOMUNIDAD MUNICIPAL CUENCA DEL MANTARO VIZCATÁN - VRAE</v>
          </cell>
          <cell r="NY151" t="str">
            <v>021. MANCOMUNIDAD MUNICIPAL DE LA QUEBRADA DEL MANTARO</v>
          </cell>
          <cell r="NZ151" t="str">
            <v>024. MANCOMUNIDAD MUNICIPAL DE LA SUBCUENCA DEL RIO CHIPILLICO</v>
          </cell>
          <cell r="OA151" t="str">
            <v>025. MANCOMUNIDAD MUNICIPAL TUPAC AMARU II</v>
          </cell>
          <cell r="OB151" t="str">
            <v>026. MANCOMUNIDAD MUNICIPAL DE LA CUENCA VALLE DE LURÍN</v>
          </cell>
          <cell r="OC151" t="str">
            <v>027. MANCOMUNIDAD MUNICIPAL DEL CORREDOR MANTARO</v>
          </cell>
          <cell r="OD151" t="str">
            <v>028. MANCOMUNIDAD MUNICIPAL DE HATUN HUAYLAS</v>
          </cell>
          <cell r="OE151" t="str">
            <v>030. MANCOMUNIDAD MUNICIPAL ANGARAES SUR</v>
          </cell>
          <cell r="OF151" t="str">
            <v>031. MANCOMUNIDAD MUNICIPAL LIMA CENTRO</v>
          </cell>
          <cell r="OG151" t="str">
            <v>032. MANCOMUNIDAD MUNICIPAL DE LA CUENCA DEL RÍO SANTO TOMÁS</v>
          </cell>
          <cell r="OH151" t="str">
            <v>036. MANCOMUNIDAD MUNICIPAL DEL VALLE SANTA EULALIA</v>
          </cell>
          <cell r="OI151" t="str">
            <v>037. MANCOMUNIDAD MUNICIPAL DEL VALLE FORTALEZA Y DEL SANTA</v>
          </cell>
          <cell r="OJ151" t="str">
            <v>038. MANCOMUNIDAD MUNICIPAL MARGEN DERECHA DE CAYLLOMA</v>
          </cell>
          <cell r="OK151" t="str">
            <v>039. MANCOMUNIDAD MUNICIPAL DE LAS CABEZADAS DEL SUR DE LUCANAS - AYACUCHO</v>
          </cell>
          <cell r="OL151" t="str">
            <v>040. MANCOMUNIDAD MUNICIPAL SEÑOR CAUTIVO DE AYABACA</v>
          </cell>
          <cell r="OM151" t="str">
            <v>042. MANCOMUNIDAD MUNICIPAL WARAQ</v>
          </cell>
          <cell r="ON151" t="str">
            <v>043. MANCOMUNIDAD MUNICIPAL CUENCA DEL RIO CUMBAZA</v>
          </cell>
          <cell r="OO151" t="str">
            <v>045. MANCOMUNIDAD MUNICIPAL TRES CUENCAS : SANTA - FORTALEZA - PATIVILCA</v>
          </cell>
          <cell r="OP151" t="str">
            <v>047. MANCOMUNIDAD MUNICIPAL DE LOS DISTRITOS DE OXAPAMPA</v>
          </cell>
          <cell r="OQ151" t="str">
            <v>049. MANCOMUNIDAD MUNICIPAL LIMA SUR</v>
          </cell>
          <cell r="OR151" t="str">
            <v>054. MANCOMUNIDAD MUNICIPAL VRAEM DEL NORTE</v>
          </cell>
          <cell r="OS151" t="str">
            <v>055. MANCOMUNIDAD MUNICIPAL DE CUENCAS DE SELVA CENTRAL</v>
          </cell>
          <cell r="OT151" t="str">
            <v>056. MANCOMUNIDAD MUNICIPAL DEL NOR ORIENTE DEL PERÚ</v>
          </cell>
          <cell r="OU151" t="str">
            <v>001. UNIVERSIDAD NACIONAL DIEGO QUISPE TITO</v>
          </cell>
          <cell r="OV151" t="str">
            <v>001. UNIVERSIDAD NACIONAL DE MÚSICA</v>
          </cell>
          <cell r="OW151" t="str">
            <v>001. UNIVERSIDAD NACIONAL DANIEL ALOMIA ROBLES</v>
          </cell>
          <cell r="OX151" t="str">
            <v>008. MANCOMUNIDAD MUNICIPAL DE PARAMOS Y CUENCAS DEL JAEN</v>
          </cell>
          <cell r="OY151" t="str">
            <v>012. MANCOMUNIDAD MUNICIPAL LOS ANDES SUR AYACUCHO AREQUIPA</v>
          </cell>
          <cell r="OZ151" t="str">
            <v>013. MANCOMUNIDAD MUNICIPAL DEL VALLE DE LOS VOLCANES</v>
          </cell>
          <cell r="PA151" t="str">
            <v>014. MANCOMUNIDAD MUNICIPAL DE LA CUENCA DEL RIO SAN JUAN</v>
          </cell>
          <cell r="PB151" t="str">
            <v>016. MANCOMUNIDAD MUNICIPAL LIMA ESTE</v>
          </cell>
          <cell r="PC151" t="str">
            <v>018. MANCOMUNIDAD MUNICIPAL LOS WARI - MANWARI</v>
          </cell>
          <cell r="PD151" t="str">
            <v>022. MANCOMUNIDAD MUNICIPAL UNION DE MUNICIPALIDADES ANDINAS DEL SUR - UMASUR</v>
          </cell>
          <cell r="PE151" t="str">
            <v>023. MANCOMUNIDAD MUNICIPAL RIO CACHI - MANRIOCACHI</v>
          </cell>
          <cell r="PF151" t="str">
            <v>029. MANCOMUNIDAD MUNICIPAL CUENCA CACHI</v>
          </cell>
          <cell r="PG151" t="str">
            <v>033. MANCOMUNIDAD MUNICIPAL CHILLAOS - REGION AMAZONAS</v>
          </cell>
          <cell r="PH151" t="str">
            <v>034. MANCOMUNIDAD MUNICIPAL QHAPAQ QOLLA</v>
          </cell>
          <cell r="PI151" t="str">
            <v>035. MANCOMUNIDAD MUNICIPAL LIMA NORTE</v>
          </cell>
          <cell r="PJ151" t="str">
            <v>041. MANCOMUNIDAD MUNICIPAL DEL YACUS</v>
          </cell>
          <cell r="PK151" t="str">
            <v>044. MANCOMUNIDAD MUNICIPAL DEL VALLE DE YANAMARCA</v>
          </cell>
          <cell r="PL151" t="str">
            <v>046. MANCOMUNIDAD MUNICIPAL CIRCUITO MOCHICA</v>
          </cell>
          <cell r="PM151" t="str">
            <v>048. MANCOMUNIDAD MUNICIPAL FORESTACION SIN FRONTERAS</v>
          </cell>
          <cell r="PN151" t="str">
            <v>050. MANCOMUNIDAD MUNICIPAL DE LAS CUENCAS DEL CHOTANO-CONCHANO MANUEL JOSE BECERRA SILVA</v>
          </cell>
          <cell r="PO151" t="str">
            <v>051. MANCOMUNIDAD MUNICIPAL QANCHI DE LA PROVINCIA DE CANCHIS</v>
          </cell>
          <cell r="PP151" t="str">
            <v>052. MANCOMUNIDAD MUNICIPAL POR LA INTEGRACION DE SAN MARTIN Y LORETO</v>
          </cell>
          <cell r="PQ151" t="str">
            <v>053. MANCOMUNIDAD MUNICIPAL CUENCA MISHQUIYACU - SAUCE</v>
          </cell>
          <cell r="PR151" t="str">
            <v>057. MANCOMUNIDAD MUNICIPAL CONO NORTE - HUANCAVELICA</v>
          </cell>
          <cell r="PS151" t="str">
            <v>058. MANCOMUNIDAD MUNICIPAL CUENCA DEL MANTARO HUANCHUY - VRAEM</v>
          </cell>
        </row>
        <row r="152">
          <cell r="A152" t="str">
            <v>017. AUTORIDAD PARA LA RECONSTRUCCIÓN CON CAMBIOS - RCC</v>
          </cell>
          <cell r="E152" t="str">
            <v>004. UNIDAD DE GESTION DEL PROGRAMA DE DESARROLLO ALTERNATIVO SATIPO</v>
          </cell>
          <cell r="M152" t="str">
            <v>002. FONDO NACIONAL DE DESARROLLO CIENTÍFICO, TECNOLÓGICO Y DE INNOVACIÓN TECNOLÓGICA - FONDECYT</v>
          </cell>
          <cell r="O152" t="str">
            <v>002. MC - CUSCO</v>
          </cell>
          <cell r="S152" t="str">
            <v>002. UNIDAD DE COORDINACION DE PROYECTOS DEL PODER JUDICIAL</v>
          </cell>
          <cell r="U152" t="str">
            <v>002. CONSERVACION DE BOSQUES</v>
          </cell>
          <cell r="AC152" t="str">
            <v>003. PROGRAMA MODERNIZACION DEL SISTEMA DE ADMINISTRACION DE JUSTICIA</v>
          </cell>
          <cell r="AD152" t="str">
            <v>002. OFICINA REGIONAL LIMA</v>
          </cell>
          <cell r="AE152" t="str">
            <v>002. SUNARP, SEDE LIMA</v>
          </cell>
          <cell r="AF152" t="str">
            <v>002. DIRECCION DE ECONOMIA Y FINANZAS DE LA PNP</v>
          </cell>
          <cell r="AL152" t="str">
            <v>002. ADMINISTRACION DE LA DEUDA</v>
          </cell>
          <cell r="AN152" t="str">
            <v>002. INVERSION PUBLICA - SUNAT</v>
          </cell>
          <cell r="AS152" t="str">
            <v>002. USE 02 SAN MARTIN DE PORRES</v>
          </cell>
          <cell r="AU152" t="str">
            <v>002. MEJORAMIENTO DE LA CALIDAD DE LA EDUCACION SUPERIOR</v>
          </cell>
          <cell r="BB152" t="str">
            <v>002. INICTEL - UNI</v>
          </cell>
          <cell r="CU152" t="str">
            <v>005. INSTITUTO NACIONAL DE SALUD MENTAL</v>
          </cell>
          <cell r="CX152" t="str">
            <v>002. FONDO INTANGIBLE SOLIDARIO DE SALUD - FISSAL</v>
          </cell>
          <cell r="CZ152" t="str">
            <v>002. PROGRAMA NACIONAL DE EMPLEO JUVENIL "JÓVENES PRODUCTIVOS"</v>
          </cell>
          <cell r="DB152" t="str">
            <v>006. PROGRAMA SUBSECTORIAL DE IRRIGACION - PSI</v>
          </cell>
          <cell r="DD152" t="str">
            <v>002. PROGRAMA DE DESARROLLO DE SANIDAD AGROPECUARIA - PRODESA</v>
          </cell>
          <cell r="DE152" t="str">
            <v>013. ESTACION EXPERIMENTAL AGRARIA EL PORVENIR - SAN MARTIN</v>
          </cell>
          <cell r="DF152" t="str">
            <v>002. MODERNIZACION DE LA GESTION DE LOS RECURSOS HIDRICOS</v>
          </cell>
          <cell r="DG152" t="str">
            <v>002. PROGRAMA DE DESARROLLO FORESTAL SOSTENIBLE, INCLUSIVO Y COMPETITIVO EN LA AMAZONIA PERUANA</v>
          </cell>
          <cell r="DH152" t="str">
            <v>005. DIRECCION GENERAL DE ELECTRIFICACION RURAL</v>
          </cell>
          <cell r="DK152" t="str">
            <v>002. GESTIÓN DE PROYECTOS Y FORTALECIMIENTO DE CAPACIDADES</v>
          </cell>
          <cell r="DN152" t="str">
            <v>003. GERENCIA ADMINISTRATIVA DE AREQUIPA</v>
          </cell>
          <cell r="DR152" t="str">
            <v>002. COMANDO CONJUNTO DE LAS FUERZAS ARMADAS</v>
          </cell>
          <cell r="EA152" t="str">
            <v>004. PLAN COPESCO NACIONAL</v>
          </cell>
          <cell r="EC152" t="str">
            <v>007. PROVIAS NACIONAL</v>
          </cell>
          <cell r="EG152" t="str">
            <v>004. PROGRAMA NACIONAL DE SANEAMIENTO URBANO</v>
          </cell>
          <cell r="EL152" t="str">
            <v>003. FOMENTO AL CONSUMO HUMANO DIRECTO - A COMER PESCADO</v>
          </cell>
          <cell r="ER152" t="str">
            <v>006. PROGRAMA INTEGRAL NACIONAL PARA EL BIENESTAR FAMILIAR - INABIF</v>
          </cell>
          <cell r="ET152" t="str">
            <v>003. PROGRAMA NACIONAL CUNA MAS -PNCM</v>
          </cell>
          <cell r="EW152" t="str">
            <v>002. GERENCIA SUB REGIONAL BAGUA</v>
          </cell>
          <cell r="EX152" t="str">
            <v>003. SUB REGION PACIFICO</v>
          </cell>
          <cell r="EY152" t="str">
            <v>002. SEDE CHANKA</v>
          </cell>
          <cell r="EZ152" t="str">
            <v>002. TRABAJO AREQUIPA</v>
          </cell>
          <cell r="FA152" t="str">
            <v>008. PROGRAMA REGIONAL DE IRRIGACION Y DESARROLLO RURAL INTEGRADO - PRIDER</v>
          </cell>
          <cell r="FB152" t="str">
            <v>002. CHOTA</v>
          </cell>
          <cell r="FC152" t="str">
            <v>002. PLAN COPESCO</v>
          </cell>
          <cell r="FD152" t="str">
            <v>002. GERENCIA SUB-REGIONAL TAYACAJA</v>
          </cell>
          <cell r="FE152" t="str">
            <v>100. AGRICULTURA HUANUCO</v>
          </cell>
          <cell r="FF152" t="str">
            <v>002. PROYECTO ESPECIAL TAMBO-CCARACOCHA</v>
          </cell>
          <cell r="FG152" t="str">
            <v>002. PRODUCCION JUNIN</v>
          </cell>
          <cell r="FH152" t="str">
            <v>005. PROYECTO ESPECIAL CHAVIMOCHIC</v>
          </cell>
          <cell r="FI152" t="str">
            <v>002. PROYECTO ESPECIAL OLMOS - TINAJONES</v>
          </cell>
          <cell r="FJ152" t="str">
            <v>002. ALTO AMAZONAS - YURIMAGUAS</v>
          </cell>
          <cell r="FK152" t="str">
            <v>002. SUB REGION MANU</v>
          </cell>
          <cell r="FL152" t="str">
            <v>002. PROYECTO ESPECIAL PASTO GRANDE</v>
          </cell>
          <cell r="FM152" t="str">
            <v>002. PASCO - SELVA CENTRAL</v>
          </cell>
          <cell r="FN152" t="str">
            <v>002. GERENCIA LUCIANO CASTILLO COLONNA</v>
          </cell>
          <cell r="FO152" t="str">
            <v>002. PRODUCCION PUNO</v>
          </cell>
          <cell r="FP152" t="str">
            <v>002. ALTO HUALLAGA - TOCACHE</v>
          </cell>
          <cell r="FQ152" t="str">
            <v>002. PROYECTO ESPECIAL RECURSOS HIDRICOS TACNA</v>
          </cell>
          <cell r="FR152" t="str">
            <v>100. AGRICULTURA TUMBES</v>
          </cell>
          <cell r="FS152" t="str">
            <v>002. PURUS</v>
          </cell>
          <cell r="FT152" t="str">
            <v>002. LIMA SUR</v>
          </cell>
          <cell r="FU152" t="str">
            <v>300. EDUCACION CALLAO</v>
          </cell>
          <cell r="FW152" t="str">
            <v>02. MUNICIPALIDAD DISTRITAL DE ASUNCION</v>
          </cell>
          <cell r="FX152" t="str">
            <v>02. MUNICIPALIDAD DISTRITAL DE ARAMANGO</v>
          </cell>
          <cell r="FY152" t="str">
            <v>02. MUNICIPALIDAD DISTRITAL DE CHISQUILLA</v>
          </cell>
          <cell r="FZ152" t="str">
            <v>02. MUNICIPALIDAD DISTRITAL DE EL CENEPA</v>
          </cell>
          <cell r="GA152" t="str">
            <v>02. MUNICIPALIDAD DISTRITAL DE CAMPORREDONDO</v>
          </cell>
          <cell r="GB152" t="str">
            <v>02. MUNICIPALIDAD DISTRITAL DE CHIRIMOTO</v>
          </cell>
          <cell r="GC152" t="str">
            <v>02. MUNICIPALIDAD DISTRITAL DE CAJARURO</v>
          </cell>
          <cell r="GD152" t="str">
            <v>02. MUNICIPALIDAD DISTRITAL DE COCHABAMBA</v>
          </cell>
          <cell r="GE152" t="str">
            <v>02. MUNICIPALIDAD DISTRITAL DE CORIS</v>
          </cell>
          <cell r="GF152" t="str">
            <v>02. MUNICIPALIDAD DISTRITAL DE ACZO</v>
          </cell>
          <cell r="GG152" t="str">
            <v>02. MUNICIPALIDAD DISTRITAL DE ACOCHACA</v>
          </cell>
          <cell r="GH152" t="str">
            <v>02. MUNICIPALIDAD DISTRITAL DE ABELARDO PARDO LEZAMETA</v>
          </cell>
          <cell r="GI152" t="str">
            <v>02. MUNICIPALIDAD DISTRITAL DE ACOPAMPA</v>
          </cell>
          <cell r="GJ152" t="str">
            <v>02. MUNICIPALIDAD DISTRITAL DE SAN NICOLAS</v>
          </cell>
          <cell r="GK152" t="str">
            <v>02. MUNICIPALIDAD DISTRITAL DE BUENA VISTA ALTA</v>
          </cell>
          <cell r="GL152" t="str">
            <v>02. MUNICIPALIDAD DISTRITAL DE ACO</v>
          </cell>
          <cell r="GM152" t="str">
            <v>02. MUNICIPALIDAD DISTRITAL DE ANRA</v>
          </cell>
          <cell r="GN152" t="str">
            <v>02. MUNICIPALIDAD DISTRITAL DE COCHAPETI</v>
          </cell>
          <cell r="GO152" t="str">
            <v>02. MUNICIPALIDAD DISTRITAL DE HUALLANCA</v>
          </cell>
          <cell r="GP152" t="str">
            <v>02. MUNICIPALIDAD DISTRITAL DE CASCA</v>
          </cell>
          <cell r="GQ152" t="str">
            <v>02. MUNICIPALIDAD DISTRITAL DE ACAS</v>
          </cell>
          <cell r="GR152" t="str">
            <v>02. MUNICIPALIDAD DISTRITAL DE BOLOGNESI</v>
          </cell>
          <cell r="GS152" t="str">
            <v>02. MUNICIPALIDAD DISTRITAL DE HUAYLLAN</v>
          </cell>
          <cell r="GT152" t="str">
            <v>02. MUNICIPALIDAD DISTRITAL DE CATAC</v>
          </cell>
          <cell r="GU152" t="str">
            <v>02. MUNICIPALIDAD DISTRITAL DE CACERES DEL PERU</v>
          </cell>
          <cell r="GV152" t="str">
            <v>02. MUNICIPALIDAD DISTRITAL DE ACOBAMBA</v>
          </cell>
          <cell r="GW152" t="str">
            <v>02. MUNICIPALIDAD DISTRITAL DE CASCAPARA</v>
          </cell>
          <cell r="GX152" t="str">
            <v>02. MUNICIPALIDAD DISTRITAL DE CHACOCHE</v>
          </cell>
          <cell r="GY152" t="str">
            <v>02. MUNICIPALIDAD DISTRITAL DE ANDARAPA</v>
          </cell>
          <cell r="GZ152" t="str">
            <v>02. MUNICIPALIDAD DISTRITAL DE EL ORO</v>
          </cell>
          <cell r="HA152" t="str">
            <v>02. MUNICIPALIDAD DISTRITAL DE CAPAYA</v>
          </cell>
          <cell r="HB152" t="str">
            <v>02. MUNICIPALIDAD DISTRITAL DE COTABAMBAS</v>
          </cell>
          <cell r="HC152" t="str">
            <v>02. MUNICIPALIDAD DISTRITAL DE ANCO-HUALLO</v>
          </cell>
          <cell r="HD152" t="str">
            <v>02. MUNICIPALIDAD DISTRITAL DE CURPAHUASI</v>
          </cell>
          <cell r="HE152" t="str">
            <v>02. MUNICIPALIDAD DISTRITAL DE ALTO SELVA ALEGRE</v>
          </cell>
          <cell r="HF152" t="str">
            <v>02. MUNICIPALIDAD DISTRITAL DE JOSE MARIA QUIMPER</v>
          </cell>
          <cell r="HG152" t="str">
            <v>02. MUNICIPALIDAD DISTRITAL DE ACARI</v>
          </cell>
          <cell r="HH152" t="str">
            <v>02. MUNICIPALIDAD DISTRITAL DE ANDAGUA</v>
          </cell>
          <cell r="HI152" t="str">
            <v>02. MUNICIPALIDAD DISTRITAL DE ACHOMA</v>
          </cell>
          <cell r="HJ152" t="str">
            <v>02. MUNICIPALIDAD DISTRITAL DE ANDARAY</v>
          </cell>
          <cell r="HK152" t="str">
            <v>02. MUNICIPALIDAD DISTRITAL DE COCACHACRA</v>
          </cell>
          <cell r="HL152" t="str">
            <v>02. MUNICIPALIDAD DISTRITAL DE ALCA</v>
          </cell>
          <cell r="HM152" t="str">
            <v>02. MUNICIPALIDAD DISTRITAL DE ACOCRO</v>
          </cell>
          <cell r="HN152" t="str">
            <v>02. MUNICIPALIDAD DISTRITAL DE CHUSCHI</v>
          </cell>
          <cell r="HO152" t="str">
            <v>02. MUNICIPALIDAD DISTRITAL DE CARAPO</v>
          </cell>
          <cell r="HP152" t="str">
            <v>02. MUNICIPALIDAD DISTRITAL DE AYAHUANCO</v>
          </cell>
          <cell r="HQ152" t="str">
            <v>02. MUNICIPALIDAD DISTRITAL DE ANCO</v>
          </cell>
          <cell r="HR152" t="str">
            <v>02. MUNICIPALIDAD DISTRITAL DE AUCARA</v>
          </cell>
          <cell r="HS152" t="str">
            <v>02. MUNICIPALIDAD DISTRITAL DE CHUMPI</v>
          </cell>
          <cell r="HT152" t="str">
            <v>02. MUNICIPALIDAD DISTRITAL DE COLTA</v>
          </cell>
          <cell r="HU152" t="str">
            <v>02. MUNICIPALIDAD DISTRITAL DE BELEN</v>
          </cell>
          <cell r="HV152" t="str">
            <v>02. MUNICIPALIDAD DISTRITAL DE ALCAMENCA</v>
          </cell>
          <cell r="HW152" t="str">
            <v>02. MUNICIPALIDAD DISTRITAL DE ACCOMARCA</v>
          </cell>
          <cell r="HX152" t="str">
            <v>02. MUNICIPALIDAD DISTRITAL DE ASUNCION</v>
          </cell>
          <cell r="HY152" t="str">
            <v>02. MUNICIPALIDAD DISTRITAL DE CACHACHI</v>
          </cell>
          <cell r="HZ152" t="str">
            <v>02. MUNICIPALIDAD DISTRITAL DE CHUMUCH</v>
          </cell>
          <cell r="IA152" t="str">
            <v>02. MUNICIPALIDAD DISTRITAL DE ANGUIA</v>
          </cell>
          <cell r="IB152" t="str">
            <v>02. MUNICIPALIDAD DISTRITAL DE CHILETE</v>
          </cell>
          <cell r="IC152" t="str">
            <v>02. MUNICIPALIDAD DISTRITAL DE CALLAYUC</v>
          </cell>
          <cell r="ID152" t="str">
            <v>02. MUNICIPALIDAD DISTRITAL DE CHUGUR</v>
          </cell>
          <cell r="IE152" t="str">
            <v>02. MUNICIPALIDAD DISTRITAL DE BELLAVISTA</v>
          </cell>
          <cell r="IF152" t="str">
            <v>02. MUNICIPALIDAD DISTRITAL DE CHIRINOS</v>
          </cell>
          <cell r="IG152" t="str">
            <v>02. MUNICIPALIDAD DISTRITAL DE CHANCAY</v>
          </cell>
          <cell r="IH152" t="str">
            <v>02. MUNICIPALIDAD DISTRITAL DE BOLIVAR</v>
          </cell>
          <cell r="II152" t="str">
            <v>02. MUNICIPALIDAD DISTRITAL DE SAN BERNARDINO</v>
          </cell>
          <cell r="IJ152" t="str">
            <v>02. MUNICIPALIDAD DISTRITAL DE ANDABAMBA</v>
          </cell>
          <cell r="IK152" t="str">
            <v>02. MUNICIPALIDAD DISTRITAL DE BELLAVISTA</v>
          </cell>
          <cell r="IL152" t="str">
            <v>02. MUNICIPALIDAD DISTRITAL DE CCORCA</v>
          </cell>
          <cell r="IM152" t="str">
            <v>02. MUNICIPALIDAD DISTRITAL DE ACOPIA</v>
          </cell>
          <cell r="IN152" t="str">
            <v>02. MUNICIPALIDAD DISTRITAL DE ANCAHUASI</v>
          </cell>
          <cell r="IO152" t="str">
            <v>02. MUNICIPALIDAD DISTRITAL DE COYA</v>
          </cell>
          <cell r="IP152" t="str">
            <v>02. MUNICIPALIDAD DISTRITAL DE CHECCA</v>
          </cell>
          <cell r="IQ152" t="str">
            <v>02. MUNICIPALIDAD DISTRITAL DE CHECACUPE</v>
          </cell>
          <cell r="IR152" t="str">
            <v>02. MUNICIPALIDAD DISTRITAL DE CAPACMARCA</v>
          </cell>
          <cell r="IS152" t="str">
            <v>02. MUNICIPALIDAD DISTRITAL DE CONDOROMA</v>
          </cell>
          <cell r="IT152" t="str">
            <v>02. MUNICIPALIDAD DISTRITAL DE ECHARATE</v>
          </cell>
          <cell r="IU152" t="str">
            <v>02. MUNICIPALIDAD DISTRITAL DE ACCHA</v>
          </cell>
          <cell r="IV152" t="str">
            <v>02. MUNICIPALIDAD DISTRITAL DE CAICAY</v>
          </cell>
          <cell r="IW152" t="str">
            <v>02. MUNICIPALIDAD DISTRITAL DE ANDAHUAYLILLAS</v>
          </cell>
          <cell r="IX152" t="str">
            <v>02. MUNICIPALIDAD DISTRITAL DE CHINCHERO</v>
          </cell>
          <cell r="IY152" t="str">
            <v>02. MUNICIPALIDAD DISTRITAL DE ACOBAMBILLA</v>
          </cell>
          <cell r="IZ152" t="str">
            <v>02. MUNICIPALIDAD DISTRITAL DE ANDABAMBA</v>
          </cell>
          <cell r="JA152" t="str">
            <v>02. MUNICIPALIDAD DISTRITAL DE ANCHONGA</v>
          </cell>
          <cell r="JB152" t="str">
            <v>02. MUNICIPALIDAD DISTRITAL DE ARMA</v>
          </cell>
          <cell r="JC152" t="str">
            <v>02. MUNICIPALIDAD DISTRITAL DE ANCO</v>
          </cell>
          <cell r="JD152" t="str">
            <v>02. MUNICIPALIDAD DISTRITAL DE AYAVI</v>
          </cell>
          <cell r="JE152" t="str">
            <v>02. MUNICIPALIDAD DISTRITAL DE ACOSTAMBO</v>
          </cell>
          <cell r="JF152" t="str">
            <v>02. MUNICIPALIDAD DISTRITAL DE AMARILIS</v>
          </cell>
          <cell r="JG152" t="str">
            <v>02. MUNICIPALIDAD DISTRITAL DE CAYNA</v>
          </cell>
          <cell r="JH152" t="str">
            <v>07. MUNICIPALIDAD DISTRITAL DE CHUQUIS</v>
          </cell>
          <cell r="JI152" t="str">
            <v>02. MUNICIPALIDAD DISTRITAL DE CANCHABAMBA</v>
          </cell>
          <cell r="JJ152" t="str">
            <v>02. MUNICIPALIDAD DISTRITAL DE ARANCAY</v>
          </cell>
          <cell r="JK152" t="str">
            <v>02. MUNICIPALIDAD DISTRITAL DE DANIEL ALOMIAS ROBLES</v>
          </cell>
          <cell r="JL152" t="str">
            <v>02. MUNICIPALIDAD DISTRITAL DE CHOLON</v>
          </cell>
          <cell r="JM152" t="str">
            <v>02. MUNICIPALIDAD DISTRITAL DE CHAGLLA</v>
          </cell>
          <cell r="JN152" t="str">
            <v>02. MUNICIPALIDAD DISTRITAL DE CODO DEL POZUZO</v>
          </cell>
          <cell r="JO152" t="str">
            <v>02. MUNICIPALIDAD DISTRITAL DE BAÑOS</v>
          </cell>
          <cell r="JP152" t="str">
            <v>02. MUNICIPALIDAD DISTRITAL DE CAHUAC</v>
          </cell>
          <cell r="JQ152" t="str">
            <v>02. MUNICIPALIDAD DISTRITAL DE LA TINGUIÑA</v>
          </cell>
          <cell r="JR152" t="str">
            <v>02. MUNICIPALIDAD DISTRITAL DE ALTO LARAN</v>
          </cell>
          <cell r="JS152" t="str">
            <v>02. MUNICIPALIDAD DISTRITAL DE CHANGUILLO</v>
          </cell>
          <cell r="JT152" t="str">
            <v>02. MUNICIPALIDAD DISTRITAL DE LLIPATA</v>
          </cell>
          <cell r="JU152" t="str">
            <v>02. MUNICIPALIDAD DISTRITAL DE HUANCANO</v>
          </cell>
          <cell r="JV152" t="str">
            <v>04. MUNICIPALIDAD DISTRITAL DE CARHUACALLANGA</v>
          </cell>
          <cell r="JW152" t="str">
            <v>02. MUNICIPALIDAD DISTRITAL DE ACO</v>
          </cell>
          <cell r="JX152" t="str">
            <v>02. MUNICIPALIDAD DISTRITAL DE PERENE</v>
          </cell>
          <cell r="JY152" t="str">
            <v>02. MUNICIPALIDAD DISTRITAL DE ACOLLA</v>
          </cell>
          <cell r="JZ152" t="str">
            <v>02. MUNICIPALIDAD DISTRITAL DE CARHUAMAYO</v>
          </cell>
          <cell r="KA152" t="str">
            <v>02. MUNICIPALIDAD DISTRITAL DE COVIRIALI</v>
          </cell>
          <cell r="KB152" t="str">
            <v>02. MUNICIPALIDAD DISTRITAL DE ACOBAMBA</v>
          </cell>
          <cell r="KC152" t="str">
            <v>02. MUNICIPALIDAD DISTRITAL DE CHACAPALPA</v>
          </cell>
          <cell r="KD152" t="str">
            <v>02. MUNICIPALIDAD DISTRITAL DE AHUAC</v>
          </cell>
          <cell r="KE152" t="str">
            <v>02. MUNICIPALIDAD DISTRITAL DE EL PORVENIR</v>
          </cell>
          <cell r="KF152" t="str">
            <v>02. MUNICIPALIDAD DISTRITAL DE CHICAMA</v>
          </cell>
          <cell r="KG152" t="str">
            <v>02. MUNICIPALIDAD DISTRITAL DE BAMBAMARCA</v>
          </cell>
          <cell r="KH152" t="str">
            <v>02. MUNICIPALIDAD DISTRITAL DE PACANGA</v>
          </cell>
          <cell r="KI152" t="str">
            <v>02. MUNICIPALIDAD DISTRITAL DE CALAMARCA</v>
          </cell>
          <cell r="KJ152" t="str">
            <v>02. MUNICIPALIDAD DISTRITAL DE AGALLPAMPA</v>
          </cell>
          <cell r="KK152" t="str">
            <v>02. MUNICIPALIDAD DISTRITAL DE GUADALUPE</v>
          </cell>
          <cell r="KL152" t="str">
            <v>02. MUNICIPALIDAD DISTRITAL DE BULDIBUYO</v>
          </cell>
          <cell r="KM152" t="str">
            <v>02. MUNICIPALIDAD DISTRITAL DE CHUGAY</v>
          </cell>
          <cell r="KN152" t="str">
            <v>02. MUNICIPALIDAD DISTRITAL DE ANGASMARCA</v>
          </cell>
          <cell r="KO152" t="str">
            <v>02. MUNICIPALIDAD DISTRITAL DE LUCMA</v>
          </cell>
          <cell r="KP152" t="str">
            <v>02. MUNICIPALIDAD DISTRITAL DE CHAO</v>
          </cell>
          <cell r="KQ152" t="str">
            <v>02. MUNICIPALIDAD DISTRITAL DE CHONGOYAPE</v>
          </cell>
          <cell r="KR152" t="str">
            <v>02. MUNICIPALIDAD DISTRITAL DE CAÑARIS</v>
          </cell>
          <cell r="KS152" t="str">
            <v>02. MUNICIPALIDAD DISTRITAL DE CHOCHOPE</v>
          </cell>
          <cell r="KT152" t="str">
            <v>02. MUNICIPALIDAD DISTRITAL DE ANCON</v>
          </cell>
          <cell r="KU152" t="str">
            <v>02. MUNICIPALIDAD DISTRITAL DE PARAMONGA</v>
          </cell>
          <cell r="KV152" t="str">
            <v>02. MUNICIPALIDAD DISTRITAL DE COPA</v>
          </cell>
          <cell r="KW152" t="str">
            <v>02. MUNICIPALIDAD DISTRITAL DE ARAHUAY</v>
          </cell>
          <cell r="KX152" t="str">
            <v>02. MUNICIPALIDAD DISTRITAL DE ASIA</v>
          </cell>
          <cell r="KY152" t="str">
            <v>02. MUNICIPALIDAD DISTRITAL DE ATAVILLOS ALTO</v>
          </cell>
          <cell r="KZ152" t="str">
            <v>02. MUNICIPALIDAD DISTRITAL DE ANTIOQUIA</v>
          </cell>
          <cell r="LA152" t="str">
            <v>02. MUNICIPALIDAD DISTRITAL DE AMBAR</v>
          </cell>
          <cell r="LB152" t="str">
            <v>02. MUNICIPALIDAD DISTRITAL DE ANDAJES</v>
          </cell>
          <cell r="LC152" t="str">
            <v>02. MUNICIPALIDAD DISTRITAL DE ALIS</v>
          </cell>
          <cell r="LD152" t="str">
            <v>02. MUNICIPALIDAD DISTRITAL DE ALTO NANAY</v>
          </cell>
          <cell r="LE152" t="str">
            <v>02. MUNICIPALIDAD DISTRITAL DE BALSAPUERTO</v>
          </cell>
          <cell r="LF152" t="str">
            <v>02. MUNICIPALIDAD DISTRITAL DE PARINARI</v>
          </cell>
          <cell r="LG152" t="str">
            <v>02. MUNICIPALIDAD DISTRITAL DE PEBAS</v>
          </cell>
          <cell r="LH152" t="str">
            <v>02. MUNICIPALIDAD DISTRITAL DE ALTO TAPICHE</v>
          </cell>
          <cell r="LI152" t="str">
            <v>02. MUNICIPALIDAD DISTRITAL DE INAHUAYA</v>
          </cell>
          <cell r="LJ152" t="str">
            <v>02. MUNICIPALIDAD DISTRITAL DE CAHUAPANAS</v>
          </cell>
          <cell r="LK152" t="str">
            <v>02. MUNICIPALIDAD DISTRITAL DE ROSA PANDURO</v>
          </cell>
          <cell r="LL152" t="str">
            <v>02. MUNICIPALIDAD DISTRITAL DE INAMBARI</v>
          </cell>
          <cell r="LM152" t="str">
            <v>02. MUNICIPALIDAD DISTRITAL DE FITZCARRALD</v>
          </cell>
          <cell r="LN152" t="str">
            <v>02. MUNICIPALIDAD DISTRITAL DE IBERIA</v>
          </cell>
          <cell r="LO152" t="str">
            <v>02. MUNICIPALIDAD DISTRITAL DE CARUMAS</v>
          </cell>
          <cell r="LP152" t="str">
            <v>02. MUNICIPALIDAD DISTRITAL DE CHOJATA</v>
          </cell>
          <cell r="LQ152" t="str">
            <v>02. MUNICIPALIDAD DISTRITAL DE EL ALGARROBAL</v>
          </cell>
          <cell r="LR152" t="str">
            <v>02. MUNICIPALIDAD DISTRITAL DE HUACHON</v>
          </cell>
          <cell r="LS152" t="str">
            <v>02. MUNICIPALIDAD DISTRITAL DE CHACAYAN</v>
          </cell>
          <cell r="LT152" t="str">
            <v>02. MUNICIPALIDAD DISTRITAL DE CHONTABAMBA</v>
          </cell>
          <cell r="LU152" t="str">
            <v>04. MUNICIPALIDAD DISTRITAL DE CASTILLA</v>
          </cell>
          <cell r="LV152" t="str">
            <v>02. MUNICIPALIDAD DISTRITAL DE FRIAS</v>
          </cell>
          <cell r="LW152" t="str">
            <v>02. MUNICIPALIDAD DISTRITAL DE CANCHAQUE</v>
          </cell>
          <cell r="LX152" t="str">
            <v>02. MUNICIPALIDAD DISTRITAL DE BUENOS AIRES</v>
          </cell>
          <cell r="LY152" t="str">
            <v>02. MUNICIPALIDAD DISTRITAL DE AMOTAPE</v>
          </cell>
          <cell r="LZ152" t="str">
            <v>02. MUNICIPALIDAD DISTRITAL DE BELLAVISTA</v>
          </cell>
          <cell r="MA152" t="str">
            <v>02. MUNICIPALIDAD DISTRITAL DE EL ALTO</v>
          </cell>
          <cell r="MB152" t="str">
            <v>02. MUNICIPALIDAD DISTRITAL DE BELLAVISTA DE LA UNION</v>
          </cell>
          <cell r="MC152" t="str">
            <v>02. MUNICIPALIDAD DISTRITAL DE ACORA</v>
          </cell>
          <cell r="MD152" t="str">
            <v>02. MUNICIPALIDAD DISTRITAL DE ACHAYA</v>
          </cell>
          <cell r="ME152" t="str">
            <v>02. MUNICIPALIDAD DISTRITAL DE AJOYANI</v>
          </cell>
          <cell r="MF152" t="str">
            <v>02. MUNICIPALIDAD DISTRITAL DE DESAGUADERO</v>
          </cell>
          <cell r="MG152" t="str">
            <v>02. MUNICIPALIDAD DISTRITAL DE CAPASO</v>
          </cell>
          <cell r="MH152" t="str">
            <v>02. MUNICIPALIDAD DISTRITAL DE COJATA</v>
          </cell>
          <cell r="MI152" t="str">
            <v>02. MUNICIPALIDAD DISTRITAL DE CABANILLA</v>
          </cell>
          <cell r="MJ152" t="str">
            <v>02. MUNICIPALIDAD DISTRITAL DE ANTAUTA</v>
          </cell>
          <cell r="MK152" t="str">
            <v>02. MUNICIPALIDAD DISTRITAL DE CONIMA</v>
          </cell>
          <cell r="ML152" t="str">
            <v>02. MUNICIPALIDAD DISTRITAL DE ANANEA</v>
          </cell>
          <cell r="MM152" t="str">
            <v>02. MUNICIPALIDAD DISTRITAL DE CABANA</v>
          </cell>
          <cell r="MN152" t="str">
            <v>02. MUNICIPALIDAD DISTRITAL DE CUYOCUYO</v>
          </cell>
          <cell r="MO152" t="str">
            <v>02. MUNICIPALIDAD DISTRITAL DE ANAPIA</v>
          </cell>
          <cell r="MP152" t="str">
            <v>02. MUNICIPALIDAD DISTRITAL DE CALZADA</v>
          </cell>
          <cell r="MQ152" t="str">
            <v>02. MUNICIPALIDAD DISTRITAL DE ALTO BIAVO</v>
          </cell>
          <cell r="MR152" t="str">
            <v>02. MUNICIPALIDAD DISTRITAL DE AGUA BLANCA</v>
          </cell>
          <cell r="MS152" t="str">
            <v>02. MUNICIPALIDAD DISTRITAL DE ALTO SAPOSOA</v>
          </cell>
          <cell r="MT152" t="str">
            <v>02. MUNICIPALIDAD DISTRITAL DE ALONSO DE ALVARADO</v>
          </cell>
          <cell r="MU152" t="str">
            <v>02. MUNICIPALIDAD DISTRITAL DE CAMPANILLA</v>
          </cell>
          <cell r="MV152" t="str">
            <v>02. MUNICIPALIDAD DISTRITAL DE BUENOS AIRES</v>
          </cell>
          <cell r="MW152" t="str">
            <v>02. MUNICIPALIDAD DISTRITAL DE AWAJUN</v>
          </cell>
          <cell r="MX152" t="str">
            <v>02. MUNICIPALIDAD DISTRITAL DE ALBERTO LEVEAU</v>
          </cell>
          <cell r="MY152" t="str">
            <v>02. MUNICIPALIDAD DISTRITAL DE NUEVO PROGRESO</v>
          </cell>
          <cell r="MZ152" t="str">
            <v>02. MUNICIPALIDAD DISTRITAL DE ALTO DE LA ALIANZA</v>
          </cell>
          <cell r="NA152" t="str">
            <v>02. MUNICIPALIDAD DISTRITAL DE CAIRANI</v>
          </cell>
          <cell r="NB152" t="str">
            <v>02. MUNICIPALIDAD DISTRITAL DE ILABAYA</v>
          </cell>
          <cell r="NC152" t="str">
            <v>02. MUNICIPALIDAD DISTRITAL DE CHUCATAMANI</v>
          </cell>
          <cell r="ND152" t="str">
            <v>02. MUNICIPALIDAD DISTRITAL DE CORRALES</v>
          </cell>
          <cell r="NE152" t="str">
            <v>02. MUNICIPALIDAD DISTRITAL DE CASITAS</v>
          </cell>
          <cell r="NF152" t="str">
            <v>02. MUNICIPALIDAD DISTRITAL DE AGUAS VERDES</v>
          </cell>
          <cell r="NG152" t="str">
            <v>02. MUNICIPALIDAD DISTRITAL DE CAMPOVERDE</v>
          </cell>
          <cell r="NH152" t="str">
            <v>02. MUNICIPALIDAD DISTRITAL DE SEPAHUA</v>
          </cell>
          <cell r="NI152" t="str">
            <v>02. MUNICIPALIDAD DISTRITAL DE IRAZOLA</v>
          </cell>
        </row>
        <row r="153">
          <cell r="O153" t="str">
            <v>003. ZONA ARQUEOLÓGICA CARAL</v>
          </cell>
          <cell r="S153" t="str">
            <v>003. CORTE SUPERIOR DE JUSTICIA DE LIMA</v>
          </cell>
          <cell r="U153" t="str">
            <v>003. GESTIÓN INTEGRAL DE LA CALIDAD AMBIENTAL</v>
          </cell>
          <cell r="AD153" t="str">
            <v>003. OFICINA REGIONAL NORTE CHICLAYO</v>
          </cell>
          <cell r="AE153" t="str">
            <v>003. SUNARP, SEDE CHICLAYO</v>
          </cell>
          <cell r="AF153" t="str">
            <v>003. REGION POLICIAL PIURA</v>
          </cell>
          <cell r="AL153" t="str">
            <v>004. UNIDAD DE COORDINACION DE COOPERACIÓN TÉCNICA Y FINANCIERA</v>
          </cell>
          <cell r="AN153" t="str">
            <v>003. MEJORAMIENTO DEL SISTEMA DE INFORMACIÓN DE LA SUNAT - MSI</v>
          </cell>
          <cell r="AS153" t="str">
            <v>003. USE 03 CERCADO</v>
          </cell>
          <cell r="CU153" t="str">
            <v>007. INSTITUTO NACIONAL DE CIENCIAS NEUROLÓGICAS</v>
          </cell>
          <cell r="CZ153" t="str">
            <v>005. PROGRAMA PARA LA GENERACION DE EMPLEO SOCIAL INCLUSIVO "TRABAJA PERÚ"</v>
          </cell>
          <cell r="DB153" t="str">
            <v>011. PROGRAMA DE DESARROLLO PRODUCTIVO AGRARIO RURAL - AGRORURAL</v>
          </cell>
          <cell r="DE153" t="str">
            <v>014. ESTACION EXPERIMENTAL AGRARIA ILLPA - PUNO</v>
          </cell>
          <cell r="DN153" t="str">
            <v>004. GERENCIA ADMINISTRATIVA DE LAMBAYEQUE</v>
          </cell>
          <cell r="DR153" t="str">
            <v>003. EJERCITO PERUANO</v>
          </cell>
          <cell r="EA153" t="str">
            <v>005. VENTANILLA UNICA DE COMERCIO EXTERIOR - SEGUNDA ETAPA</v>
          </cell>
          <cell r="EC153" t="str">
            <v>010. PROVIAS DESCENTRALIZADO</v>
          </cell>
          <cell r="EG153" t="str">
            <v>005. PROGRAMA NACIONAL DE SANEAMIENTO RURAL</v>
          </cell>
          <cell r="EL153" t="str">
            <v>004. PROGRAMA NACIONAL DE INNOVACION PARA LA COMPETITIVIDAD Y PRODUCTIVIDAD</v>
          </cell>
          <cell r="ER153" t="str">
            <v>009. PROGRAMA NACIONAL CONTRA LA VIOLENCIA FAMILIAR Y SEXUAL - PNCVFS</v>
          </cell>
          <cell r="ET153" t="str">
            <v>004. FONDO DE COOPERACION PARA EL DESARROLLO SOCIAL -FONCODES</v>
          </cell>
          <cell r="EW153" t="str">
            <v>003. GERENCIA SUB REGIONAL CONDORCANQUI</v>
          </cell>
          <cell r="EX153" t="str">
            <v>007. PROYECTO ESPECIAL CHINECAS</v>
          </cell>
          <cell r="EY153" t="str">
            <v>003. SUB REGION CHINCHEROS</v>
          </cell>
          <cell r="EZ153" t="str">
            <v>004. PROYECTO ESPECIAL COPASA</v>
          </cell>
          <cell r="FA153" t="str">
            <v>100. AGRICULTURA AYACUCHO</v>
          </cell>
          <cell r="FB153" t="str">
            <v>003. CUTERVO</v>
          </cell>
          <cell r="FC153" t="str">
            <v>003. PLAN MERISS</v>
          </cell>
          <cell r="FD153" t="str">
            <v>005. GERENCIA SUB-REGIONAL CHURCAMPA</v>
          </cell>
          <cell r="FE153" t="str">
            <v>200. TRANSPORTES HUANUCO</v>
          </cell>
          <cell r="FF153" t="str">
            <v>100. AGRICULTURA ICA</v>
          </cell>
          <cell r="FG153" t="str">
            <v>100. AGRICULTURA JUNIN</v>
          </cell>
          <cell r="FH153" t="str">
            <v>100. AGRICULTURA LA LIBERTAD</v>
          </cell>
          <cell r="FI153" t="str">
            <v>004. AUTORIDAD PORTUARIA REGIONAL LAMBAYEQUE</v>
          </cell>
          <cell r="FJ153" t="str">
            <v>003. UCAYALI - CONTAMANA</v>
          </cell>
          <cell r="FK153" t="str">
            <v>021. PROYECTO ESPECIAL MADRE DE DIOS</v>
          </cell>
          <cell r="FL153" t="str">
            <v>003. SUB REGION DE DESARROLLO ILO</v>
          </cell>
          <cell r="FM153" t="str">
            <v>003. SUB REGION DANIEL ALCIDES CARRION</v>
          </cell>
          <cell r="FN153" t="str">
            <v>003. GERENCIA SUB REGIONAL MORROPON HUANCABAMBA</v>
          </cell>
          <cell r="FO153" t="str">
            <v>003. PROGRAMA REGIONAL DE RIEGO Y DRENAJE</v>
          </cell>
          <cell r="FP153" t="str">
            <v>003. PESQUERIA SAN MARTIN</v>
          </cell>
          <cell r="FQ153" t="str">
            <v>100. AGRICULTURA TACNA</v>
          </cell>
          <cell r="FR153" t="str">
            <v>200. TRANSPORTES TUMBES</v>
          </cell>
          <cell r="FS153" t="str">
            <v>003. RAYMONDI</v>
          </cell>
          <cell r="FT153" t="str">
            <v>100. AGRICULTURA LIMA</v>
          </cell>
          <cell r="FU153" t="str">
            <v>301. COLEGIO MILITAR LEONCIO PRADO</v>
          </cell>
          <cell r="FW153" t="str">
            <v>03. MUNICIPALIDAD DISTRITAL DE BALSAS</v>
          </cell>
          <cell r="FX153" t="str">
            <v>03. MUNICIPALIDAD DISTRITAL DE COPALLIN</v>
          </cell>
          <cell r="FY153" t="str">
            <v>03. MUNICIPALIDAD DISTRITAL DE CHURUJA</v>
          </cell>
          <cell r="FZ153" t="str">
            <v>03. MUNICIPALIDAD DISTRITAL DE RIO SANTIAGO</v>
          </cell>
          <cell r="GA153" t="str">
            <v>03. MUNICIPALIDAD DISTRITAL DE COCABAMBA</v>
          </cell>
          <cell r="GB153" t="str">
            <v>03. MUNICIPALIDAD DISTRITAL DE COCHAMAL</v>
          </cell>
          <cell r="GC153" t="str">
            <v>03. MUNICIPALIDAD DISTRITAL DE CUMBA</v>
          </cell>
          <cell r="GD153" t="str">
            <v>03. MUNICIPALIDAD DISTRITAL DE COLCABAMBA</v>
          </cell>
          <cell r="GE153" t="str">
            <v>03. MUNICIPALIDAD DISTRITAL DE HUACLLAN</v>
          </cell>
          <cell r="GF153" t="str">
            <v>03. MUNICIPALIDAD DISTRITAL DE CHACCHO</v>
          </cell>
          <cell r="GH153" t="str">
            <v>03. MUNICIPALIDAD DISTRITAL DE ANTONIO RAYMONDI</v>
          </cell>
          <cell r="GI153" t="str">
            <v>03. MUNICIPALIDAD DISTRITAL DE AMASHCA</v>
          </cell>
          <cell r="GJ153" t="str">
            <v>03. MUNICIPALIDAD DISTRITAL DE YAUYA</v>
          </cell>
          <cell r="GK153" t="str">
            <v>03. MUNICIPALIDAD DISTRITAL DE COMANDANTE NOEL</v>
          </cell>
          <cell r="GL153" t="str">
            <v>03. MUNICIPALIDAD DISTRITAL DE BAMBAS</v>
          </cell>
          <cell r="GM153" t="str">
            <v>03. MUNICIPALIDAD DISTRITAL DE CAJAY</v>
          </cell>
          <cell r="GN153" t="str">
            <v>03. MUNICIPALIDAD DISTRITAL DE CULEBRAS</v>
          </cell>
          <cell r="GO153" t="str">
            <v>03. MUNICIPALIDAD DISTRITAL DE HUATA</v>
          </cell>
          <cell r="GP153" t="str">
            <v>03. MUNICIPALIDAD DISTRITAL DE ELEAZAR GUZMAN BARRON</v>
          </cell>
          <cell r="GQ153" t="str">
            <v>03. MUNICIPALIDAD DISTRITAL DE CAJAMARQUILLA</v>
          </cell>
          <cell r="GR153" t="str">
            <v>03. MUNICIPALIDAD DISTRITAL DE CONCHUCOS</v>
          </cell>
          <cell r="GS153" t="str">
            <v>03. MUNICIPALIDAD DISTRITAL DE PAROBAMBA</v>
          </cell>
          <cell r="GT153" t="str">
            <v>03. MUNICIPALIDAD DISTRITAL DE COTAPARACO</v>
          </cell>
          <cell r="GU153" t="str">
            <v>03. MUNICIPALIDAD DISTRITAL DE COISHCO</v>
          </cell>
          <cell r="GV153" t="str">
            <v>03. MUNICIPALIDAD DISTRITAL DE ALFONSO UGARTE</v>
          </cell>
          <cell r="GW153" t="str">
            <v>03. MUNICIPALIDAD DISTRITAL DE MANCOS</v>
          </cell>
          <cell r="GX153" t="str">
            <v>03. MUNICIPALIDAD DISTRITAL DE CIRCA</v>
          </cell>
          <cell r="GY153" t="str">
            <v>03. MUNICIPALIDAD DISTRITAL DE CHIARA</v>
          </cell>
          <cell r="GZ153" t="str">
            <v>03. MUNICIPALIDAD DISTRITAL DE HUAQUIRCA</v>
          </cell>
          <cell r="HA153" t="str">
            <v>03. MUNICIPALIDAD DISTRITAL DE CARAYBAMBA</v>
          </cell>
          <cell r="HB153" t="str">
            <v>03. MUNICIPALIDAD DISTRITAL DE COYLLURQUI</v>
          </cell>
          <cell r="HC153" t="str">
            <v>03. MUNICIPALIDAD DISTRITAL DE COCHARCAS</v>
          </cell>
          <cell r="HD153" t="str">
            <v>03. MUNICIPALIDAD DISTRITAL DE GAMARRA</v>
          </cell>
          <cell r="HE153" t="str">
            <v>03. MUNICIPALIDAD DISTRITAL DE CAYMA</v>
          </cell>
          <cell r="HF153" t="str">
            <v>03. MUNICIPALIDAD DISTRITAL DE MARIANO NICOLAS VALCARCEL</v>
          </cell>
          <cell r="HG153" t="str">
            <v>03. MUNICIPALIDAD DISTRITAL DE ATICO</v>
          </cell>
          <cell r="HH153" t="str">
            <v>03. MUNICIPALIDAD DISTRITAL DE AYO</v>
          </cell>
          <cell r="HI153" t="str">
            <v>03. MUNICIPALIDAD DISTRITAL DE CABANACONDE</v>
          </cell>
          <cell r="HJ153" t="str">
            <v>03. MUNICIPALIDAD DISTRITAL DE CAYARANI</v>
          </cell>
          <cell r="HK153" t="str">
            <v>03. MUNICIPALIDAD DISTRITAL DE DEAN VALDIVIA</v>
          </cell>
          <cell r="HL153" t="str">
            <v>03. MUNICIPALIDAD DISTRITAL DE CHARCANA</v>
          </cell>
          <cell r="HM153" t="str">
            <v>03. MUNICIPALIDAD DISTRITAL DE ACOS VINCHOS</v>
          </cell>
          <cell r="HN153" t="str">
            <v>03. MUNICIPALIDAD DISTRITAL DE LOS MOROCHUCOS</v>
          </cell>
          <cell r="HO153" t="str">
            <v>03. MUNICIPALIDAD DISTRITAL DE SACSAMARCA</v>
          </cell>
          <cell r="HP153" t="str">
            <v>03. MUNICIPALIDAD DISTRITAL DE HUAMANGUILLA</v>
          </cell>
          <cell r="HQ153" t="str">
            <v>03. MUNICIPALIDAD DISTRITAL DE AYNA</v>
          </cell>
          <cell r="HR153" t="str">
            <v>03. MUNICIPALIDAD DISTRITAL DE CABANA</v>
          </cell>
          <cell r="HS153" t="str">
            <v>03. MUNICIPALIDAD DISTRITAL DE CORONEL CASTAÑEDA</v>
          </cell>
          <cell r="HT153" t="str">
            <v>03. MUNICIPALIDAD DISTRITAL DE CORCULLA</v>
          </cell>
          <cell r="HU153" t="str">
            <v>03. MUNICIPALIDAD DISTRITAL DE CHALCOS</v>
          </cell>
          <cell r="HV153" t="str">
            <v>03. MUNICIPALIDAD DISTRITAL DE APONGO</v>
          </cell>
          <cell r="HW153" t="str">
            <v>03. MUNICIPALIDAD DISTRITAL DE CARHUANCA</v>
          </cell>
          <cell r="HX153" t="str">
            <v>03. MUNICIPALIDAD DISTRITAL DE CHETILLA</v>
          </cell>
          <cell r="HY153" t="str">
            <v>03. MUNICIPALIDAD DISTRITAL DE CONDEBAMBA</v>
          </cell>
          <cell r="HZ153" t="str">
            <v>03. MUNICIPALIDAD DISTRITAL DE CORTEGANA</v>
          </cell>
          <cell r="IA153" t="str">
            <v>03. MUNICIPALIDAD DISTRITAL DE CHADIN</v>
          </cell>
          <cell r="IB153" t="str">
            <v>03. MUNICIPALIDAD DISTRITAL DE CUPISNIQUE</v>
          </cell>
          <cell r="IC153" t="str">
            <v>03. MUNICIPALIDAD DISTRITAL DE CHOROS</v>
          </cell>
          <cell r="ID153" t="str">
            <v>03. MUNICIPALIDAD DISTRITAL DE HUALGAYOC</v>
          </cell>
          <cell r="IE153" t="str">
            <v>03. MUNICIPALIDAD DISTRITAL DE CHONTALI</v>
          </cell>
          <cell r="IF153" t="str">
            <v>03. MUNICIPALIDAD DISTRITAL DE HUARANGO</v>
          </cell>
          <cell r="IG153" t="str">
            <v>03. MUNICIPALIDAD DISTRITAL DE EDUARDO VILLANUEVA</v>
          </cell>
          <cell r="IH153" t="str">
            <v>03. MUNICIPALIDAD DISTRITAL DE CALQUIS</v>
          </cell>
          <cell r="II153" t="str">
            <v>03. MUNICIPALIDAD DISTRITAL DE SAN LUIS</v>
          </cell>
          <cell r="IJ153" t="str">
            <v>03. MUNICIPALIDAD DISTRITAL DE CATACHE</v>
          </cell>
          <cell r="IK153" t="str">
            <v>03. MUNICIPALIDAD DISTRITAL DE CARMEN DE LA LEGUA REYNOSO</v>
          </cell>
          <cell r="IL153" t="str">
            <v>03. MUNICIPALIDAD DISTRITAL DE POROY</v>
          </cell>
          <cell r="IM153" t="str">
            <v>03. MUNICIPALIDAD DISTRITAL DE ACOS</v>
          </cell>
          <cell r="IN153" t="str">
            <v>03. MUNICIPALIDAD DISTRITAL DE CACHIMAYO</v>
          </cell>
          <cell r="IO153" t="str">
            <v>03. MUNICIPALIDAD DISTRITAL DE LAMAY</v>
          </cell>
          <cell r="IP153" t="str">
            <v>03. MUNICIPALIDAD DISTRITAL DE KUNTURKANKI</v>
          </cell>
          <cell r="IQ153" t="str">
            <v>03. MUNICIPALIDAD DISTRITAL DE COMBAPATA</v>
          </cell>
          <cell r="IR153" t="str">
            <v>03. MUNICIPALIDAD DISTRITAL DE CHAMACA</v>
          </cell>
          <cell r="IS153" t="str">
            <v>03. MUNICIPALIDAD DISTRITAL DE COPORAQUE</v>
          </cell>
          <cell r="IT153" t="str">
            <v>03. MUNICIPALIDAD DISTRITAL DE HUAYOPATA</v>
          </cell>
          <cell r="IU153" t="str">
            <v>03. MUNICIPALIDAD DISTRITAL DE CCAPI</v>
          </cell>
          <cell r="IV153" t="str">
            <v>03. MUNICIPALIDAD DISTRITAL DE CHALLABAMBA</v>
          </cell>
          <cell r="IW153" t="str">
            <v>03. MUNICIPALIDAD DISTRITAL DE CAMANTI</v>
          </cell>
          <cell r="IX153" t="str">
            <v>03. MUNICIPALIDAD DISTRITAL DE HUAYLLABAMBA</v>
          </cell>
          <cell r="IY153" t="str">
            <v>03. MUNICIPALIDAD DISTRITAL DE ACORIA</v>
          </cell>
          <cell r="IZ153" t="str">
            <v>03. MUNICIPALIDAD DISTRITAL DE ANTA</v>
          </cell>
          <cell r="JA153" t="str">
            <v>03. MUNICIPALIDAD DISTRITAL DE CALLANMARCA</v>
          </cell>
          <cell r="JB153" t="str">
            <v>03. MUNICIPALIDAD DISTRITAL DE AURAHUA</v>
          </cell>
          <cell r="JC153" t="str">
            <v>03. MUNICIPALIDAD DISTRITAL DE CHINCHIHUASI</v>
          </cell>
          <cell r="JD153" t="str">
            <v>03. MUNICIPALIDAD DISTRITAL DE CORDOVA</v>
          </cell>
          <cell r="JE153" t="str">
            <v>03. MUNICIPALIDAD DISTRITAL DE ACRAQUIA</v>
          </cell>
          <cell r="JF153" t="str">
            <v>03. MUNICIPALIDAD DISTRITAL DE CHINCHAO</v>
          </cell>
          <cell r="JG153" t="str">
            <v>03. MUNICIPALIDAD DISTRITAL DE COLPAS</v>
          </cell>
          <cell r="JH153" t="str">
            <v>11. MUNICIPALIDAD DISTRITAL DE MARIAS</v>
          </cell>
          <cell r="JI153" t="str">
            <v>03. MUNICIPALIDAD DISTRITAL DE COCHABAMBA</v>
          </cell>
          <cell r="JJ153" t="str">
            <v>03. MUNICIPALIDAD DISTRITAL DE CHAVIN DE PARIARCA</v>
          </cell>
          <cell r="JK153" t="str">
            <v>03. MUNICIPALIDAD DISTRITAL DE HERMILIO VALDIZAN</v>
          </cell>
          <cell r="JL153" t="str">
            <v>03. MUNICIPALIDAD DISTRITAL DE SAN BUENAVENTURA</v>
          </cell>
          <cell r="JM153" t="str">
            <v>03. MUNICIPALIDAD DISTRITAL DE MOLINO</v>
          </cell>
          <cell r="JN153" t="str">
            <v>03. MUNICIPALIDAD DISTRITAL DE HONORIA</v>
          </cell>
          <cell r="JO153" t="str">
            <v>03. MUNICIPALIDAD DISTRITAL DE JIVIA</v>
          </cell>
          <cell r="JP153" t="str">
            <v>03. MUNICIPALIDAD DISTRITAL DE CHACABAMBA</v>
          </cell>
          <cell r="JQ153" t="str">
            <v>03. MUNICIPALIDAD DISTRITAL DE LOS AQUIJES</v>
          </cell>
          <cell r="JR153" t="str">
            <v>03. MUNICIPALIDAD DISTRITAL DE CHAVIN</v>
          </cell>
          <cell r="JS153" t="str">
            <v>03. MUNICIPALIDAD DISTRITAL DE EL INGENIO</v>
          </cell>
          <cell r="JT153" t="str">
            <v>03. MUNICIPALIDAD DISTRITAL DE RIO GRANDE</v>
          </cell>
          <cell r="JU153" t="str">
            <v>03. MUNICIPALIDAD DISTRITAL DE HUMAY</v>
          </cell>
          <cell r="JV153" t="str">
            <v>05. MUNICIPALIDAD DISTRITAL DE CHACAPAMPA</v>
          </cell>
          <cell r="JW153" t="str">
            <v>03. MUNICIPALIDAD DISTRITAL DE ANDAMARCA</v>
          </cell>
          <cell r="JX153" t="str">
            <v>03. MUNICIPALIDAD DISTRITAL DE PICHANAQUI</v>
          </cell>
          <cell r="JY153" t="str">
            <v>03. MUNICIPALIDAD DISTRITAL DE APATA</v>
          </cell>
          <cell r="JZ153" t="str">
            <v>03. MUNICIPALIDAD DISTRITAL DE ONDORES</v>
          </cell>
          <cell r="KA153" t="str">
            <v>03. MUNICIPALIDAD DISTRITAL DE LLAYLLA</v>
          </cell>
          <cell r="KB153" t="str">
            <v>03. MUNICIPALIDAD DISTRITAL DE HUARICOLCA</v>
          </cell>
          <cell r="KC153" t="str">
            <v>03. MUNICIPALIDAD DISTRITAL DE HUAY-HUAY</v>
          </cell>
          <cell r="KD153" t="str">
            <v>03. MUNICIPALIDAD DISTRITAL DE CHONGOS BAJO</v>
          </cell>
          <cell r="KE153" t="str">
            <v>03. MUNICIPALIDAD DISTRITAL DE FLORENCIA DE MORA</v>
          </cell>
          <cell r="KF153" t="str">
            <v>03. MUNICIPALIDAD DISTRITAL DE CHOCOPE</v>
          </cell>
          <cell r="KG153" t="str">
            <v>03. MUNICIPALIDAD DISTRITAL DE CONDORMARCA</v>
          </cell>
          <cell r="KH153" t="str">
            <v>03. MUNICIPALIDAD DISTRITAL DE PUEBLO NUEVO</v>
          </cell>
          <cell r="KI153" t="str">
            <v>03. MUNICIPALIDAD DISTRITAL DE CARABAMBA</v>
          </cell>
          <cell r="KJ153" t="str">
            <v>04. MUNICIPALIDAD DISTRITAL DE CHARAT</v>
          </cell>
          <cell r="KK153" t="str">
            <v>03. MUNICIPALIDAD DISTRITAL DE JEQUETEPEQUE</v>
          </cell>
          <cell r="KL153" t="str">
            <v>03. MUNICIPALIDAD DISTRITAL DE CHILLIA</v>
          </cell>
          <cell r="KM153" t="str">
            <v>03. MUNICIPALIDAD DISTRITAL DE COCHORCO</v>
          </cell>
          <cell r="KN153" t="str">
            <v>03. MUNICIPALIDAD DISTRITAL DE CACHICADAN</v>
          </cell>
          <cell r="KO153" t="str">
            <v>03. MUNICIPALIDAD DISTRITAL DE MARMOT</v>
          </cell>
          <cell r="KP153" t="str">
            <v>03. MUNICIPALIDAD DISTRITAL DE GUADALUPITO</v>
          </cell>
          <cell r="KQ153" t="str">
            <v>03. MUNICIPALIDAD DISTRITAL DE ETEN</v>
          </cell>
          <cell r="KR153" t="str">
            <v>03. MUNICIPALIDAD DISTRITAL DE INCAHUASI</v>
          </cell>
          <cell r="KS153" t="str">
            <v>03. MUNICIPALIDAD DISTRITAL DE ILLIMO</v>
          </cell>
          <cell r="KT153" t="str">
            <v>03. MUNICIPALIDAD DISTRITAL DE ATE</v>
          </cell>
          <cell r="KU153" t="str">
            <v>03. MUNICIPALIDAD DISTRITAL DE PATIVILCA</v>
          </cell>
          <cell r="KV153" t="str">
            <v>03. MUNICIPALIDAD DISTRITAL DE GORGOR</v>
          </cell>
          <cell r="KW153" t="str">
            <v>03. MUNICIPALIDAD DISTRITAL DE HUAMANTANGA</v>
          </cell>
          <cell r="KX153" t="str">
            <v>03. MUNICIPALIDAD DISTRITAL DE CALANGO</v>
          </cell>
          <cell r="KY153" t="str">
            <v>03. MUNICIPALIDAD DISTRITAL DE ATAVILLOS BAJO</v>
          </cell>
          <cell r="KZ153" t="str">
            <v>03. MUNICIPALIDAD DISTRITAL DE CALLAHUANCA</v>
          </cell>
          <cell r="LA153" t="str">
            <v>03. MUNICIPALIDAD DISTRITAL DE CALETA DE CARQUIN</v>
          </cell>
          <cell r="LB153" t="str">
            <v>03. MUNICIPALIDAD DISTRITAL DE CAUJUL</v>
          </cell>
          <cell r="LC153" t="str">
            <v>03. MUNICIPALIDAD DISTRITAL DE AYAUCA</v>
          </cell>
          <cell r="LD153" t="str">
            <v>03. MUNICIPALIDAD DISTRITAL DE FERNANDO LORES</v>
          </cell>
          <cell r="LE153" t="str">
            <v>05. MUNICIPALIDAD DISTRITAL DE JEBEROS</v>
          </cell>
          <cell r="LF153" t="str">
            <v>03. MUNICIPALIDAD DISTRITAL DE TIGRE</v>
          </cell>
          <cell r="LG153" t="str">
            <v>03. MUNICIPALIDAD DISTRITAL DE YAVARI</v>
          </cell>
          <cell r="LH153" t="str">
            <v>03. MUNICIPALIDAD DISTRITAL DE CAPELO</v>
          </cell>
          <cell r="LI153" t="str">
            <v>03. MUNICIPALIDAD DISTRITAL DE PADRE MARQUEZ</v>
          </cell>
          <cell r="LJ153" t="str">
            <v>03. MUNICIPALIDAD DISTRITAL DE MANSERICHE</v>
          </cell>
          <cell r="LK153" t="str">
            <v>03. MUNICIPALIDAD DISTRITAL DE TENIENTE MANUEL CLAVERO</v>
          </cell>
          <cell r="LL153" t="str">
            <v>03. MUNICIPALIDAD DISTRITAL DE LAS PIEDRAS</v>
          </cell>
          <cell r="LM153" t="str">
            <v>03. MUNICIPALIDAD DISTRITAL DE MADRE DE DIOS</v>
          </cell>
          <cell r="LN153" t="str">
            <v>03. MUNICIPALIDAD DISTRITAL DE TAHUAMANU</v>
          </cell>
          <cell r="LO153" t="str">
            <v>03. MUNICIPALIDAD DISTRITAL DE CUCHUMBAYA</v>
          </cell>
          <cell r="LP153" t="str">
            <v>03. MUNICIPALIDAD DISTRITAL DE COALAQUE</v>
          </cell>
          <cell r="LQ153" t="str">
            <v>03. MUNICIPALIDAD DISTRITAL DE PACOCHA</v>
          </cell>
          <cell r="LR153" t="str">
            <v>03. MUNICIPALIDAD DISTRITAL DE HUARIACA</v>
          </cell>
          <cell r="LS153" t="str">
            <v>03. MUNICIPALIDAD DISTRITAL DE GOYLLARISQUIZGA</v>
          </cell>
          <cell r="LT153" t="str">
            <v>03. MUNICIPALIDAD DISTRITAL DE HUANCABAMBA</v>
          </cell>
          <cell r="LU153" t="str">
            <v>05. MUNICIPALIDAD DISTRITAL DE CATACAOS</v>
          </cell>
          <cell r="LV153" t="str">
            <v>03. MUNICIPALIDAD DISTRITAL DE JILILI</v>
          </cell>
          <cell r="LW153" t="str">
            <v>03. MUNICIPALIDAD DISTRITAL DE EL CARMEN DE LA FRONTERA</v>
          </cell>
          <cell r="LX153" t="str">
            <v>03. MUNICIPALIDAD DISTRITAL DE CHALACO</v>
          </cell>
          <cell r="LY153" t="str">
            <v>03. MUNICIPALIDAD DISTRITAL DE ARENAL</v>
          </cell>
          <cell r="LZ153" t="str">
            <v>03. MUNICIPALIDAD DISTRITAL DE IGNACIO ESCUDERO</v>
          </cell>
          <cell r="MA153" t="str">
            <v>03. MUNICIPALIDAD DISTRITAL DE LA BREA</v>
          </cell>
          <cell r="MB153" t="str">
            <v>03. MUNICIPALIDAD DISTRITAL DE BERNAL</v>
          </cell>
          <cell r="MC153" t="str">
            <v>03. MUNICIPALIDAD DISTRITAL DE AMANTANI</v>
          </cell>
          <cell r="MD153" t="str">
            <v>03. MUNICIPALIDAD DISTRITAL DE ARAPA</v>
          </cell>
          <cell r="ME153" t="str">
            <v>03. MUNICIPALIDAD DISTRITAL DE AYAPATA</v>
          </cell>
          <cell r="MF153" t="str">
            <v>03. MUNICIPALIDAD DISTRITAL DE HUACULLANI</v>
          </cell>
          <cell r="MG153" t="str">
            <v>03. MUNICIPALIDAD DISTRITAL DE PILCUYO</v>
          </cell>
          <cell r="MH153" t="str">
            <v>03. MUNICIPALIDAD DISTRITAL DE HUATASANI</v>
          </cell>
          <cell r="MI153" t="str">
            <v>03. MUNICIPALIDAD DISTRITAL DE CALAPUJA</v>
          </cell>
          <cell r="MJ153" t="str">
            <v>03. MUNICIPALIDAD DISTRITAL DE CUPI</v>
          </cell>
          <cell r="MK153" t="str">
            <v>03. MUNICIPALIDAD DISTRITAL DE HUAYRAPATA</v>
          </cell>
          <cell r="ML153" t="str">
            <v>03. MUNICIPALIDAD DISTRITAL DE PEDRO VILCA APAZA</v>
          </cell>
          <cell r="MM153" t="str">
            <v>03. MUNICIPALIDAD DISTRITAL DE CABANILLAS</v>
          </cell>
          <cell r="MN153" t="str">
            <v>03. MUNICIPALIDAD DISTRITAL DE LIMBANI</v>
          </cell>
          <cell r="MO153" t="str">
            <v>03. MUNICIPALIDAD DISTRITAL DE COPANI</v>
          </cell>
          <cell r="MP153" t="str">
            <v>03. MUNICIPALIDAD DISTRITAL DE HABANA</v>
          </cell>
          <cell r="MQ153" t="str">
            <v>03. MUNICIPALIDAD DISTRITAL DE BAJO BIAVO</v>
          </cell>
          <cell r="MR153" t="str">
            <v>03. MUNICIPALIDAD DISTRITAL DE SAN MARTIN</v>
          </cell>
          <cell r="MS153" t="str">
            <v>03. MUNICIPALIDAD DISTRITAL DE EL ESLABON</v>
          </cell>
          <cell r="MT153" t="str">
            <v>03. MUNICIPALIDAD DISTRITAL DE BARRANQUITA</v>
          </cell>
          <cell r="MU153" t="str">
            <v>03. MUNICIPALIDAD DISTRITAL DE HUICUNGO</v>
          </cell>
          <cell r="MV153" t="str">
            <v>03. MUNICIPALIDAD DISTRITAL DE CASPISAPA</v>
          </cell>
          <cell r="MW153" t="str">
            <v>03. MUNICIPALIDAD DISTRITAL DE ELIAS SOPLIN VARGAS</v>
          </cell>
          <cell r="MX153" t="str">
            <v>03. MUNICIPALIDAD DISTRITAL DE CACATACHI</v>
          </cell>
          <cell r="MY153" t="str">
            <v>03. MUNICIPALIDAD DISTRITAL DE POLVORA</v>
          </cell>
          <cell r="MZ153" t="str">
            <v>03. MUNICIPALIDAD DISTRITAL DE CALANA</v>
          </cell>
          <cell r="NA153" t="str">
            <v>03. MUNICIPALIDAD DISTRITAL DE CAMILACA</v>
          </cell>
          <cell r="NB153" t="str">
            <v>03. MUNICIPALIDAD DISTRITAL DE ITE</v>
          </cell>
          <cell r="NC153" t="str">
            <v>03. MUNICIPALIDAD DISTRITAL DE ESTIQUE</v>
          </cell>
          <cell r="ND153" t="str">
            <v>03. MUNICIPALIDAD DISTRITAL DE LA CRUZ</v>
          </cell>
          <cell r="NE153" t="str">
            <v>03. MUNICIPALIDAD DISTRITAL DE CANOAS DE PUNTA SAL</v>
          </cell>
          <cell r="NF153" t="str">
            <v>03. MUNICIPALIDAD DISTRITAL DE MATAPALO</v>
          </cell>
          <cell r="NG153" t="str">
            <v>03. MUNICIPALIDAD DISTRITAL DE IPARIA</v>
          </cell>
          <cell r="NH153" t="str">
            <v>03. MUNICIPALIDAD DISTRITAL DE TAHUANIA</v>
          </cell>
          <cell r="NI153" t="str">
            <v>03. MUNICIPALIDAD DISTRITAL DE CURIMANA</v>
          </cell>
        </row>
        <row r="154">
          <cell r="O154" t="str">
            <v>005. NAYLAMP - LAMBAYEQUE</v>
          </cell>
          <cell r="S154" t="str">
            <v>004. CORTE SUPERIOR DE JUSTICIA DE LA LIBERTAD</v>
          </cell>
          <cell r="U154" t="str">
            <v>004. GESTIÓN DE LOS RECURSOS NATURALES</v>
          </cell>
          <cell r="AD154" t="str">
            <v>004. OFICINA REGIONAL ORIENTE PUCALLPA</v>
          </cell>
          <cell r="AE154" t="str">
            <v>004. SUNARP, SEDE TRUJILLO</v>
          </cell>
          <cell r="AF154" t="str">
            <v>005. III DIRTEPOL - TRUJILLO</v>
          </cell>
          <cell r="AL154" t="str">
            <v>009. SECRETARIA TECNICA DE APOYO A LA COMISION AD HOC CREADA POR LA LEY 29625</v>
          </cell>
          <cell r="AS154" t="str">
            <v>004. USE 04 COMAS</v>
          </cell>
          <cell r="CU154" t="str">
            <v>008. INSTITUTO NACIONAL DE OFTALMOLOGÍA</v>
          </cell>
          <cell r="CZ154" t="str">
            <v>006. PROGRAMA NACIONAL PARA LA PROMOCION DE OPORTUNIDADES LABORALES "IMPULSA PERÚ"</v>
          </cell>
          <cell r="DB154" t="str">
            <v>012. PROGRAMA DE COMPENSACIONES PARA LA COMPETITIVIDAD</v>
          </cell>
          <cell r="DE154" t="str">
            <v>015. ESTACION EXPERIMENTAL AGRARIA PUCALLPA - UCAYALI</v>
          </cell>
          <cell r="DN154" t="str">
            <v>005. GERENCIA ADMINISTRATIVA DE LA LIBERTAD</v>
          </cell>
          <cell r="DR154" t="str">
            <v>004. MARINA DE GUERRA DEL PERU</v>
          </cell>
          <cell r="EC154" t="str">
            <v>011. FONDO DE INVERSION EN TELECOMUNICACIONES - FITEL</v>
          </cell>
          <cell r="EG154" t="str">
            <v>006. AGUA SEGURA PARA LIMA Y CALLAO</v>
          </cell>
          <cell r="EL154" t="str">
            <v>005. PROGRAMA NACIONAL DE INNOVACIÓN EN PESCA Y ACUICULTURA</v>
          </cell>
          <cell r="ET154" t="str">
            <v>005. PROGRAMA NACIONAL DE APOYO DIRECTO A LOS MÁS POBRES -JUNTOS</v>
          </cell>
          <cell r="EW154" t="str">
            <v>004. GERENCIA SUB REGIONAL DE UTCUBAMBA</v>
          </cell>
          <cell r="EX154" t="str">
            <v>008. TERMINAL PORTUARIO DE CHIMBOTE</v>
          </cell>
          <cell r="EY154" t="str">
            <v>004. PRO DESARROLLO APURIMAC</v>
          </cell>
          <cell r="EZ154" t="str">
            <v>005. PROYECTO ESPECIAL MAJES - SIGUAS</v>
          </cell>
          <cell r="FA154" t="str">
            <v>200. TRANSPORTES AYACUCHO</v>
          </cell>
          <cell r="FB154" t="str">
            <v>004. JAEN</v>
          </cell>
          <cell r="FC154" t="str">
            <v>004. INSTITUTO DE MANEJO DE AGUA Y MEDIO AMBIENTE (IMA)</v>
          </cell>
          <cell r="FD154" t="str">
            <v>006. GERENCIA SUB-REGIONAL CASTROVIRREYNA</v>
          </cell>
          <cell r="FE154" t="str">
            <v>300. EDUCACION HUANUCO</v>
          </cell>
          <cell r="FF154" t="str">
            <v>200. TRANSPORTES ICA</v>
          </cell>
          <cell r="FG154" t="str">
            <v>200. TRANSPORTES JUNIN</v>
          </cell>
          <cell r="FH154" t="str">
            <v>200. TRANSPORTES LA LIBERTAD</v>
          </cell>
          <cell r="FI154" t="str">
            <v>100. AGRICULTURA LAMBAYEQUE</v>
          </cell>
          <cell r="FJ154" t="str">
            <v>004. ORGANISMO PUBLICO INFRAESTRUCTURA PARA LA PRODUCTIVIDAD</v>
          </cell>
          <cell r="FK154" t="str">
            <v>100. AGRICULTURA MADRE DE DIOS</v>
          </cell>
          <cell r="FL154" t="str">
            <v>004. SUB REGION DE DESARROLLO GENERAL SÁNCHEZ CERRO</v>
          </cell>
          <cell r="FM154" t="str">
            <v>100. AGRICULTURA PASCO</v>
          </cell>
          <cell r="FN154" t="str">
            <v>004. PROYECTO ESPECIAL CHIRA - PIURA</v>
          </cell>
          <cell r="FO154" t="str">
            <v>005. PROGRAMA DE APOYO AL DESARROLLO RURAL ANDINO</v>
          </cell>
          <cell r="FP154" t="str">
            <v>004. SUB REGION BAJO MAYO - TARAPOTO</v>
          </cell>
          <cell r="FQ154" t="str">
            <v>200. TRANSPORTES TACNA</v>
          </cell>
          <cell r="FR154" t="str">
            <v>300. EDUCACION TUMBES</v>
          </cell>
          <cell r="FS154" t="str">
            <v>004. AGUAYTIA</v>
          </cell>
          <cell r="FT154" t="str">
            <v>300. EDUCACION LIMA</v>
          </cell>
          <cell r="FU154" t="str">
            <v>302. EDUCACION VENTANILLA</v>
          </cell>
          <cell r="FW154" t="str">
            <v>04. MUNICIPALIDAD DISTRITAL DE CHETO</v>
          </cell>
          <cell r="FX154" t="str">
            <v>04. MUNICIPALIDAD DISTRITAL DE EL PARCO</v>
          </cell>
          <cell r="FY154" t="str">
            <v>04. MUNICIPALIDAD DISTRITAL DE COROSHA</v>
          </cell>
          <cell r="GA154" t="str">
            <v>04. MUNICIPALIDAD DISTRITAL DE COLCAMAR</v>
          </cell>
          <cell r="GB154" t="str">
            <v>04. MUNICIPALIDAD DISTRITAL DE HUAMBO</v>
          </cell>
          <cell r="GC154" t="str">
            <v>04. MUNICIPALIDAD DISTRITAL DE EL MILAGRO</v>
          </cell>
          <cell r="GD154" t="str">
            <v>04. MUNICIPALIDAD DISTRITAL DE HUANCHAY</v>
          </cell>
          <cell r="GE154" t="str">
            <v>04. MUNICIPALIDAD DISTRITAL DE LA MERCED</v>
          </cell>
          <cell r="GF154" t="str">
            <v>04. MUNICIPALIDAD DISTRITAL DE CHINGAS</v>
          </cell>
          <cell r="GH154" t="str">
            <v>04. MUNICIPALIDAD DISTRITAL DE AQUIA</v>
          </cell>
          <cell r="GI154" t="str">
            <v>04. MUNICIPALIDAD DISTRITAL DE ANTA</v>
          </cell>
          <cell r="GK154" t="str">
            <v>04. MUNICIPALIDAD DISTRITAL DE YAUTAN</v>
          </cell>
          <cell r="GL154" t="str">
            <v>04. MUNICIPALIDAD DISTRITAL DE CUSCA</v>
          </cell>
          <cell r="GM154" t="str">
            <v>04. MUNICIPALIDAD DISTRITAL DE CHAVIN DE HUANTAR</v>
          </cell>
          <cell r="GN154" t="str">
            <v>04. MUNICIPALIDAD DISTRITAL DE HUAYAN</v>
          </cell>
          <cell r="GO154" t="str">
            <v>04. MUNICIPALIDAD DISTRITAL DE HUAYLAS</v>
          </cell>
          <cell r="GP154" t="str">
            <v>04. MUNICIPALIDAD DISTRITAL DE FIDEL OLIVAS ESCUDERO</v>
          </cell>
          <cell r="GQ154" t="str">
            <v>04. MUNICIPALIDAD DISTRITAL DE CARHUAPAMPA</v>
          </cell>
          <cell r="GR154" t="str">
            <v>04. MUNICIPALIDAD DISTRITAL DE HUACASCHUQUE</v>
          </cell>
          <cell r="GS154" t="str">
            <v>04. MUNICIPALIDAD DISTRITAL DE QUINUABAMBA</v>
          </cell>
          <cell r="GT154" t="str">
            <v>04. MUNICIPALIDAD DISTRITAL DE HUAYLLAPAMPA</v>
          </cell>
          <cell r="GU154" t="str">
            <v>04. MUNICIPALIDAD DISTRITAL DE MACATE</v>
          </cell>
          <cell r="GV154" t="str">
            <v>04. MUNICIPALIDAD DISTRITAL DE CASHAPAMPA</v>
          </cell>
          <cell r="GW154" t="str">
            <v>04. MUNICIPALIDAD DISTRITAL DE MATACOTO</v>
          </cell>
          <cell r="GX154" t="str">
            <v>04. MUNICIPALIDAD DISTRITAL DE CURAHUASI</v>
          </cell>
          <cell r="GY154" t="str">
            <v>04. MUNICIPALIDAD DISTRITAL DE HUANCARAMA</v>
          </cell>
          <cell r="GZ154" t="str">
            <v>04. MUNICIPALIDAD DISTRITAL DE JUAN ESPINOZA MEDRANO</v>
          </cell>
          <cell r="HA154" t="str">
            <v>04. MUNICIPALIDAD DISTRITAL DE CHAPIMARCA</v>
          </cell>
          <cell r="HB154" t="str">
            <v>04. MUNICIPALIDAD DISTRITAL DE HAQUIRA</v>
          </cell>
          <cell r="HC154" t="str">
            <v>04. MUNICIPALIDAD DISTRITAL DE HUACCANA</v>
          </cell>
          <cell r="HD154" t="str">
            <v>04. MUNICIPALIDAD DISTRITAL DE HUAYLLATI</v>
          </cell>
          <cell r="HE154" t="str">
            <v>04. MUNICIPALIDAD DISTRITAL DE CERRO COLORADO</v>
          </cell>
          <cell r="HF154" t="str">
            <v>04. MUNICIPALIDAD DISTRITAL DE MARISCAL CACERES</v>
          </cell>
          <cell r="HG154" t="str">
            <v>04. MUNICIPALIDAD DISTRITAL DE ATIQUIPA</v>
          </cell>
          <cell r="HH154" t="str">
            <v>04. MUNICIPALIDAD DISTRITAL DE CHACHAS</v>
          </cell>
          <cell r="HI154" t="str">
            <v>04. MUNICIPALIDAD DISTRITAL DE CALLALLI</v>
          </cell>
          <cell r="HJ154" t="str">
            <v>04. MUNICIPALIDAD DISTRITAL DE CHICHAS</v>
          </cell>
          <cell r="HK154" t="str">
            <v>04. MUNICIPALIDAD DISTRITAL DE ISLAY</v>
          </cell>
          <cell r="HL154" t="str">
            <v>04. MUNICIPALIDAD DISTRITAL DE HUAYNACOTAS</v>
          </cell>
          <cell r="HM154" t="str">
            <v>04. MUNICIPALIDAD DISTRITAL DE CARMEN ALTO</v>
          </cell>
          <cell r="HN154" t="str">
            <v>04. MUNICIPALIDAD DISTRITAL DE MARIA PARADO DE BELLIDO</v>
          </cell>
          <cell r="HO154" t="str">
            <v>04. MUNICIPALIDAD DISTRITAL DE SANTIAGO DE LUCANAMARCA</v>
          </cell>
          <cell r="HP154" t="str">
            <v>04. MUNICIPALIDAD DISTRITAL DE IGUAIN</v>
          </cell>
          <cell r="HQ154" t="str">
            <v>04. MUNICIPALIDAD DISTRITAL DE CHILCAS</v>
          </cell>
          <cell r="HR154" t="str">
            <v>04. MUNICIPALIDAD DISTRITAL DE CARMEN SALCEDO</v>
          </cell>
          <cell r="HS154" t="str">
            <v>04. MUNICIPALIDAD DISTRITAL DE PACAPAUSA</v>
          </cell>
          <cell r="HT154" t="str">
            <v>04. MUNICIPALIDAD DISTRITAL DE LAMPA</v>
          </cell>
          <cell r="HU154" t="str">
            <v>04. MUNICIPALIDAD DISTRITAL DE CHILCAYOC</v>
          </cell>
          <cell r="HV154" t="str">
            <v>04. MUNICIPALIDAD DISTRITAL DE ASQUIPATA</v>
          </cell>
          <cell r="HW154" t="str">
            <v>04. MUNICIPALIDAD DISTRITAL DE CONCEPCION</v>
          </cell>
          <cell r="HX154" t="str">
            <v>04. MUNICIPALIDAD DISTRITAL DE COSPAN</v>
          </cell>
          <cell r="HY154" t="str">
            <v>04. MUNICIPALIDAD DISTRITAL DE SITACOCHA</v>
          </cell>
          <cell r="HZ154" t="str">
            <v>04. MUNICIPALIDAD DISTRITAL DE HUASMIN</v>
          </cell>
          <cell r="IA154" t="str">
            <v>04. MUNICIPALIDAD DISTRITAL DE CHIGUIRIP</v>
          </cell>
          <cell r="IB154" t="str">
            <v>04. MUNICIPALIDAD DISTRITAL DE GUZMANGO</v>
          </cell>
          <cell r="IC154" t="str">
            <v>04. MUNICIPALIDAD DISTRITAL DE CUJILLO</v>
          </cell>
          <cell r="IE154" t="str">
            <v>04. MUNICIPALIDAD DISTRITAL DE COLASAY</v>
          </cell>
          <cell r="IF154" t="str">
            <v>04. MUNICIPALIDAD DISTRITAL DE LA COIPA</v>
          </cell>
          <cell r="IG154" t="str">
            <v>04. MUNICIPALIDAD DISTRITAL DE GREGORIO PITA</v>
          </cell>
          <cell r="IH154" t="str">
            <v>04. MUNICIPALIDAD DISTRITAL DE CATILLUC</v>
          </cell>
          <cell r="II154" t="str">
            <v>04. MUNICIPALIDAD DISTRITAL DE TUMBADEN</v>
          </cell>
          <cell r="IJ154" t="str">
            <v>04. MUNICIPALIDAD DISTRITAL DE CHANCAYBAÑOS</v>
          </cell>
          <cell r="IK154" t="str">
            <v>04. MUNICIPALIDAD DISTRITAL DE LA PERLA</v>
          </cell>
          <cell r="IL154" t="str">
            <v>04. MUNICIPALIDAD DISTRITAL DE SAN JERONIMO</v>
          </cell>
          <cell r="IM154" t="str">
            <v>04. MUNICIPALIDAD DISTRITAL DE MOSOC LLACTA</v>
          </cell>
          <cell r="IN154" t="str">
            <v>04. MUNICIPALIDAD DISTRITAL DE CHINCHAYPUJIO</v>
          </cell>
          <cell r="IO154" t="str">
            <v>04. MUNICIPALIDAD DISTRITAL DE LARES</v>
          </cell>
          <cell r="IP154" t="str">
            <v>04. MUNICIPALIDAD DISTRITAL DE LANGUI</v>
          </cell>
          <cell r="IQ154" t="str">
            <v>04. MUNICIPALIDAD DISTRITAL DE MARANGANI</v>
          </cell>
          <cell r="IR154" t="str">
            <v>04. MUNICIPALIDAD DISTRITAL DE COLQUEMARCA</v>
          </cell>
          <cell r="IS154" t="str">
            <v>04. MUNICIPALIDAD DISTRITAL DE OCORURO</v>
          </cell>
          <cell r="IT154" t="str">
            <v>04. MUNICIPALIDAD DISTRITAL DE MARANURA</v>
          </cell>
          <cell r="IU154" t="str">
            <v>04. MUNICIPALIDAD DISTRITAL DE COLCHA</v>
          </cell>
          <cell r="IV154" t="str">
            <v>04. MUNICIPALIDAD DISTRITAL DE COLQUEPATA</v>
          </cell>
          <cell r="IW154" t="str">
            <v>04. MUNICIPALIDAD DISTRITAL DE CCARHUAYO</v>
          </cell>
          <cell r="IX154" t="str">
            <v>04. MUNICIPALIDAD DISTRITAL DE MACHUPICCHU</v>
          </cell>
          <cell r="IY154" t="str">
            <v>04. MUNICIPALIDAD DISTRITAL DE CONAYCA</v>
          </cell>
          <cell r="IZ154" t="str">
            <v>04. MUNICIPALIDAD DISTRITAL DE CAJA</v>
          </cell>
          <cell r="JA154" t="str">
            <v>04. MUNICIPALIDAD DISTRITAL DE CCOCHACCASA</v>
          </cell>
          <cell r="JB154" t="str">
            <v>04. MUNICIPALIDAD DISTRITAL DE CAPILLAS</v>
          </cell>
          <cell r="JC154" t="str">
            <v>04. MUNICIPALIDAD DISTRITAL DE EL CARMEN</v>
          </cell>
          <cell r="JD154" t="str">
            <v>04. MUNICIPALIDAD DISTRITAL DE HUAYACUNDO ARMA</v>
          </cell>
          <cell r="JE154" t="str">
            <v>04. MUNICIPALIDAD DISTRITAL DE AHUAYCHA</v>
          </cell>
          <cell r="JF154" t="str">
            <v>04. MUNICIPALIDAD DISTRITAL DE CHURUBAMBA</v>
          </cell>
          <cell r="JG154" t="str">
            <v>04. MUNICIPALIDAD DISTRITAL DE CONCHAMARCA</v>
          </cell>
          <cell r="JH154" t="str">
            <v>13. MUNICIPALIDAD DISTRITAL DE PACHAS</v>
          </cell>
          <cell r="JI154" t="str">
            <v>04. MUNICIPALIDAD DISTRITAL DE PINRA</v>
          </cell>
          <cell r="JJ154" t="str">
            <v>04. MUNICIPALIDAD DISTRITAL DE JACAS GRANDE</v>
          </cell>
          <cell r="JK154" t="str">
            <v>04. MUNICIPALIDAD DISTRITAL DE JOSE CRESPO Y CASTILLO</v>
          </cell>
          <cell r="JL154" t="str">
            <v>04. MUNICIPALIDAD DISTRITAL DE LA MORADA</v>
          </cell>
          <cell r="JM154" t="str">
            <v>04. MUNICIPALIDAD DISTRITAL DE UMARI</v>
          </cell>
          <cell r="JN154" t="str">
            <v>04. MUNICIPALIDAD DISTRITAL DE TOURNAVISTA</v>
          </cell>
          <cell r="JO154" t="str">
            <v>04. MUNICIPALIDAD DISTRITAL DE QUEROPALCA</v>
          </cell>
          <cell r="JP154" t="str">
            <v>04. MUNICIPALIDAD DISTRITAL DE APARICIO POMARES</v>
          </cell>
          <cell r="JQ154" t="str">
            <v>04. MUNICIPALIDAD DISTRITAL DE OCUCAJE</v>
          </cell>
          <cell r="JR154" t="str">
            <v>04. MUNICIPALIDAD DISTRITAL DE CHINCHA BAJA</v>
          </cell>
          <cell r="JS154" t="str">
            <v>04. MUNICIPALIDAD DISTRITAL DE MARCONA</v>
          </cell>
          <cell r="JT154" t="str">
            <v>04. MUNICIPALIDAD DISTRITAL DE SANTA CRUZ</v>
          </cell>
          <cell r="JU154" t="str">
            <v>04. MUNICIPALIDAD DISTRITAL DE INDEPENDENCIA</v>
          </cell>
          <cell r="JV154" t="str">
            <v>06. MUNICIPALIDAD DISTRITAL DE CHICCHE</v>
          </cell>
          <cell r="JW154" t="str">
            <v>04. MUNICIPALIDAD DISTRITAL DE CHAMBARA</v>
          </cell>
          <cell r="JX154" t="str">
            <v>04. MUNICIPALIDAD DISTRITAL DE SAN LUIS DE SHUARO</v>
          </cell>
          <cell r="JY154" t="str">
            <v>04. MUNICIPALIDAD DISTRITAL DE ATAURA</v>
          </cell>
          <cell r="JZ154" t="str">
            <v>04. MUNICIPALIDAD DISTRITAL DE ULCUMAYO</v>
          </cell>
          <cell r="KA154" t="str">
            <v>04. MUNICIPALIDAD DISTRITAL DE MAZAMARI</v>
          </cell>
          <cell r="KB154" t="str">
            <v>04. MUNICIPALIDAD DISTRITAL DE HUASAHUASI</v>
          </cell>
          <cell r="KC154" t="str">
            <v>04. MUNICIPALIDAD DISTRITAL DE MARCAPOMACOCHA</v>
          </cell>
          <cell r="KD154" t="str">
            <v>04. MUNICIPALIDAD DISTRITAL DE HUACHAC</v>
          </cell>
          <cell r="KE154" t="str">
            <v>04. MUNICIPALIDAD DISTRITAL DE HUANCHACO</v>
          </cell>
          <cell r="KF154" t="str">
            <v>04. MUNICIPALIDAD DISTRITAL DE MAGDALENA DE CAO</v>
          </cell>
          <cell r="KG154" t="str">
            <v>04. MUNICIPALIDAD DISTRITAL DE LONGOTEA</v>
          </cell>
          <cell r="KI154" t="str">
            <v>04. MUNICIPALIDAD DISTRITAL DE HUASO</v>
          </cell>
          <cell r="KJ154" t="str">
            <v>05. MUNICIPALIDAD DISTRITAL DE HUARANCHAL</v>
          </cell>
          <cell r="KK154" t="str">
            <v>04. MUNICIPALIDAD DISTRITAL DE PACASMAYO</v>
          </cell>
          <cell r="KL154" t="str">
            <v>04. MUNICIPALIDAD DISTRITAL DE HUANCASPATA</v>
          </cell>
          <cell r="KM154" t="str">
            <v>04. MUNICIPALIDAD DISTRITAL DE CURGOS</v>
          </cell>
          <cell r="KN154" t="str">
            <v>04. MUNICIPALIDAD DISTRITAL DE MOLLEBAMBA</v>
          </cell>
          <cell r="KO154" t="str">
            <v>04. MUNICIPALIDAD DISTRITAL DE SAYAPULLO</v>
          </cell>
          <cell r="KQ154" t="str">
            <v>04. MUNICIPALIDAD DISTRITAL DE ETEN PUERTO</v>
          </cell>
          <cell r="KR154" t="str">
            <v>04. MUNICIPALIDAD DISTRITAL DE MANUEL ANTONIO MESONES MURO</v>
          </cell>
          <cell r="KS154" t="str">
            <v>04. MUNICIPALIDAD DISTRITAL DE JAYANCA</v>
          </cell>
          <cell r="KT154" t="str">
            <v>04. MUNICIPALIDAD DISTRITAL DE BARRANCO</v>
          </cell>
          <cell r="KU154" t="str">
            <v>04. MUNICIPALIDAD DISTRITAL DE SUPE</v>
          </cell>
          <cell r="KV154" t="str">
            <v>04. MUNICIPALIDAD DISTRITAL DE HUANCAPON</v>
          </cell>
          <cell r="KW154" t="str">
            <v>04. MUNICIPALIDAD DISTRITAL DE HUAROS</v>
          </cell>
          <cell r="KX154" t="str">
            <v>04. MUNICIPALIDAD DISTRITAL DE CERRO AZUL</v>
          </cell>
          <cell r="KY154" t="str">
            <v>04. MUNICIPALIDAD DISTRITAL DE AUCALLAMA</v>
          </cell>
          <cell r="KZ154" t="str">
            <v>04. MUNICIPALIDAD DISTRITAL DE CARAMPOMA</v>
          </cell>
          <cell r="LA154" t="str">
            <v>04. MUNICIPALIDAD DISTRITAL DE CHECRAS</v>
          </cell>
          <cell r="LB154" t="str">
            <v>04. MUNICIPALIDAD DISTRITAL DE COCHAMARCA</v>
          </cell>
          <cell r="LC154" t="str">
            <v>04. MUNICIPALIDAD DISTRITAL DE AYAVIRI</v>
          </cell>
          <cell r="LD154" t="str">
            <v>04. MUNICIPALIDAD DISTRITAL DE INDIANA</v>
          </cell>
          <cell r="LE154" t="str">
            <v>06. MUNICIPALIDAD DISTRITAL DE LAGUNAS</v>
          </cell>
          <cell r="LF154" t="str">
            <v>04. MUNICIPALIDAD DISTRITAL DE TROMPETEROS</v>
          </cell>
          <cell r="LG154" t="str">
            <v>04. MUNICIPALIDAD DISTRITAL DE SAN PABLO</v>
          </cell>
          <cell r="LH154" t="str">
            <v>04. MUNICIPALIDAD DISTRITAL DE EMILIO SAN MARTIN</v>
          </cell>
          <cell r="LI154" t="str">
            <v>04. MUNICIPALIDAD DISTRITAL DE PAMPA HERMOSA</v>
          </cell>
          <cell r="LJ154" t="str">
            <v>04. MUNICIPALIDAD DISTRITAL DE MORONA</v>
          </cell>
          <cell r="LK154" t="str">
            <v>04. MUNICIPALIDAD DISTRITAL DE YAGUAS</v>
          </cell>
          <cell r="LL154" t="str">
            <v>04. MUNICIPALIDAD DISTRITAL DE LABERINTO</v>
          </cell>
          <cell r="LM154" t="str">
            <v>04. MUNICIPALIDAD DISTRITAL DE HUEPETUHE</v>
          </cell>
          <cell r="LO154" t="str">
            <v>04. MUNICIPALIDAD DISTRITAL DE SAMEGUA</v>
          </cell>
          <cell r="LP154" t="str">
            <v>04. MUNICIPALIDAD DISTRITAL DE ICHUÑA</v>
          </cell>
          <cell r="LR154" t="str">
            <v>04. MUNICIPALIDAD DISTRITAL DE HUAYLLAY</v>
          </cell>
          <cell r="LS154" t="str">
            <v>04. MUNICIPALIDAD DISTRITAL DE PAUCAR</v>
          </cell>
          <cell r="LT154" t="str">
            <v>04. MUNICIPALIDAD DISTRITAL DE PALCAZU</v>
          </cell>
          <cell r="LU154" t="str">
            <v>07. MUNICIPALIDAD DISTRITAL DE CURA MORI</v>
          </cell>
          <cell r="LV154" t="str">
            <v>04. MUNICIPALIDAD DISTRITAL DE LAGUNAS</v>
          </cell>
          <cell r="LW154" t="str">
            <v>04. MUNICIPALIDAD DISTRITAL DE HUARMACA</v>
          </cell>
          <cell r="LX154" t="str">
            <v>04. MUNICIPALIDAD DISTRITAL DE LA MATANZA</v>
          </cell>
          <cell r="LY154" t="str">
            <v>04. MUNICIPALIDAD DISTRITAL DE COLAN</v>
          </cell>
          <cell r="LZ154" t="str">
            <v>04. MUNICIPALIDAD DISTRITAL DE LANCONES</v>
          </cell>
          <cell r="MA154" t="str">
            <v>04. MUNICIPALIDAD DISTRITAL DE LOBITOS</v>
          </cell>
          <cell r="MB154" t="str">
            <v>04. MUNICIPALIDAD DISTRITAL DE CRISTO NOS VALGA</v>
          </cell>
          <cell r="MC154" t="str">
            <v>04. MUNICIPALIDAD DISTRITAL DE ATUNCOLLA</v>
          </cell>
          <cell r="MD154" t="str">
            <v>04. MUNICIPALIDAD DISTRITAL DE ASILLO</v>
          </cell>
          <cell r="ME154" t="str">
            <v>04. MUNICIPALIDAD DISTRITAL DE COASA</v>
          </cell>
          <cell r="MF154" t="str">
            <v>04. MUNICIPALIDAD DISTRITAL DE KELLUYO</v>
          </cell>
          <cell r="MG154" t="str">
            <v>04. MUNICIPALIDAD DISTRITAL DE SANTA ROSA</v>
          </cell>
          <cell r="MH154" t="str">
            <v>04. MUNICIPALIDAD DISTRITAL DE INCHUPALLA</v>
          </cell>
          <cell r="MI154" t="str">
            <v>04. MUNICIPALIDAD DISTRITAL DE NICASIO</v>
          </cell>
          <cell r="MJ154" t="str">
            <v>04. MUNICIPALIDAD DISTRITAL DE LLALLI</v>
          </cell>
          <cell r="MK154" t="str">
            <v>04. MUNICIPALIDAD DISTRITAL DE TILALI</v>
          </cell>
          <cell r="ML154" t="str">
            <v>04. MUNICIPALIDAD DISTRITAL DE QUILCAPUNCU</v>
          </cell>
          <cell r="MM154" t="str">
            <v>04. MUNICIPALIDAD DISTRITAL DE CARACOTO</v>
          </cell>
          <cell r="MN154" t="str">
            <v>04. MUNICIPALIDAD DISTRITAL DE PATAMBUCO</v>
          </cell>
          <cell r="MO154" t="str">
            <v>04. MUNICIPALIDAD DISTRITAL DE CUTURAPI</v>
          </cell>
          <cell r="MP154" t="str">
            <v>04. MUNICIPALIDAD DISTRITAL DE JEPELACIO</v>
          </cell>
          <cell r="MQ154" t="str">
            <v>04. MUNICIPALIDAD DISTRITAL DE HUALLAGA</v>
          </cell>
          <cell r="MR154" t="str">
            <v>04. MUNICIPALIDAD DISTRITAL DE SANTA ROSA</v>
          </cell>
          <cell r="MS154" t="str">
            <v>04. MUNICIPALIDAD DISTRITAL DE PISCOYACU</v>
          </cell>
          <cell r="MT154" t="str">
            <v>04. MUNICIPALIDAD DISTRITAL DE CAYNARACHI</v>
          </cell>
          <cell r="MU154" t="str">
            <v>04. MUNICIPALIDAD DISTRITAL DE PACHIZA</v>
          </cell>
          <cell r="MV154" t="str">
            <v>04. MUNICIPALIDAD DISTRITAL DE PILLUANA</v>
          </cell>
          <cell r="MW154" t="str">
            <v>04. MUNICIPALIDAD DISTRITAL DE NUEVA CAJAMARCA</v>
          </cell>
          <cell r="MX154" t="str">
            <v>04. MUNICIPALIDAD DISTRITAL DE CHAZUTA</v>
          </cell>
          <cell r="MY154" t="str">
            <v>04. MUNICIPALIDAD DISTRITAL DE SHUNTE</v>
          </cell>
          <cell r="MZ154" t="str">
            <v>04. MUNICIPALIDAD DISTRITAL DE CIUDAD NUEVA</v>
          </cell>
          <cell r="NA154" t="str">
            <v>04. MUNICIPALIDAD DISTRITAL DE CURIBAYA</v>
          </cell>
          <cell r="NC154" t="str">
            <v>04. MUNICIPALIDAD DISTRITAL DE ESTIQUE-PAMPA</v>
          </cell>
          <cell r="ND154" t="str">
            <v>04. MUNICIPALIDAD DISTRITAL DE PAMPAS DE HOSPITAL</v>
          </cell>
          <cell r="NF154" t="str">
            <v>04. MUNICIPALIDAD DISTRITAL DE PAPAYAL</v>
          </cell>
          <cell r="NG154" t="str">
            <v>04. MUNICIPALIDAD DISTRITAL DE MASISEA</v>
          </cell>
          <cell r="NH154" t="str">
            <v>04. MUNICIPALIDAD DISTRITAL DE YURUA</v>
          </cell>
          <cell r="NI154" t="str">
            <v>04. MUNICIPALIDAD DISTRITAL DE NESHUYA</v>
          </cell>
        </row>
        <row r="155">
          <cell r="O155" t="str">
            <v>007. MARCAHUAMACHUCO</v>
          </cell>
          <cell r="S155" t="str">
            <v>005. CORTE SUPERIOR DE JUSTICIA DE AREQUIPA</v>
          </cell>
          <cell r="AD155" t="str">
            <v>005. OFICINA REGIONAL CENTRO HUANCAYO</v>
          </cell>
          <cell r="AE155" t="str">
            <v>005. SUNARP, SEDE AREQUIPA</v>
          </cell>
          <cell r="AF155" t="str">
            <v>009. VII DIRECCION TERRITORIAL DE POLICIA - LIMA</v>
          </cell>
          <cell r="AL155" t="str">
            <v>011. SECRETARIA TÉCNICA DEL CONSEJO FISCAL</v>
          </cell>
          <cell r="AS155" t="str">
            <v>005. USE 05 SAN JUAN DE LURIGANCHO</v>
          </cell>
          <cell r="CU155" t="str">
            <v>009. INSTITUTO NACIONAL DE REHABILITACIÓN</v>
          </cell>
          <cell r="CZ155" t="str">
            <v>007. PROGRAMA PARA EL MEJORAMIENTO Y AMPLIACION DE LOS SERVICIOS DEL CENTRO DE EMPLEO "FORTALECE PERÚ"</v>
          </cell>
          <cell r="DB155" t="str">
            <v>014. BINACIONAL PUYANGO - TUMBES</v>
          </cell>
          <cell r="DE155" t="str">
            <v>016. ESTACION EXPERIMENTAL AGRARIA SANTA ANA - JUNIN</v>
          </cell>
          <cell r="DN155" t="str">
            <v>006. GERENCIA ADMINISTRATIVA DE CUSCO</v>
          </cell>
          <cell r="DR155" t="str">
            <v>005. FUERZA AEREA DEL PERU</v>
          </cell>
          <cell r="EC155" t="str">
            <v>012. AUTORIDAD AUTONOMA DEL SISTEMA ELECTRICO DE TRANSPORTE MASIVO DE LIMA Y CALLAO - ATE</v>
          </cell>
          <cell r="ET155" t="str">
            <v>006. PROGRAMA NACIONAL DE ASISTENCIA SOLIDARIA PENSION 65</v>
          </cell>
          <cell r="EW155" t="str">
            <v>005. PROAMAZONAS</v>
          </cell>
          <cell r="EX155" t="str">
            <v>100. AGRICULTURA ANCASH</v>
          </cell>
          <cell r="EY155" t="str">
            <v>005. GERENCIA SUB REGIONAL COTABAMBAS</v>
          </cell>
          <cell r="EZ155" t="str">
            <v>100. AGRICULTURA AREQUIPA</v>
          </cell>
          <cell r="FA155" t="str">
            <v>300. EDUCACION AYACUCHO</v>
          </cell>
          <cell r="FB155" t="str">
            <v>005. PROGRAMAS REGIONALES - PROREGION</v>
          </cell>
          <cell r="FC155" t="str">
            <v>100. AGRICULTURA CUSCO</v>
          </cell>
          <cell r="FD155" t="str">
            <v>007. GERENCIA SUB-REGIONAL HUAYTARÁ</v>
          </cell>
          <cell r="FE155" t="str">
            <v>301. EDUCACION MARAÑON</v>
          </cell>
          <cell r="FF155" t="str">
            <v>300. EDUCACION ICA</v>
          </cell>
          <cell r="FG155" t="str">
            <v>300. EDUCACION JUNIN</v>
          </cell>
          <cell r="FH155" t="str">
            <v>300. EDUCACION LA LIBERTAD</v>
          </cell>
          <cell r="FI155" t="str">
            <v>200. TRANSPORTES LAMBAYEQUE</v>
          </cell>
          <cell r="FJ155" t="str">
            <v>100. AGRICULTURA LORETO</v>
          </cell>
          <cell r="FK155" t="str">
            <v>200. TRANSPORTES MADRE DE DIOS</v>
          </cell>
          <cell r="FL155" t="str">
            <v>100. AGRICULTURA MOQUEGUA</v>
          </cell>
          <cell r="FM155" t="str">
            <v>200. TRANSPORTES PASCO</v>
          </cell>
          <cell r="FN155" t="str">
            <v>005. PROYECTO HIDROENERGETICO DEL ALTO PIURA</v>
          </cell>
          <cell r="FO155" t="str">
            <v>100. AGRICULTURA PUNO</v>
          </cell>
          <cell r="FP155" t="str">
            <v>005. SUB REGION HUALLAGA CENTRAL - JUANJUI</v>
          </cell>
          <cell r="FQ155" t="str">
            <v>300. EDUCACION TACNA</v>
          </cell>
          <cell r="FR155" t="str">
            <v>301. EDUCACION UGEL TUMBES</v>
          </cell>
          <cell r="FS155" t="str">
            <v>005. CARRETERA FEDERICO BASADRE</v>
          </cell>
          <cell r="FT155" t="str">
            <v>301. EDUCACION CAÑETE</v>
          </cell>
          <cell r="FU155" t="str">
            <v>303. COMITÉ DE ADMINISTRACIÓN DEL FONDO EDUCATIVO DEL CALLAO - CAFED</v>
          </cell>
          <cell r="FW155" t="str">
            <v>05. MUNICIPALIDAD DISTRITAL DE CHILIQUIN</v>
          </cell>
          <cell r="FX155" t="str">
            <v>05. MUNICIPALIDAD DISTRITAL DE IMAZA</v>
          </cell>
          <cell r="FY155" t="str">
            <v>05. MUNICIPALIDAD DISTRITAL DE CUISPES</v>
          </cell>
          <cell r="GA155" t="str">
            <v>05. MUNICIPALIDAD DISTRITAL DE CONILA</v>
          </cell>
          <cell r="GB155" t="str">
            <v>05. MUNICIPALIDAD DISTRITAL DE LIMABAMBA</v>
          </cell>
          <cell r="GC155" t="str">
            <v>05. MUNICIPALIDAD DISTRITAL DE JAMALCA</v>
          </cell>
          <cell r="GD155" t="str">
            <v>05. MUNICIPALIDAD DISTRITAL DE INDEPENDENCIA</v>
          </cell>
          <cell r="GE155" t="str">
            <v>05. MUNICIPALIDAD DISTRITAL DE SUCCHA</v>
          </cell>
          <cell r="GF155" t="str">
            <v>05. MUNICIPALIDAD DISTRITAL DE MIRGAS</v>
          </cell>
          <cell r="GH155" t="str">
            <v>05. MUNICIPALIDAD DISTRITAL DE CAJACAY</v>
          </cell>
          <cell r="GI155" t="str">
            <v>05. MUNICIPALIDAD DISTRITAL DE ATAQUERO</v>
          </cell>
          <cell r="GL155" t="str">
            <v>05. MUNICIPALIDAD DISTRITAL DE LA PAMPA</v>
          </cell>
          <cell r="GM155" t="str">
            <v>05. MUNICIPALIDAD DISTRITAL DE HUACACHI</v>
          </cell>
          <cell r="GN155" t="str">
            <v>05. MUNICIPALIDAD DISTRITAL DE MALVAS</v>
          </cell>
          <cell r="GO155" t="str">
            <v>05. MUNICIPALIDAD DISTRITAL DE MATO</v>
          </cell>
          <cell r="GP155" t="str">
            <v>05. MUNICIPALIDAD DISTRITAL DE LLAMA</v>
          </cell>
          <cell r="GQ155" t="str">
            <v>05. MUNICIPALIDAD DISTRITAL DE COCHAS</v>
          </cell>
          <cell r="GR155" t="str">
            <v>05. MUNICIPALIDAD DISTRITAL DE HUANDOVAL</v>
          </cell>
          <cell r="GT155" t="str">
            <v>05. MUNICIPALIDAD DISTRITAL DE LLACLLIN</v>
          </cell>
          <cell r="GU155" t="str">
            <v>05. MUNICIPALIDAD DISTRITAL DE MORO</v>
          </cell>
          <cell r="GV155" t="str">
            <v>05. MUNICIPALIDAD DISTRITAL DE CHINGALPO</v>
          </cell>
          <cell r="GW155" t="str">
            <v>05. MUNICIPALIDAD DISTRITAL DE QUILLO</v>
          </cell>
          <cell r="GX155" t="str">
            <v>05. MUNICIPALIDAD DISTRITAL DE HUANIPACA</v>
          </cell>
          <cell r="GY155" t="str">
            <v>05. MUNICIPALIDAD DISTRITAL DE HUANCARAY</v>
          </cell>
          <cell r="GZ155" t="str">
            <v>05. MUNICIPALIDAD DISTRITAL DE OROPESA</v>
          </cell>
          <cell r="HA155" t="str">
            <v>05. MUNICIPALIDAD DISTRITAL DE COLCABAMBA</v>
          </cell>
          <cell r="HB155" t="str">
            <v>05. MUNICIPALIDAD DISTRITAL DE MARA</v>
          </cell>
          <cell r="HC155" t="str">
            <v>05. MUNICIPALIDAD DISTRITAL DE OCOBAMBA</v>
          </cell>
          <cell r="HD155" t="str">
            <v>05. MUNICIPALIDAD DISTRITAL DE MAMARA</v>
          </cell>
          <cell r="HE155" t="str">
            <v>05. MUNICIPALIDAD DISTRITAL DE CHARACATO</v>
          </cell>
          <cell r="HF155" t="str">
            <v>05. MUNICIPALIDAD DISTRITAL DE NICOLAS DE PIEROLA</v>
          </cell>
          <cell r="HG155" t="str">
            <v>05. MUNICIPALIDAD DISTRITAL DE BELLA UNION</v>
          </cell>
          <cell r="HH155" t="str">
            <v>05. MUNICIPALIDAD DISTRITAL DE CHILCAYMARCA</v>
          </cell>
          <cell r="HI155" t="str">
            <v>05. MUNICIPALIDAD DISTRITAL DE CAYLLOMA</v>
          </cell>
          <cell r="HJ155" t="str">
            <v>05. MUNICIPALIDAD DISTRITAL DE IRAY</v>
          </cell>
          <cell r="HK155" t="str">
            <v>05. MUNICIPALIDAD DISTRITAL DE MEJIA</v>
          </cell>
          <cell r="HL155" t="str">
            <v>05. MUNICIPALIDAD DISTRITAL DE PAMPAMARCA</v>
          </cell>
          <cell r="HM155" t="str">
            <v>05. MUNICIPALIDAD DISTRITAL DE CHIARA</v>
          </cell>
          <cell r="HN155" t="str">
            <v>05. MUNICIPALIDAD DISTRITAL DE PARAS</v>
          </cell>
          <cell r="HP155" t="str">
            <v>05. MUNICIPALIDAD DISTRITAL DE LURICOCHA</v>
          </cell>
          <cell r="HQ155" t="str">
            <v>05. MUNICIPALIDAD DISTRITAL DE CHUNGUI</v>
          </cell>
          <cell r="HR155" t="str">
            <v>05. MUNICIPALIDAD DISTRITAL DE CHAVIÑA</v>
          </cell>
          <cell r="HS155" t="str">
            <v>05. MUNICIPALIDAD DISTRITAL DE PULLO</v>
          </cell>
          <cell r="HT155" t="str">
            <v>05. MUNICIPALIDAD DISTRITAL DE MARCABAMBA</v>
          </cell>
          <cell r="HU155" t="str">
            <v>05. MUNICIPALIDAD DISTRITAL DE HUACAÑA</v>
          </cell>
          <cell r="HV155" t="str">
            <v>05. MUNICIPALIDAD DISTRITAL DE CANARIA</v>
          </cell>
          <cell r="HW155" t="str">
            <v>05. MUNICIPALIDAD DISTRITAL DE HUAMBALPA</v>
          </cell>
          <cell r="HX155" t="str">
            <v>05. MUNICIPALIDAD DISTRITAL DE ENCAÑADA</v>
          </cell>
          <cell r="HZ155" t="str">
            <v>05. MUNICIPALIDAD DISTRITAL DE JORGE CHAVEZ</v>
          </cell>
          <cell r="IA155" t="str">
            <v>05. MUNICIPALIDAD DISTRITAL DE CHIMBAN</v>
          </cell>
          <cell r="IB155" t="str">
            <v>05. MUNICIPALIDAD DISTRITAL DE SAN BENITO</v>
          </cell>
          <cell r="IC155" t="str">
            <v>05. MUNICIPALIDAD DISTRITAL DE LA RAMADA</v>
          </cell>
          <cell r="IE155" t="str">
            <v>05. MUNICIPALIDAD DISTRITAL DE HUABAL</v>
          </cell>
          <cell r="IF155" t="str">
            <v>05. MUNICIPALIDAD DISTRITAL DE NAMBALLE</v>
          </cell>
          <cell r="IG155" t="str">
            <v>05. MUNICIPALIDAD DISTRITAL DE ICHOCAN</v>
          </cell>
          <cell r="IH155" t="str">
            <v>05. MUNICIPALIDAD DISTRITAL DE EL PRADO</v>
          </cell>
          <cell r="IJ155" t="str">
            <v>05. MUNICIPALIDAD DISTRITAL DE LA ESPERANZA</v>
          </cell>
          <cell r="IK155" t="str">
            <v>05. MUNICIPALIDAD DISTRITAL DE LA PUNTA</v>
          </cell>
          <cell r="IL155" t="str">
            <v>05. MUNICIPALIDAD DISTRITAL DE SAN SEBASTIAN</v>
          </cell>
          <cell r="IM155" t="str">
            <v>05. MUNICIPALIDAD DISTRITAL DE POMACANCHI</v>
          </cell>
          <cell r="IN155" t="str">
            <v>05. MUNICIPALIDAD DISTRITAL DE HUAROCONDO</v>
          </cell>
          <cell r="IO155" t="str">
            <v>05. MUNICIPALIDAD DISTRITAL DE PISAC</v>
          </cell>
          <cell r="IP155" t="str">
            <v>05. MUNICIPALIDAD DISTRITAL DE LAYO</v>
          </cell>
          <cell r="IQ155" t="str">
            <v>05. MUNICIPALIDAD DISTRITAL DE PITUMARCA</v>
          </cell>
          <cell r="IR155" t="str">
            <v>05. MUNICIPALIDAD DISTRITAL DE LIVITACA</v>
          </cell>
          <cell r="IS155" t="str">
            <v>05. MUNICIPALIDAD DISTRITAL DE PALLPATA</v>
          </cell>
          <cell r="IT155" t="str">
            <v>05. MUNICIPALIDAD DISTRITAL DE OCOBAMBA</v>
          </cell>
          <cell r="IU155" t="str">
            <v>05. MUNICIPALIDAD DISTRITAL DE HUANOQUITE</v>
          </cell>
          <cell r="IV155" t="str">
            <v>05. MUNICIPALIDAD DISTRITAL DE HUANCARANI</v>
          </cell>
          <cell r="IW155" t="str">
            <v>05. MUNICIPALIDAD DISTRITAL DE CCATCA</v>
          </cell>
          <cell r="IX155" t="str">
            <v>05. MUNICIPALIDAD DISTRITAL DE MARAS</v>
          </cell>
          <cell r="IY155" t="str">
            <v>05. MUNICIPALIDAD DISTRITAL DE CUENCA</v>
          </cell>
          <cell r="IZ155" t="str">
            <v>05. MUNICIPALIDAD DISTRITAL DE MARCAS</v>
          </cell>
          <cell r="JA155" t="str">
            <v>05. MUNICIPALIDAD DISTRITAL DE CHINCHO</v>
          </cell>
          <cell r="JB155" t="str">
            <v>05. MUNICIPALIDAD DISTRITAL DE CHUPAMARCA</v>
          </cell>
          <cell r="JC155" t="str">
            <v>05. MUNICIPALIDAD DISTRITAL DE LA MERCED</v>
          </cell>
          <cell r="JD155" t="str">
            <v>05. MUNICIPALIDAD DISTRITAL DE LARAMARCA</v>
          </cell>
          <cell r="JE155" t="str">
            <v>05. MUNICIPALIDAD DISTRITAL DE COLCABAMBA</v>
          </cell>
          <cell r="JF155" t="str">
            <v>05. MUNICIPALIDAD DISTRITAL DE MARGOS</v>
          </cell>
          <cell r="JG155" t="str">
            <v>05. MUNICIPALIDAD DISTRITAL DE HUACAR</v>
          </cell>
          <cell r="JH155" t="str">
            <v>16. MUNICIPALIDAD DISTRITAL DE QUIVILLA</v>
          </cell>
          <cell r="JJ155" t="str">
            <v>05. MUNICIPALIDAD DISTRITAL DE JIRCAN</v>
          </cell>
          <cell r="JK155" t="str">
            <v>05. MUNICIPALIDAD DISTRITAL DE LUYANDO</v>
          </cell>
          <cell r="JL155" t="str">
            <v>05. MUNICIPALIDAD DISTRITAL DE SANTA ROSA DE ALTO YANAJANCA</v>
          </cell>
          <cell r="JN155" t="str">
            <v>05. MUNICIPALIDAD DISTRITAL DE YUYAPICHIS</v>
          </cell>
          <cell r="JO155" t="str">
            <v>05. MUNICIPALIDAD DISTRITAL DE RONDOS</v>
          </cell>
          <cell r="JP155" t="str">
            <v>05. MUNICIPALIDAD DISTRITAL DE JACAS CHICO</v>
          </cell>
          <cell r="JQ155" t="str">
            <v>05. MUNICIPALIDAD DISTRITAL DE PACHACUTEC</v>
          </cell>
          <cell r="JR155" t="str">
            <v>05. MUNICIPALIDAD DISTRITAL DE EL CARMEN</v>
          </cell>
          <cell r="JS155" t="str">
            <v>05. MUNICIPALIDAD DISTRITAL DE VISTA ALEGRE</v>
          </cell>
          <cell r="JT155" t="str">
            <v>05. MUNICIPALIDAD DISTRITAL DE TIBILLO</v>
          </cell>
          <cell r="JU155" t="str">
            <v>05. MUNICIPALIDAD DISTRITAL DE PARACAS</v>
          </cell>
          <cell r="JV155" t="str">
            <v>07. MUNICIPALIDAD DISTRITAL DE CHILCA</v>
          </cell>
          <cell r="JW155" t="str">
            <v>05. MUNICIPALIDAD DISTRITAL DE COCHAS</v>
          </cell>
          <cell r="JX155" t="str">
            <v>05. MUNICIPALIDAD DISTRITAL DE SAN RAMON</v>
          </cell>
          <cell r="JY155" t="str">
            <v>05. MUNICIPALIDAD DISTRITAL DE CANCHAYLLO</v>
          </cell>
          <cell r="KA155" t="str">
            <v>05. MUNICIPALIDAD DISTRITAL DE PAMPA HERMOSA</v>
          </cell>
          <cell r="KB155" t="str">
            <v>05. MUNICIPALIDAD DISTRITAL DE LA UNION</v>
          </cell>
          <cell r="KC155" t="str">
            <v>05. MUNICIPALIDAD DISTRITAL DE MOROCOCHA</v>
          </cell>
          <cell r="KD155" t="str">
            <v>05. MUNICIPALIDAD DISTRITAL DE HUAMANCACA CHICO</v>
          </cell>
          <cell r="KE155" t="str">
            <v>05. MUNICIPALIDAD DISTRITAL DE LA ESPERANZA</v>
          </cell>
          <cell r="KF155" t="str">
            <v>05. MUNICIPALIDAD DISTRITAL DE PAIJAN</v>
          </cell>
          <cell r="KG155" t="str">
            <v>05. MUNICIPALIDAD DISTRITAL DE UCHUMARCA</v>
          </cell>
          <cell r="KJ155" t="str">
            <v>06. MUNICIPALIDAD DISTRITAL DE LA CUESTA</v>
          </cell>
          <cell r="KK155" t="str">
            <v>05. MUNICIPALIDAD DISTRITAL DE SAN JOSE</v>
          </cell>
          <cell r="KL155" t="str">
            <v>05. MUNICIPALIDAD DISTRITAL DE HUAYLILLAS</v>
          </cell>
          <cell r="KM155" t="str">
            <v>05. MUNICIPALIDAD DISTRITAL DE MARCABAL</v>
          </cell>
          <cell r="KN155" t="str">
            <v>05. MUNICIPALIDAD DISTRITAL DE MOLLEPATA</v>
          </cell>
          <cell r="KQ155" t="str">
            <v>05. MUNICIPALIDAD DISTRITAL DE JOSE LEONARDO ORTIZ</v>
          </cell>
          <cell r="KR155" t="str">
            <v>05. MUNICIPALIDAD DISTRITAL DE PITIPO</v>
          </cell>
          <cell r="KS155" t="str">
            <v>05. MUNICIPALIDAD DISTRITAL DE MOCHUMI</v>
          </cell>
          <cell r="KT155" t="str">
            <v>05. MUNICIPALIDAD DISTRITAL DE BREÑA</v>
          </cell>
          <cell r="KU155" t="str">
            <v>05. MUNICIPALIDAD DISTRITAL DE SUPE PUERTO</v>
          </cell>
          <cell r="KV155" t="str">
            <v>05. MUNICIPALIDAD DISTRITAL DE MANAS</v>
          </cell>
          <cell r="KW155" t="str">
            <v>05. MUNICIPALIDAD DISTRITAL DE LACHAQUI</v>
          </cell>
          <cell r="KX155" t="str">
            <v>05. MUNICIPALIDAD DISTRITAL DE CHILCA</v>
          </cell>
          <cell r="KY155" t="str">
            <v>05. MUNICIPALIDAD DISTRITAL DE CHANCAY</v>
          </cell>
          <cell r="KZ155" t="str">
            <v>05. MUNICIPALIDAD DISTRITAL DE CHICLA</v>
          </cell>
          <cell r="LA155" t="str">
            <v>05. MUNICIPALIDAD DISTRITAL DE HUALMAY</v>
          </cell>
          <cell r="LB155" t="str">
            <v>05. MUNICIPALIDAD DISTRITAL DE NAVAN</v>
          </cell>
          <cell r="LC155" t="str">
            <v>05. MUNICIPALIDAD DISTRITAL DE AZANGARO</v>
          </cell>
          <cell r="LD155" t="str">
            <v>05. MUNICIPALIDAD DISTRITAL DE LAS AMAZONAS</v>
          </cell>
          <cell r="LE155" t="str">
            <v>10. MUNICIPALIDAD DISTRITAL DE SANTA CRUZ</v>
          </cell>
          <cell r="LF155" t="str">
            <v>05. MUNICIPALIDAD DISTRITAL DE URARINAS</v>
          </cell>
          <cell r="LH155" t="str">
            <v>05. MUNICIPALIDAD DISTRITAL DE MAQUIA</v>
          </cell>
          <cell r="LI155" t="str">
            <v>05. MUNICIPALIDAD DISTRITAL DE SARAYACU</v>
          </cell>
          <cell r="LJ155" t="str">
            <v>05. MUNICIPALIDAD DISTRITAL DE PASTAZA</v>
          </cell>
          <cell r="LO155" t="str">
            <v>05. MUNICIPALIDAD DISTRITAL DE SAN CRISTOBAL</v>
          </cell>
          <cell r="LP155" t="str">
            <v>05. MUNICIPALIDAD DISTRITAL DE LA CAPILLA</v>
          </cell>
          <cell r="LR155" t="str">
            <v>05. MUNICIPALIDAD DISTRITAL DE NINACACA</v>
          </cell>
          <cell r="LS155" t="str">
            <v>05. MUNICIPALIDAD DISTRITAL DE SAN PEDRO DE PILLAO</v>
          </cell>
          <cell r="LT155" t="str">
            <v>05. MUNICIPALIDAD DISTRITAL DE POZUZO</v>
          </cell>
          <cell r="LU155" t="str">
            <v>08. MUNICIPALIDAD DISTRITAL DE EL TALLAN</v>
          </cell>
          <cell r="LV155" t="str">
            <v>05. MUNICIPALIDAD DISTRITAL DE MONTERO</v>
          </cell>
          <cell r="LW155" t="str">
            <v>05. MUNICIPALIDAD DISTRITAL DE LALAQUIZ</v>
          </cell>
          <cell r="LX155" t="str">
            <v>05. MUNICIPALIDAD DISTRITAL DE MORROPON</v>
          </cell>
          <cell r="LY155" t="str">
            <v>05. MUNICIPALIDAD DISTRITAL DE LA HUACA</v>
          </cell>
          <cell r="LZ155" t="str">
            <v>05. MUNICIPALIDAD DISTRITAL DE MARCAVELICA</v>
          </cell>
          <cell r="MA155" t="str">
            <v>05. MUNICIPALIDAD DISTRITAL DE LOS ORGANOS</v>
          </cell>
          <cell r="MB155" t="str">
            <v>05. MUNICIPALIDAD DISTRITAL DE VICE</v>
          </cell>
          <cell r="MC155" t="str">
            <v>05. MUNICIPALIDAD DISTRITAL DE CAPACHICA</v>
          </cell>
          <cell r="MD155" t="str">
            <v>05. MUNICIPALIDAD DISTRITAL DE CAMINACA</v>
          </cell>
          <cell r="ME155" t="str">
            <v>05. MUNICIPALIDAD DISTRITAL DE CORANI</v>
          </cell>
          <cell r="MF155" t="str">
            <v>05. MUNICIPALIDAD DISTRITAL DE PISACOMA</v>
          </cell>
          <cell r="MG155" t="str">
            <v>05. MUNICIPALIDAD DISTRITAL DE CONDURIRI</v>
          </cell>
          <cell r="MH155" t="str">
            <v>05. MUNICIPALIDAD DISTRITAL DE PUSI</v>
          </cell>
          <cell r="MI155" t="str">
            <v>05. MUNICIPALIDAD DISTRITAL DE OCUVIRI</v>
          </cell>
          <cell r="MJ155" t="str">
            <v>05. MUNICIPALIDAD DISTRITAL DE MACARI</v>
          </cell>
          <cell r="ML155" t="str">
            <v>05. MUNICIPALIDAD DISTRITAL DE SINA</v>
          </cell>
          <cell r="MM155" t="str">
            <v>05. MUNICIPALIDAD DISTRITAL DE SAN MIGUEL</v>
          </cell>
          <cell r="MN155" t="str">
            <v>05. MUNICIPALIDAD DISTRITAL DE PHARA</v>
          </cell>
          <cell r="MO155" t="str">
            <v>05. MUNICIPALIDAD DISTRITAL DE OLLARAYA</v>
          </cell>
          <cell r="MP155" t="str">
            <v>05. MUNICIPALIDAD DISTRITAL DE SORITOR</v>
          </cell>
          <cell r="MQ155" t="str">
            <v>05. MUNICIPALIDAD DISTRITAL DE SAN PABLO</v>
          </cell>
          <cell r="MR155" t="str">
            <v>05. MUNICIPALIDAD DISTRITAL DE SHATOJA</v>
          </cell>
          <cell r="MS155" t="str">
            <v>05. MUNICIPALIDAD DISTRITAL DE SACANCHE</v>
          </cell>
          <cell r="MT155" t="str">
            <v>05. MUNICIPALIDAD DISTRITAL DE CUÑUMBUQUI</v>
          </cell>
          <cell r="MU155" t="str">
            <v>05. MUNICIPALIDAD DISTRITAL DE PAJARILLO</v>
          </cell>
          <cell r="MV155" t="str">
            <v>05. MUNICIPALIDAD DISTRITAL DE PUCACACA</v>
          </cell>
          <cell r="MW155" t="str">
            <v>05. MUNICIPALIDAD DISTRITAL DE PARDO MIGUEL</v>
          </cell>
          <cell r="MX155" t="str">
            <v>05. MUNICIPALIDAD DISTRITAL DE CHIPURANA</v>
          </cell>
          <cell r="MY155" t="str">
            <v>05. MUNICIPALIDAD DISTRITAL DE UCHIZA</v>
          </cell>
          <cell r="MZ155" t="str">
            <v>05. MUNICIPALIDAD DISTRITAL DE INCLAN</v>
          </cell>
          <cell r="NA155" t="str">
            <v>05. MUNICIPALIDAD DISTRITAL DE HUANUARA</v>
          </cell>
          <cell r="NC155" t="str">
            <v>05. MUNICIPALIDAD DISTRITAL DE SITAJARA</v>
          </cell>
          <cell r="ND155" t="str">
            <v>05. MUNICIPALIDAD DISTRITAL DE SAN JACINTO</v>
          </cell>
          <cell r="NG155" t="str">
            <v>05. MUNICIPALIDAD DISTRITAL DE YARINACOCHA</v>
          </cell>
          <cell r="NI155" t="str">
            <v>05. MUNICIPALIDAD DISTRITAL DE ALEXANDER VON HUMBOLDT</v>
          </cell>
        </row>
        <row r="156">
          <cell r="O156" t="str">
            <v>008. PROYECTOS ESPECIALES</v>
          </cell>
          <cell r="S156" t="str">
            <v>006. CORTE SUPERIOR DE JUSTICIA DE LAMBAYEQUE</v>
          </cell>
          <cell r="AD156" t="str">
            <v>006. OFICINA REGIONAL SUR ORIENTE CUSCO</v>
          </cell>
          <cell r="AE156" t="str">
            <v>006. SUNARP, SEDE CUSCO</v>
          </cell>
          <cell r="AF156" t="str">
            <v>010. VIII DIRECCION TERRITORIAL DE POLICIA - HUANCAYO</v>
          </cell>
          <cell r="AS156" t="str">
            <v>006. USE 06 VITARTE</v>
          </cell>
          <cell r="CU156" t="str">
            <v>010. INSTITUTO NACIONAL DE SALUD DEL NIÑO</v>
          </cell>
          <cell r="DB156" t="str">
            <v>015. JEQUETEPEQUE - ZAÑA</v>
          </cell>
          <cell r="DE156" t="str">
            <v>017. ESTACION EXPERIMENTAL AGRARIA VISTA FLORIDA - LAMBAYEQUE</v>
          </cell>
          <cell r="DN156" t="str">
            <v>007. GERENCIA ADMINISTRATIVA DE PIURA</v>
          </cell>
          <cell r="DR156" t="str">
            <v>006. COMISION NACIONAL DE INVESTIGACION Y DESARROLLO AEROESPACIAL</v>
          </cell>
          <cell r="EC156" t="str">
            <v>013. PROYECTO ESPECIAL PARA LA PREPARACIÓN Y DESARROLLO DE LOS XVIII JUEGOS PANAMERICANOS 2019</v>
          </cell>
          <cell r="ET156" t="str">
            <v>007. PROGRAMA NACIONAL DE ALIMENTACION ESCOLAR QALI WARMA</v>
          </cell>
          <cell r="EW156" t="str">
            <v>100. AGRICULTURA AMAZONAS</v>
          </cell>
          <cell r="EX156" t="str">
            <v>200. TRANSPORTES ANCASH</v>
          </cell>
          <cell r="EY156" t="str">
            <v>100. AGRICULTURA APURIMAC</v>
          </cell>
          <cell r="EZ156" t="str">
            <v>200. TRANSPORTES AREQUIPA</v>
          </cell>
          <cell r="FA156" t="str">
            <v>301. EDUCACION CENTRO AYACUCHO</v>
          </cell>
          <cell r="FB156" t="str">
            <v>100. AGRICULTURA CAJAMARCA</v>
          </cell>
          <cell r="FC156" t="str">
            <v>200. TRANSPORTES CUSCO</v>
          </cell>
          <cell r="FD156" t="str">
            <v>008. GERENCIA SUB-REGIONAL ACOBAMBA</v>
          </cell>
          <cell r="FE156" t="str">
            <v>302. EDUCACION LEONCIO PRADO</v>
          </cell>
          <cell r="FF156" t="str">
            <v>301. EDUCACION CHINCHA</v>
          </cell>
          <cell r="FG156" t="str">
            <v>301. EDUCACION TARMA</v>
          </cell>
          <cell r="FH156" t="str">
            <v>301. EDUCACION CHEPEN</v>
          </cell>
          <cell r="FI156" t="str">
            <v>300. EDUCACION CHICLAYO</v>
          </cell>
          <cell r="FJ156" t="str">
            <v>200. TRANSPORTES LORETO</v>
          </cell>
          <cell r="FK156" t="str">
            <v>300. EDUCACION MADRE DE DIOS</v>
          </cell>
          <cell r="FL156" t="str">
            <v>200. TRANSPORTES MOQUEGUA</v>
          </cell>
          <cell r="FM156" t="str">
            <v>300. EDUCACION PASCO</v>
          </cell>
          <cell r="FN156" t="str">
            <v>100. AGRICULTURA PIURA</v>
          </cell>
          <cell r="FO156" t="str">
            <v>200. TRANSPORTES PUNO</v>
          </cell>
          <cell r="FP156" t="str">
            <v>006. PROYECTO ESPECIAL ALTO MAYO</v>
          </cell>
          <cell r="FQ156" t="str">
            <v>301. UGEL TACNA</v>
          </cell>
          <cell r="FR156" t="str">
            <v>302. EDUCACION UGEL CONTRALMIRANTE VILLAR - ZORRITOS</v>
          </cell>
          <cell r="FS156" t="str">
            <v>006. DIRECCION REGIONAL SECTORIAL DE COMERCIO EXTERIOR Y TURISMO UCAYALI</v>
          </cell>
          <cell r="FT156" t="str">
            <v>302. EDUCACION HUAURA</v>
          </cell>
          <cell r="FU156" t="str">
            <v>400. DIRECCION DE SALUD I CALLAO</v>
          </cell>
          <cell r="FW156" t="str">
            <v>06. MUNICIPALIDAD DISTRITAL DE CHUQUIBAMBA</v>
          </cell>
          <cell r="FX156" t="str">
            <v>06. MUNICIPALIDAD DISTRITAL LA PECA</v>
          </cell>
          <cell r="FY156" t="str">
            <v>06. MUNICIPALIDAD DISTRITAL DE FLORIDA</v>
          </cell>
          <cell r="GA156" t="str">
            <v>06. MUNICIPALIDAD DISTRITAL DE INGUILPATA</v>
          </cell>
          <cell r="GB156" t="str">
            <v>06. MUNICIPALIDAD DISTRITAL DE LONGAR</v>
          </cell>
          <cell r="GC156" t="str">
            <v>06. MUNICIPALIDAD DISTRITAL DE LONYA GRANDE</v>
          </cell>
          <cell r="GD156" t="str">
            <v>06. MUNICIPALIDAD DISTRITAL DE JANGAS</v>
          </cell>
          <cell r="GF156" t="str">
            <v>06. MUNICIPALIDAD DISTRITAL DE SAN JUAN DE RONTOY</v>
          </cell>
          <cell r="GH156" t="str">
            <v>06. MUNICIPALIDAD DISTRITAL DE CANIS</v>
          </cell>
          <cell r="GI156" t="str">
            <v>06. MUNICIPALIDAD DISTRITAL DE MARCARA</v>
          </cell>
          <cell r="GL156" t="str">
            <v>06. MUNICIPALIDAD DISTRITAL DE YANAC</v>
          </cell>
          <cell r="GM156" t="str">
            <v>06. MUNICIPALIDAD DISTRITAL DE HUACCHIS</v>
          </cell>
          <cell r="GO156" t="str">
            <v>06. MUNICIPALIDAD DISTRITAL DE PAMPAROMAS</v>
          </cell>
          <cell r="GP156" t="str">
            <v>06. MUNICIPALIDAD DISTRITAL DE LLUMPA</v>
          </cell>
          <cell r="GQ156" t="str">
            <v>06. MUNICIPALIDAD DISTRITAL DE CONGAS</v>
          </cell>
          <cell r="GR156" t="str">
            <v>06. MUNICIPALIDAD DISTRITAL DE LACABAMBA</v>
          </cell>
          <cell r="GT156" t="str">
            <v>06. MUNICIPALIDAD DISTRITAL DE MARCA</v>
          </cell>
          <cell r="GU156" t="str">
            <v>06. MUNICIPALIDAD DISTRITAL DE NEPEÑA</v>
          </cell>
          <cell r="GV156" t="str">
            <v>06. MUNICIPALIDAD DISTRITAL DE HUAYLLABAMBA</v>
          </cell>
          <cell r="GW156" t="str">
            <v>06. MUNICIPALIDAD DISTRITAL DE RANRAHIRCA</v>
          </cell>
          <cell r="GX156" t="str">
            <v>06. MUNICIPALIDAD DISTRITAL DE LAMBRAMA</v>
          </cell>
          <cell r="GY156" t="str">
            <v>06. MUNICIPALIDAD DISTRITAL DE HUAYANA</v>
          </cell>
          <cell r="GZ156" t="str">
            <v>06. MUNICIPALIDAD DISTRITAL DE PACHACONAS</v>
          </cell>
          <cell r="HA156" t="str">
            <v>06. MUNICIPALIDAD DISTRITAL DE COTARUSE</v>
          </cell>
          <cell r="HB156" t="str">
            <v>06. MUNICIPALIDAD DISTRITAL DE CHALLHUAHUACHO</v>
          </cell>
          <cell r="HC156" t="str">
            <v>06. MUNICIPALIDAD DISTRITAL DE ONGOY</v>
          </cell>
          <cell r="HD156" t="str">
            <v>06. MUNICIPALIDAD DISTRITAL DE MICAELA BASTIDAS</v>
          </cell>
          <cell r="HE156" t="str">
            <v>06. MUNICIPALIDAD DISTRITAL DE CHIGUATA</v>
          </cell>
          <cell r="HF156" t="str">
            <v>06. MUNICIPALIDAD DISTRITAL DE OCOÑA</v>
          </cell>
          <cell r="HG156" t="str">
            <v>06. MUNICIPALIDAD DISTRITAL DE CAHUACHO</v>
          </cell>
          <cell r="HH156" t="str">
            <v>06. MUNICIPALIDAD DISTRITAL DE CHOCO</v>
          </cell>
          <cell r="HI156" t="str">
            <v>06. MUNICIPALIDAD DISTRITAL DE COPORAQUE</v>
          </cell>
          <cell r="HJ156" t="str">
            <v>06. MUNICIPALIDAD DISTRITAL DE RIO GRANDE</v>
          </cell>
          <cell r="HK156" t="str">
            <v>06. MUNICIPALIDAD DISTRITAL DE PUNTA DE BOMBON</v>
          </cell>
          <cell r="HL156" t="str">
            <v>06. MUNICIPALIDAD DISTRITAL DE PUYCA</v>
          </cell>
          <cell r="HM156" t="str">
            <v>06. MUNICIPALIDAD DISTRITAL DE OCROS</v>
          </cell>
          <cell r="HN156" t="str">
            <v>06. MUNICIPALIDAD DISTRITAL DE TOTOS</v>
          </cell>
          <cell r="HP156" t="str">
            <v>06. MUNICIPALIDAD DISTRITAL DE SANTILLANA</v>
          </cell>
          <cell r="HQ156" t="str">
            <v>06. MUNICIPALIDAD DISTRITAL DE LUIS CARRANZA</v>
          </cell>
          <cell r="HR156" t="str">
            <v>06. MUNICIPALIDAD DISTRITAL DE CHIPAO</v>
          </cell>
          <cell r="HS156" t="str">
            <v>06. MUNICIPALIDAD DISTRITAL DE PUYUSCA</v>
          </cell>
          <cell r="HT156" t="str">
            <v>06. MUNICIPALIDAD DISTRITAL DE OYOLO</v>
          </cell>
          <cell r="HU156" t="str">
            <v>06. MUNICIPALIDAD DISTRITAL DE MORCOLLA</v>
          </cell>
          <cell r="HV156" t="str">
            <v>06. MUNICIPALIDAD DISTRITAL DE CAYARA</v>
          </cell>
          <cell r="HW156" t="str">
            <v>06. MUNICIPALIDAD DISTRITAL DE INDEPENDENCIA</v>
          </cell>
          <cell r="HX156" t="str">
            <v>06. MUNICIPALIDAD DISTRITAL DE JESUS</v>
          </cell>
          <cell r="HZ156" t="str">
            <v>06. MUNICIPALIDAD DISTRITAL DE JOSE GALVEZ</v>
          </cell>
          <cell r="IA156" t="str">
            <v>06. MUNICIPALIDAD DISTRITAL DE CHOROPAMPA</v>
          </cell>
          <cell r="IB156" t="str">
            <v>06. MUNICIPALIDAD DISTRITAL DE SANTA CRUZ DE TOLEDO</v>
          </cell>
          <cell r="IC156" t="str">
            <v>06. MUNICIPALIDAD DISTRITAL DE PIMPINGOS</v>
          </cell>
          <cell r="IE156" t="str">
            <v>06. MUNICIPALIDAD DISTRITAL DE LAS PIRIAS</v>
          </cell>
          <cell r="IF156" t="str">
            <v>06. MUNICIPALIDAD DISTRITAL DE SAN JOSE DE LOURDES</v>
          </cell>
          <cell r="IG156" t="str">
            <v>06. MUNICIPALIDAD DISTRITAL DE JOSE MANUEL QUIROZ</v>
          </cell>
          <cell r="IH156" t="str">
            <v>06. MUNICIPALIDAD DISTRITAL DE LA FLORIDA</v>
          </cell>
          <cell r="IJ156" t="str">
            <v>06. MUNICIPALIDAD DISTRITAL DE NINABAMBA</v>
          </cell>
          <cell r="IK156" t="str">
            <v>06. MUNICIPALIDAD DISTRITAL DE VENTANILLA</v>
          </cell>
          <cell r="IL156" t="str">
            <v>06. MUNICIPALIDAD DISTRITAL DE SANTIAGO</v>
          </cell>
          <cell r="IM156" t="str">
            <v>06. MUNICIPALIDAD DISTRITAL DE RONDOCAN</v>
          </cell>
          <cell r="IN156" t="str">
            <v>06. MUNICIPALIDAD DISTRITAL DE LIMATAMBO</v>
          </cell>
          <cell r="IO156" t="str">
            <v>06. MUNICIPALIDAD DISTRITAL DE SAN SALVADOR</v>
          </cell>
          <cell r="IP156" t="str">
            <v>06. MUNICIPALIDAD DISTRITAL DE PAMPAMARCA</v>
          </cell>
          <cell r="IQ156" t="str">
            <v>06. MUNICIPALIDAD DISTRITAL DE SAN PABLO</v>
          </cell>
          <cell r="IR156" t="str">
            <v>06. MUNICIPALIDAD DISTRITAL DE LLUSCO</v>
          </cell>
          <cell r="IS156" t="str">
            <v>06. MUNICIPALIDAD DISTRITAL DE PICHIGUA</v>
          </cell>
          <cell r="IT156" t="str">
            <v>06. MUNICIPALIDAD DISTRITAL DE QUELLOUNO</v>
          </cell>
          <cell r="IU156" t="str">
            <v>06. MUNICIPALIDAD DISTRITAL DE OMACHA</v>
          </cell>
          <cell r="IV156" t="str">
            <v>06. MUNICIPALIDAD DISTRITAL DE KOSÑIPATA</v>
          </cell>
          <cell r="IW156" t="str">
            <v>06. MUNICIPALIDAD DISTRITAL DE CUSIPATA</v>
          </cell>
          <cell r="IX156" t="str">
            <v>06. MUNICIPALIDAD DISTRITAL DE OLLANTAYTAMBO</v>
          </cell>
          <cell r="IY156" t="str">
            <v>06. MUNICIPALIDAD DISTRITAL DE HUACHOCOLPA</v>
          </cell>
          <cell r="IZ156" t="str">
            <v>06. MUNICIPALIDAD DISTRITAL DE PAUCARA</v>
          </cell>
          <cell r="JA156" t="str">
            <v>06. MUNICIPALIDAD DISTRITAL DE CONGALLA</v>
          </cell>
          <cell r="JB156" t="str">
            <v>06. MUNICIPALIDAD DISTRITAL DE COCAS</v>
          </cell>
          <cell r="JC156" t="str">
            <v>06. MUNICIPALIDAD DISTRITAL DE LOCROJA</v>
          </cell>
          <cell r="JD156" t="str">
            <v>06. MUNICIPALIDAD DISTRITAL DE OCOYO</v>
          </cell>
          <cell r="JE156" t="str">
            <v>06. MUNICIPALIDAD DISTRITAL DE DANIEL HERNANDEZ</v>
          </cell>
          <cell r="JF156" t="str">
            <v>06. MUNICIPALIDAD DISTRITAL DE QUISQUI</v>
          </cell>
          <cell r="JG156" t="str">
            <v>06. MUNICIPALIDAD DISTRITAL DE SAN FRANCISCO</v>
          </cell>
          <cell r="JH156" t="str">
            <v>17. MUNICIPALIDAD DISTRITAL DE RIPAN</v>
          </cell>
          <cell r="JJ156" t="str">
            <v>06. MUNICIPALIDAD DISTRITAL DE MIRAFLORES</v>
          </cell>
          <cell r="JK156" t="str">
            <v>06. MUNICIPALIDAD DISTRITAL DE MARIANO DAMASO BERAUN</v>
          </cell>
          <cell r="JO156" t="str">
            <v>06. MUNICIPALIDAD DISTRITAL DE SAN FRANCISCO DE ASIS</v>
          </cell>
          <cell r="JP156" t="str">
            <v>06. MUNICIPALIDAD DISTRITAL DE OBAS</v>
          </cell>
          <cell r="JQ156" t="str">
            <v>06. MUNICIPALIDAD DISTRITAL DE PARCONA</v>
          </cell>
          <cell r="JR156" t="str">
            <v>06. MUNICIPALIDAD DISTRITAL DE GROCIO PRADO</v>
          </cell>
          <cell r="JU156" t="str">
            <v>06. MUNICIPALIDAD DISTRITAL DE SAN ANDRES</v>
          </cell>
          <cell r="JV156" t="str">
            <v>08. MUNICIPALIDAD DISTRITAL DE CHONGOS ALTO</v>
          </cell>
          <cell r="JW156" t="str">
            <v>06. MUNICIPALIDAD DISTRITAL DE COMAS</v>
          </cell>
          <cell r="JX156" t="str">
            <v>06. MUNICIPALIDAD DISTRITAL DE VITOC</v>
          </cell>
          <cell r="JY156" t="str">
            <v>06. MUNICIPALIDAD DISTRITAL DE CURICACA</v>
          </cell>
          <cell r="KA156" t="str">
            <v>06. MUNICIPALIDAD DISTRITAL DE PANGOA</v>
          </cell>
          <cell r="KB156" t="str">
            <v>06. MUNICIPALIDAD DISTRITAL DE PALCA</v>
          </cell>
          <cell r="KC156" t="str">
            <v>06. MUNICIPALIDAD DISTRITAL DE PACCHA</v>
          </cell>
          <cell r="KD156" t="str">
            <v>06. MUNICIPALIDAD DISTRITAL DE SAN JUAN DE YSCOS</v>
          </cell>
          <cell r="KE156" t="str">
            <v>06. MUNICIPALIDAD DISTRITAL DE LAREDO</v>
          </cell>
          <cell r="KF156" t="str">
            <v>06. MUNICIPALIDAD DISTRITAL DE RAZURI</v>
          </cell>
          <cell r="KG156" t="str">
            <v>06. MUNICIPALIDAD DISTRITAL DE UCUNCHA</v>
          </cell>
          <cell r="KJ156" t="str">
            <v>08. MUNICIPALIDAD DISTRITAL DE MACHE</v>
          </cell>
          <cell r="KL156" t="str">
            <v>06. MUNICIPALIDAD DISTRITAL DE HUAYO</v>
          </cell>
          <cell r="KM156" t="str">
            <v>06. MUNICIPALIDAD DISTRITAL DE SANAGORAN</v>
          </cell>
          <cell r="KN156" t="str">
            <v>06. MUNICIPALIDAD DISTRITAL DE QUIRUVILCA</v>
          </cell>
          <cell r="KQ156" t="str">
            <v>06. MUNICIPALIDAD DISTRITAL DE LA VICTORIA</v>
          </cell>
          <cell r="KR156" t="str">
            <v>06. MUNICIPALIDAD DISTRITAL DE PUEBLO NUEVO</v>
          </cell>
          <cell r="KS156" t="str">
            <v>06. MUNICIPALIDAD DISTRITAL DE MORROPE</v>
          </cell>
          <cell r="KT156" t="str">
            <v>06. MUNICIPALIDAD DISTRITAL DE CARABAYLLO</v>
          </cell>
          <cell r="KW156" t="str">
            <v>06. MUNICIPALIDAD DISTRITAL DE SAN BUENAVENTURA</v>
          </cell>
          <cell r="KX156" t="str">
            <v>06. MUNICIPALIDAD DISTRITAL DE COAYLLO</v>
          </cell>
          <cell r="KY156" t="str">
            <v>06. MUNICIPALIDAD DISTRITAL DE IHUARI</v>
          </cell>
          <cell r="KZ156" t="str">
            <v>06. MUNICIPALIDAD DISTRITAL DE CUENCA</v>
          </cell>
          <cell r="LA156" t="str">
            <v>06. MUNICIPALIDAD DISTRITAL DE HUAURA</v>
          </cell>
          <cell r="LB156" t="str">
            <v>06. MUNICIPALIDAD DISTRITAL DE PACHANGARA</v>
          </cell>
          <cell r="LC156" t="str">
            <v>06. MUNICIPALIDAD DISTRITAL DE CACRA</v>
          </cell>
          <cell r="LD156" t="str">
            <v>06. MUNICIPALIDAD DISTRITAL DE MAZAN</v>
          </cell>
          <cell r="LE156" t="str">
            <v>11. MUNICIPALIDAD DISTRITAL DE TENIENTE CESAR LOPEZ ROJAS</v>
          </cell>
          <cell r="LH156" t="str">
            <v>06. MUNICIPALIDAD DISTRITAL DE PUINAHUA</v>
          </cell>
          <cell r="LI156" t="str">
            <v>06. MUNICIPALIDAD DISTRITAL DE VARGAS GUERRA</v>
          </cell>
          <cell r="LJ156" t="str">
            <v>06. MUNICIPALIDAD DISTRITAL DE ANDOAS</v>
          </cell>
          <cell r="LO156" t="str">
            <v>06. MUNICIPALIDAD DISTRITAL DE TORATA</v>
          </cell>
          <cell r="LP156" t="str">
            <v>06. MUNICIPALIDAD DISTRITAL DE LLOQUE</v>
          </cell>
          <cell r="LR156" t="str">
            <v>06. MUNICIPALIDAD DISTRITAL DE PALLANCHACRA</v>
          </cell>
          <cell r="LS156" t="str">
            <v>06. MUNICIPALIDAD DISTRITAL DE SANTA ANA DE TUSI</v>
          </cell>
          <cell r="LT156" t="str">
            <v>06. MUNICIPALIDAD DISTRITAL DE PUERTO BERMUDEZ</v>
          </cell>
          <cell r="LU156" t="str">
            <v>09. MUNICIPALIDAD DISTRITAL DE LA ARENA</v>
          </cell>
          <cell r="LV156" t="str">
            <v>06. MUNICIPALIDAD DISTRITAL DE PACAIPAMPA</v>
          </cell>
          <cell r="LW156" t="str">
            <v>06. MUNICIPALIDAD DISTRITAL DE SAN MIGUEL DE EL FAIQUE</v>
          </cell>
          <cell r="LX156" t="str">
            <v>06. MUNICIPALIDAD DISTRITAL DE SALITRAL</v>
          </cell>
          <cell r="LY156" t="str">
            <v>06. MUNICIPALIDAD DISTRITAL DE TAMARINDO</v>
          </cell>
          <cell r="LZ156" t="str">
            <v>06. MUNICIPALIDAD DISTRITAL DE MIGUEL CHECA</v>
          </cell>
          <cell r="MA156" t="str">
            <v>06. MUNICIPALIDAD DISTRITAL DE MANCORA</v>
          </cell>
          <cell r="MB156" t="str">
            <v>06. MUNICIPALIDAD DISTRITAL DE RINCONADA LLICUAR</v>
          </cell>
          <cell r="MC156" t="str">
            <v>06. MUNICIPALIDAD DISTRITAL DE CHUCUITO</v>
          </cell>
          <cell r="MD156" t="str">
            <v>06. MUNICIPALIDAD DISTRITAL DE CHUPA</v>
          </cell>
          <cell r="ME156" t="str">
            <v>06. MUNICIPALIDAD DISTRITAL DE CRUCERO</v>
          </cell>
          <cell r="MF156" t="str">
            <v>06. MUNICIPALIDAD DISTRITAL DE POMATA</v>
          </cell>
          <cell r="MH156" t="str">
            <v>06. MUNICIPALIDAD DISTRITAL DE ROSASPATA</v>
          </cell>
          <cell r="MI156" t="str">
            <v>06. MUNICIPALIDAD DISTRITAL DE PALCA</v>
          </cell>
          <cell r="MJ156" t="str">
            <v>06. MUNICIPALIDAD DISTRITAL DE NUÑOA</v>
          </cell>
          <cell r="MN156" t="str">
            <v>06. MUNICIPALIDAD DISTRITAL DE QUIACA</v>
          </cell>
          <cell r="MO156" t="str">
            <v>06. MUNICIPALIDAD DISTRITAL DE TINICACHI</v>
          </cell>
          <cell r="MP156" t="str">
            <v>06. MUNICIPALIDAD DISTRITAL DE YANTALO</v>
          </cell>
          <cell r="MQ156" t="str">
            <v>06. MUNICIPALIDAD DISTRITAL DE SAN RAFAEL</v>
          </cell>
          <cell r="MS156" t="str">
            <v>06. MUNICIPALIDAD DISTRITAL DE TINGO DE SAPOSOA</v>
          </cell>
          <cell r="MT156" t="str">
            <v>06. MUNICIPALIDAD DISTRITAL DE PINTO RECODO</v>
          </cell>
          <cell r="MV156" t="str">
            <v>06. MUNICIPALIDAD DISTRITAL DE SAN CRISTOBAL</v>
          </cell>
          <cell r="MW156" t="str">
            <v>06. MUNICIPALIDAD DISTRITAL DE POSIC</v>
          </cell>
          <cell r="MX156" t="str">
            <v>06. MUNICIPALIDAD DISTRITAL DE EL PORVENIR</v>
          </cell>
          <cell r="MZ156" t="str">
            <v>06. MUNICIPALIDAD DISTRITAL DE PACHIA</v>
          </cell>
          <cell r="NA156" t="str">
            <v>06. MUNICIPALIDAD DISTRITAL DE QUILAHUANI</v>
          </cell>
          <cell r="NC156" t="str">
            <v>06. MUNICIPALIDAD DISTRITAL DE SUSAPAYA</v>
          </cell>
          <cell r="ND156" t="str">
            <v>06. MUNICIPALIDAD DISTRITAL DE SAN JUAN DE LA VIRGEN</v>
          </cell>
          <cell r="NG156" t="str">
            <v>06. MUNICIPALIDAD DISTRITAL DE NUEVA REQUENA</v>
          </cell>
        </row>
        <row r="157">
          <cell r="O157" t="str">
            <v>009. LA LIBERTAD</v>
          </cell>
          <cell r="S157" t="str">
            <v>007. CORTE SUPERIOR DE JUSTICIA DE CUSCO</v>
          </cell>
          <cell r="AD157" t="str">
            <v>007. OFICINA REGIONAL SUR AREQUIPA</v>
          </cell>
          <cell r="AE157" t="str">
            <v>007. SUNARP, SEDE PIURA</v>
          </cell>
          <cell r="AF157" t="str">
            <v>012. X DIRECCION TERRITORIAL DE POLICIA - CUZCO</v>
          </cell>
          <cell r="AS157" t="str">
            <v>007. USE 07 SAN BORJA</v>
          </cell>
          <cell r="CU157" t="str">
            <v>011. INSTITUTO NACIONAL MATERNO PERINATAL</v>
          </cell>
          <cell r="DB157" t="str">
            <v>016. SIERRA CENTRO SUR</v>
          </cell>
          <cell r="DE157" t="str">
            <v>018. ESTACION EXPERIMENTAL AGRARIA ANDENES - CUZCO</v>
          </cell>
          <cell r="DN157" t="str">
            <v>008. GERENCIA ADMINISTRATIVA DE SAN MARTIN</v>
          </cell>
          <cell r="DR157" t="str">
            <v>008. ESCUELA NACIONAL DE MARINA MERCANTE</v>
          </cell>
          <cell r="ET157" t="str">
            <v>008. PROGRAMA NACIONAL "PLATAFORMAS DE ACCIÓN PARA LA INCLUSIÓN SOCIAL - PAÍS"</v>
          </cell>
          <cell r="EW157" t="str">
            <v>200. TRANSPORTES AMAZONAS</v>
          </cell>
          <cell r="EX157" t="str">
            <v>300. EDUCACION ANCASH</v>
          </cell>
          <cell r="EY157" t="str">
            <v>101. AGRICULTURA CHANKA</v>
          </cell>
          <cell r="EZ157" t="str">
            <v>300. EDUCACION AREQUIPA</v>
          </cell>
          <cell r="FA157" t="str">
            <v>302. EDUCACION LUCANAS</v>
          </cell>
          <cell r="FB157" t="str">
            <v>200. TRANSPORTES CAJAMARCA</v>
          </cell>
          <cell r="FC157" t="str">
            <v>300. EDUCACION CUSCO</v>
          </cell>
          <cell r="FD157" t="str">
            <v>009. GERENCIA SUB-REGIONAL ANGARAES</v>
          </cell>
          <cell r="FE157" t="str">
            <v>303. EDUCACION DOS DE MAYO</v>
          </cell>
          <cell r="FF157" t="str">
            <v>302. EDUCACION NASCA</v>
          </cell>
          <cell r="FG157" t="str">
            <v>302. EDUCACION SATIPO</v>
          </cell>
          <cell r="FH157" t="str">
            <v>302. EDUCACION PACASMAYO</v>
          </cell>
          <cell r="FI157" t="str">
            <v>301. COLEGIO  MILITAR ELIAS AGUIRRE</v>
          </cell>
          <cell r="FJ157" t="str">
            <v>300. EDUCACION LORETO</v>
          </cell>
          <cell r="FK157" t="str">
            <v>400. SALUD MADRE DE DIOS</v>
          </cell>
          <cell r="FL157" t="str">
            <v>300. EDUCACION MOQUEGUA</v>
          </cell>
          <cell r="FM157" t="str">
            <v>301. EDUCACION OXAPAMPA</v>
          </cell>
          <cell r="FN157" t="str">
            <v>200. TRANSPORTES PIURA</v>
          </cell>
          <cell r="FO157" t="str">
            <v>300. EDUCACION PUNO</v>
          </cell>
          <cell r="FP157" t="str">
            <v>007. PROCEJA</v>
          </cell>
          <cell r="FQ157" t="str">
            <v>400. SALUD TACNA</v>
          </cell>
          <cell r="FR157" t="str">
            <v>303. EDUCACION UGEL ZARUMILLA</v>
          </cell>
          <cell r="FS157" t="str">
            <v>007. DIRECCION REGIONAL SECTORIAL DE LA PRODUCCION</v>
          </cell>
          <cell r="FT157" t="str">
            <v>303. EDUCACION HUARAL</v>
          </cell>
          <cell r="FU157" t="str">
            <v>401. HOSPITAL DANIEL A. CARRION</v>
          </cell>
          <cell r="FW157" t="str">
            <v>07. MUNICIPALIDAD DISTRITAL DE GRANADA</v>
          </cell>
          <cell r="FY157" t="str">
            <v>07. MUNICIPALIDAD DISTRITAL DE JAZAN</v>
          </cell>
          <cell r="GA157" t="str">
            <v>07. MUNICIPALIDAD DISTRITAL DE LONGUITA</v>
          </cell>
          <cell r="GB157" t="str">
            <v>07. MUNICIPALIDAD DISTRITAL DE MARISCAL BENAVIDES</v>
          </cell>
          <cell r="GC157" t="str">
            <v>07. MUNICIPALIDAD DISTRITAL DE YAMON</v>
          </cell>
          <cell r="GD157" t="str">
            <v>07. MUNICIPALIDAD DISTRITAL DE LA LIBERTAD</v>
          </cell>
          <cell r="GH157" t="str">
            <v>07. MUNICIPALIDAD DISTRITAL DE COLQUIOC</v>
          </cell>
          <cell r="GI157" t="str">
            <v>07. MUNICIPALIDAD DISTRITAL DE PARIAHUANCA</v>
          </cell>
          <cell r="GL157" t="str">
            <v>07. MUNICIPALIDAD DISTRITAL DE YUPAN</v>
          </cell>
          <cell r="GM157" t="str">
            <v>07. MUNICIPALIDAD DISTRITAL DE HUACHIS</v>
          </cell>
          <cell r="GO157" t="str">
            <v>07. MUNICIPALIDAD DISTRITAL DE PUEBLO LIBRE</v>
          </cell>
          <cell r="GP157" t="str">
            <v>07. MUNICIPALIDAD DISTRITAL DE LUCMA</v>
          </cell>
          <cell r="GQ157" t="str">
            <v>07. MUNICIPALIDAD DISTRITAL DE LLIPA</v>
          </cell>
          <cell r="GR157" t="str">
            <v>07. MUNICIPALIDAD DISTRITAL DE LLAPO</v>
          </cell>
          <cell r="GT157" t="str">
            <v>07. MUNICIPALIDAD DISTRITAL DE PAMPAS CHICO</v>
          </cell>
          <cell r="GU157" t="str">
            <v>07. MUNICIPALIDAD DISTRITAL DE SAMANCO</v>
          </cell>
          <cell r="GV157" t="str">
            <v>07. MUNICIPALIDAD DISTRITAL DE QUICHES</v>
          </cell>
          <cell r="GW157" t="str">
            <v>07. MUNICIPALIDAD DISTRITAL DE SHUPLUY</v>
          </cell>
          <cell r="GX157" t="str">
            <v>07. MUNICIPALIDAD DISTRITAL DE PICHIRHUA</v>
          </cell>
          <cell r="GY157" t="str">
            <v>07. MUNICIPALIDAD DISTRITAL DE KISHUARA</v>
          </cell>
          <cell r="GZ157" t="str">
            <v>07. MUNICIPALIDAD DISTRITAL DE SABAINO</v>
          </cell>
          <cell r="HA157" t="str">
            <v>07. MUNICIPALIDAD DISTRITAL DE IHUAYLLO</v>
          </cell>
          <cell r="HC157" t="str">
            <v>07. MUNICIPALIDAD DISTRITAL DE URANMARCA</v>
          </cell>
          <cell r="HD157" t="str">
            <v>07. MUNICIPALIDAD DISTRITAL DE PATAYPAMPA</v>
          </cell>
          <cell r="HE157" t="str">
            <v>07. MUNICIPALIDAD DISTRITAL DE JACOBO HUNTER</v>
          </cell>
          <cell r="HF157" t="str">
            <v>07. MUNICIPALIDAD DISTRITAL DE QUILCA</v>
          </cell>
          <cell r="HG157" t="str">
            <v>07. MUNICIPALIDAD DISTRITAL DE CHALA</v>
          </cell>
          <cell r="HH157" t="str">
            <v>07. MUNICIPALIDAD DISTRITAL DE HUANCARQUI</v>
          </cell>
          <cell r="HI157" t="str">
            <v>07. MUNICIPALIDAD DISTRITAL DE HUAMBO</v>
          </cell>
          <cell r="HJ157" t="str">
            <v>07. MUNICIPALIDAD DISTRITAL DE SALAMANCA</v>
          </cell>
          <cell r="HL157" t="str">
            <v>07. MUNICIPALIDAD DISTRITAL DE QUECHUALLA</v>
          </cell>
          <cell r="HM157" t="str">
            <v>07. MUNICIPALIDAD DISTRITAL DE PACAYCASA</v>
          </cell>
          <cell r="HP157" t="str">
            <v>07. MUNICIPALIDAD DISTRITAL DE SIVIA</v>
          </cell>
          <cell r="HQ157" t="str">
            <v>07. MUNICIPALIDAD DISTRITAL DE SANTA ROSA</v>
          </cell>
          <cell r="HR157" t="str">
            <v>07. MUNICIPALIDAD DISTRITAL DE HUAC-HUAS</v>
          </cell>
          <cell r="HS157" t="str">
            <v>07. MUNICIPALIDAD DISTRITAL DE SAN FRANCISCO DE RAVACAYCO</v>
          </cell>
          <cell r="HT157" t="str">
            <v>07. MUNICIPALIDAD DISTRITAL DE PARARCA</v>
          </cell>
          <cell r="HU157" t="str">
            <v>07. MUNICIPALIDAD DISTRITAL DE PAICO</v>
          </cell>
          <cell r="HV157" t="str">
            <v>07. MUNICIPALIDAD DISTRITAL DE COLCA</v>
          </cell>
          <cell r="HW157" t="str">
            <v>07. MUNICIPALIDAD DISTRITAL DE SAURAMA</v>
          </cell>
          <cell r="HX157" t="str">
            <v>07. MUNICIPALIDAD DISTRITAL DE LLACANORA</v>
          </cell>
          <cell r="HZ157" t="str">
            <v>07. MUNICIPALIDAD DISTRITAL DE MIGUEL IGLESIAS</v>
          </cell>
          <cell r="IA157" t="str">
            <v>07. MUNICIPALIDAD DISTRITAL DE COCHABAMBA</v>
          </cell>
          <cell r="IB157" t="str">
            <v>07. MUNICIPALIDAD DISTRITAL DE TANTARICA</v>
          </cell>
          <cell r="IC157" t="str">
            <v>07. MUNICIPALIDAD DISTRITAL DE QUEROCOTILLO</v>
          </cell>
          <cell r="IE157" t="str">
            <v>07. MUNICIPALIDAD DISTRITAL DE POMAHUACA</v>
          </cell>
          <cell r="IF157" t="str">
            <v>07. MUNICIPALIDAD DISTRITAL DE TABACONAS</v>
          </cell>
          <cell r="IG157" t="str">
            <v>07. MUNICIPALIDAD DISTRITAL DE JOSE SABOGAL</v>
          </cell>
          <cell r="IH157" t="str">
            <v>07. MUNICIPALIDAD DISTRITAL DE LLAPA</v>
          </cell>
          <cell r="IJ157" t="str">
            <v>07. MUNICIPALIDAD DISTRITAL DE PULAN</v>
          </cell>
          <cell r="IK157" t="str">
            <v>07. MUNICIPALIDAD DISTRITAL DE MI PERÚ</v>
          </cell>
          <cell r="IL157" t="str">
            <v>07. MUNICIPALIDAD DISTRITAL DE SAYLLA</v>
          </cell>
          <cell r="IM157" t="str">
            <v>07. MUNICIPALIDAD DISTRITAL DE SANGARARA</v>
          </cell>
          <cell r="IN157" t="str">
            <v>07. MUNICIPALIDAD DISTRITAL DE MOLLEPATA</v>
          </cell>
          <cell r="IO157" t="str">
            <v>07. MUNICIPALIDAD DISTRITAL DE TARAY</v>
          </cell>
          <cell r="IP157" t="str">
            <v>07. MUNICIPALIDAD DISTRITAL DE QUEHUE</v>
          </cell>
          <cell r="IQ157" t="str">
            <v>07. MUNICIPALIDAD DISTRITAL DE SAN PEDRO</v>
          </cell>
          <cell r="IR157" t="str">
            <v>07. MUNICIPALIDAD DISTRITAL DE QUIÑOTA</v>
          </cell>
          <cell r="IS157" t="str">
            <v>07. MUNICIPALIDAD DISTRITAL DE SUYCKUTAMBO</v>
          </cell>
          <cell r="IT157" t="str">
            <v>07. MUNICIPALIDAD DISTRITAL DE QUIMBIRI</v>
          </cell>
          <cell r="IU157" t="str">
            <v>07. MUNICIPALIDAD DISTRITAL DE PACCARITAMBO</v>
          </cell>
          <cell r="IW157" t="str">
            <v>07. MUNICIPALIDAD DISTRITAL DE HUARO</v>
          </cell>
          <cell r="IX157" t="str">
            <v>07. MUNICIPALIDAD DISTRITAL DE YUCAY</v>
          </cell>
          <cell r="IY157" t="str">
            <v>07. MUNICIPALIDAD DISTRITAL DE HUAYLLAHUARA</v>
          </cell>
          <cell r="IZ157" t="str">
            <v>07. MUNICIPALIDAD DISTRITAL DE POMACOCHA</v>
          </cell>
          <cell r="JA157" t="str">
            <v>07. MUNICIPALIDAD DISTRITAL DE HUANCA-HUANCA</v>
          </cell>
          <cell r="JB157" t="str">
            <v>07. MUNICIPALIDAD DISTRITAL DE HUACHOS</v>
          </cell>
          <cell r="JC157" t="str">
            <v>07. MUNICIPALIDAD DISTRITAL DE PAUCARBAMBA</v>
          </cell>
          <cell r="JD157" t="str">
            <v>07. MUNICIPALIDAD DISTRITAL DE PILPICHACA</v>
          </cell>
          <cell r="JE157" t="str">
            <v>07. MUNICIPALIDAD DISTRITAL DE HUACHOCOLPA</v>
          </cell>
          <cell r="JF157" t="str">
            <v>07. MUNICIPALIDAD DISTRITAL DE SAN FRANCISCO DE CAYRAN</v>
          </cell>
          <cell r="JG157" t="str">
            <v>07. MUNICIPALIDAD DISTRITAL DE SAN RAFAEL</v>
          </cell>
          <cell r="JH157" t="str">
            <v>21. MUNICIPALIDAD DISTRITAL DE SHUNQUI</v>
          </cell>
          <cell r="JJ157" t="str">
            <v>07. MUNICIPALIDAD DISTRITAL DE MONZON</v>
          </cell>
          <cell r="JK157" t="str">
            <v>07. MUNICIPALIDAD DISTRITAL DE PUCAYACU</v>
          </cell>
          <cell r="JO157" t="str">
            <v>07. MUNICIPALIDAD DISTRITAL DE SAN MIGUEL DE CAURI</v>
          </cell>
          <cell r="JP157" t="str">
            <v>07. MUNICIPALIDAD DISTRITAL DE PAMPAMARCA</v>
          </cell>
          <cell r="JQ157" t="str">
            <v>07. MUNICIPALIDAD DISTRITAL DE PUEBLO NUEVO</v>
          </cell>
          <cell r="JR157" t="str">
            <v>07. MUNICIPALIDAD DISTRITAL DE PUEBLO NUEVO</v>
          </cell>
          <cell r="JU157" t="str">
            <v>07. MUNICIPALIDAD DISTRITAL DE SAN CLEMENTE</v>
          </cell>
          <cell r="JV157" t="str">
            <v>11. MUNICIPALIDAD DISTRITAL DE CHUPURO</v>
          </cell>
          <cell r="JW157" t="str">
            <v>07. MUNICIPALIDAD DISTRITAL DE HEROINAS TOLEDO</v>
          </cell>
          <cell r="JY157" t="str">
            <v>07. MUNICIPALIDAD DISTRITAL DE EL MANTARO</v>
          </cell>
          <cell r="KA157" t="str">
            <v>07. MUNICIPALIDAD DISTRITAL DE RIO NEGRO</v>
          </cell>
          <cell r="KB157" t="str">
            <v>07. MUNICIPALIDAD DISTRITAL DE PALCAMAYO</v>
          </cell>
          <cell r="KC157" t="str">
            <v>07. MUNICIPALIDAD DISTRITAL DE SANTA BARBARA DE CARHUACAYAN</v>
          </cell>
          <cell r="KD157" t="str">
            <v>07. MUNICIPALIDAD DISTRITAL DE SAN JUAN DE JARPA</v>
          </cell>
          <cell r="KE157" t="str">
            <v>07. MUNICIPALIDAD DISTRITAL DE MOCHE</v>
          </cell>
          <cell r="KF157" t="str">
            <v>07. MUNICIPALIDAD DISTRITAL DE SANTIAGO DE CAO</v>
          </cell>
          <cell r="KJ157" t="str">
            <v>10. MUNICIPALIDAD DISTRITAL DE PARANDAY</v>
          </cell>
          <cell r="KL157" t="str">
            <v>07. MUNICIPALIDAD DISTRITAL DE ONGON</v>
          </cell>
          <cell r="KM157" t="str">
            <v>07. MUNICIPALIDAD DISTRITAL DE SARIN</v>
          </cell>
          <cell r="KN157" t="str">
            <v>07. MUNICIPALIDAD DISTRITAL DE SANTA CRUZ DE CHUCA</v>
          </cell>
          <cell r="KQ157" t="str">
            <v>07. MUNICIPALIDAD DISTRITAL DE LAGUNAS</v>
          </cell>
          <cell r="KS157" t="str">
            <v>07. MUNICIPALIDAD DISTRITAL DE MOTUPE</v>
          </cell>
          <cell r="KT157" t="str">
            <v>07. MUNICIPALIDAD DISTRITAL DE CHACLACAYO</v>
          </cell>
          <cell r="KW157" t="str">
            <v>07. MUNICIPALIDAD DISTRITAL DE SANTA ROSA DE QUIVES</v>
          </cell>
          <cell r="KX157" t="str">
            <v>07. MUNICIPALIDAD DISTRITAL DE IMPERIAL</v>
          </cell>
          <cell r="KY157" t="str">
            <v>07. MUNICIPALIDAD DISTRITAL DE LAMPIAN</v>
          </cell>
          <cell r="KZ157" t="str">
            <v>07. MUNICIPALIDAD DISTRITAL DE HUACHUPAMPA</v>
          </cell>
          <cell r="LA157" t="str">
            <v>07. MUNICIPALIDAD DISTRITAL DE LEONCIO PRADO</v>
          </cell>
          <cell r="LC157" t="str">
            <v>07. MUNICIPALIDAD DISTRITAL DE CARANIA</v>
          </cell>
          <cell r="LD157" t="str">
            <v>07. MUNICIPALIDAD DISTRITAL DE NAPO</v>
          </cell>
          <cell r="LH157" t="str">
            <v>07. MUNICIPALIDAD DISTRITAL DE SAQUENA</v>
          </cell>
          <cell r="LP157" t="str">
            <v>07. MUNICIPALIDAD DISTRITAL DE MATALAQUE</v>
          </cell>
          <cell r="LR157" t="str">
            <v>07. MUNICIPALIDAD DISTRITAL DE PAUCARTAMBO</v>
          </cell>
          <cell r="LS157" t="str">
            <v>07. MUNICIPALIDAD DISTRITAL DE TAPUC</v>
          </cell>
          <cell r="LT157" t="str">
            <v>07. MUNICIPALIDAD DISTRITAL DE VILLA RICA</v>
          </cell>
          <cell r="LU157" t="str">
            <v>10. MUNICIPALIDAD DISTRITAL DE LA UNION</v>
          </cell>
          <cell r="LV157" t="str">
            <v>07. MUNICIPALIDAD DISTRITAL DE PAIMAS</v>
          </cell>
          <cell r="LW157" t="str">
            <v>07. MUNICIPALIDAD DISTRITAL DE SONDOR</v>
          </cell>
          <cell r="LX157" t="str">
            <v>07. MUNICIPALIDAD DISTRITAL DE SAN JUAN DE BIGOTE</v>
          </cell>
          <cell r="LY157" t="str">
            <v>07. MUNICIPALIDAD DISTRITAL DE VICHAYAL</v>
          </cell>
          <cell r="LZ157" t="str">
            <v>07. MUNICIPALIDAD DISTRITAL DE QUERECOTILLO</v>
          </cell>
          <cell r="MC157" t="str">
            <v>07. MUNICIPALIDAD DISTRITAL DE COATA</v>
          </cell>
          <cell r="MD157" t="str">
            <v>07. MUNICIPALIDAD DISTRITAL DE JOSE DOMINGO CHOQUEHUANCA</v>
          </cell>
          <cell r="ME157" t="str">
            <v>07. MUNICIPALIDAD DISTRITAL DE ITUATA</v>
          </cell>
          <cell r="MF157" t="str">
            <v>07. MUNICIPALIDAD DISTRITAL DE ZEPITA</v>
          </cell>
          <cell r="MH157" t="str">
            <v>07. MUNICIPALIDAD DISTRITAL DE TARACO</v>
          </cell>
          <cell r="MI157" t="str">
            <v>07. MUNICIPALIDAD DISTRITAL DE PARATIA</v>
          </cell>
          <cell r="MJ157" t="str">
            <v>07. MUNICIPALIDAD DISTRITAL DE ORURILLO</v>
          </cell>
          <cell r="MN157" t="str">
            <v>07. MUNICIPALIDAD DISTRITAL DE SAN JUAN DEL ORO</v>
          </cell>
          <cell r="MO157" t="str">
            <v>07. MUNICIPALIDAD DISTRITAL DE UNICACHI</v>
          </cell>
          <cell r="MT157" t="str">
            <v>07. MUNICIPALIDAD DISTRITAL DE RUMISAPA</v>
          </cell>
          <cell r="MV157" t="str">
            <v>07. MUNICIPALIDAD DISTRITAL DE SAN HILARION</v>
          </cell>
          <cell r="MW157" t="str">
            <v>07. MUNICIPALIDAD DISTRITAL DE SAN FERNANDO</v>
          </cell>
          <cell r="MX157" t="str">
            <v>07. MUNICIPALIDAD DISTRITAL DE HUIMBAYOC</v>
          </cell>
          <cell r="MZ157" t="str">
            <v>07. MUNICIPALIDAD DISTRITAL DE PALCA</v>
          </cell>
          <cell r="NC157" t="str">
            <v>07. MUNICIPALIDAD DISTRITAL DE TARUCACHI</v>
          </cell>
          <cell r="NG157" t="str">
            <v>07. MUNICIPALIDAD DISTRITAL DE MANANTAY</v>
          </cell>
        </row>
        <row r="158">
          <cell r="S158" t="str">
            <v>008. CORTE SUPERIOR DE JUSTICIA DE JUNIN</v>
          </cell>
          <cell r="AD158" t="str">
            <v>008. OFICINA DE INFRAESTRUCTURA PENITENCIARIA</v>
          </cell>
          <cell r="AE158" t="str">
            <v>008. SUNARP, SEDE MOYOBAMBA</v>
          </cell>
          <cell r="AF158" t="str">
            <v>018. DIRECCION DE AVIACION POLICIAL - DIRAVPOL</v>
          </cell>
          <cell r="AS158" t="str">
            <v>017. DIRECCION DE EDUCACION DE LIMA</v>
          </cell>
          <cell r="CU158" t="str">
            <v>016. HOSPITAL NACIONAL HIPÓLITO UNANUE</v>
          </cell>
          <cell r="DB158" t="str">
            <v>017. BINACIONAL LAGO TITICACA</v>
          </cell>
          <cell r="DE158" t="str">
            <v>019. PROGRAMA NACIONAL DE INNOVACION AGRARIA - PNIA</v>
          </cell>
          <cell r="DN158" t="str">
            <v>009. GERENCIA ADMINISTRATIVA DE AMAZONAS</v>
          </cell>
          <cell r="DR158" t="str">
            <v>009. OFICINA PREVISIONAL DE LAS FUERZAS ARMADAS</v>
          </cell>
          <cell r="ET158" t="str">
            <v>010. CONTIGO</v>
          </cell>
          <cell r="EW158" t="str">
            <v>300. EDUCACION AMAZONAS</v>
          </cell>
          <cell r="EX158" t="str">
            <v>301. EDUCACION SANTA</v>
          </cell>
          <cell r="EY158" t="str">
            <v>200. TRANSPORTES APURIMAC</v>
          </cell>
          <cell r="EZ158" t="str">
            <v>301. COLEGIO MILITAR FRANCISCO BOLOGNESI</v>
          </cell>
          <cell r="FA158" t="str">
            <v>303. EDUCACION SARA SARA</v>
          </cell>
          <cell r="FB158" t="str">
            <v>300. EDUCACION CAJAMARCA</v>
          </cell>
          <cell r="FC158" t="str">
            <v>301. ESCUELA DE BELLAS ARTES DIEGO QUISPE TITO</v>
          </cell>
          <cell r="FD158" t="str">
            <v>010. LUCHA CONTRA LA POBREZA</v>
          </cell>
          <cell r="FE158" t="str">
            <v>304. EDUCACION UGEL PACHITEA</v>
          </cell>
          <cell r="FF158" t="str">
            <v>303. EDUCACION PISCO</v>
          </cell>
          <cell r="FG158" t="str">
            <v>303. EDUCACION CHANCHAMAYO</v>
          </cell>
          <cell r="FH158" t="str">
            <v>303. EDUCACION ASCOPE</v>
          </cell>
          <cell r="FI158" t="str">
            <v>302. EDUCACION LAMBAYEQUE</v>
          </cell>
          <cell r="FJ158" t="str">
            <v>301. EDUCACION ALTO AMAZONAS</v>
          </cell>
          <cell r="FK158" t="str">
            <v>401. HOSPITAL SANTA ROSA DE PUERTO MALDONADO</v>
          </cell>
          <cell r="FL158" t="str">
            <v>301. EDUCACION ILO</v>
          </cell>
          <cell r="FM158" t="str">
            <v>302. EDUCACION DANIEL A. CARRION</v>
          </cell>
          <cell r="FN158" t="str">
            <v>300. EDUCACION PIURA</v>
          </cell>
          <cell r="FO158" t="str">
            <v>301. EDUCACION SAN ROMAN</v>
          </cell>
          <cell r="FP158" t="str">
            <v>018. HUALLAGA CENTRAL Y BAJO MAYO</v>
          </cell>
          <cell r="FQ158" t="str">
            <v>401. HOSPITAL DE APOYO HIPOLITO UNANUE</v>
          </cell>
          <cell r="FR158" t="str">
            <v>400. SALUD TUMBES</v>
          </cell>
          <cell r="FS158" t="str">
            <v>100. AGRICULTURA UCAYALI</v>
          </cell>
          <cell r="FT158" t="str">
            <v>304. EDUCACION CAJATAMBO</v>
          </cell>
          <cell r="FU158" t="str">
            <v>402. HOSPITAL DE APOYO SAN JOSE</v>
          </cell>
          <cell r="FW158" t="str">
            <v>08. MUNICIPALIDAD DISTRITAL DE HUANCAS</v>
          </cell>
          <cell r="FY158" t="str">
            <v>08. MUNICIPALIDAD DISTRITAL DE RECTA</v>
          </cell>
          <cell r="GA158" t="str">
            <v>08. MUNICIPALIDAD DISTRITAL DE LONYA CHICO</v>
          </cell>
          <cell r="GB158" t="str">
            <v>08. MUNICIPALIDAD DISTRITAL DE MILPUC</v>
          </cell>
          <cell r="GD158" t="str">
            <v>08. MUNICIPALIDAD DISTRITAL DE OLLEROS</v>
          </cell>
          <cell r="GH158" t="str">
            <v>08. MUNICIPALIDAD DISTRITAL DE HUALLANCA</v>
          </cell>
          <cell r="GI158" t="str">
            <v>08. MUNICIPALIDAD DISTRITAL DE SAN MIGUEL DE ACO</v>
          </cell>
          <cell r="GM158" t="str">
            <v>08. MUNICIPALIDAD DISTRITAL DE HUANTAR</v>
          </cell>
          <cell r="GO158" t="str">
            <v>08. MUNICIPALIDAD DISTRITAL DE SANTA CRUZ</v>
          </cell>
          <cell r="GP158" t="str">
            <v>08. MUNICIPALIDAD DISTRITAL DE MUSGA</v>
          </cell>
          <cell r="GQ158" t="str">
            <v>08. MUNICIPALIDAD DISTRITAL DE SAN CRISTOBAL DE RAJAN</v>
          </cell>
          <cell r="GR158" t="str">
            <v>08. MUNICIPALIDAD DISTRITAL DE PALLASCA</v>
          </cell>
          <cell r="GT158" t="str">
            <v>08. MUNICIPALIDAD DISTRITAL DE PARARIN</v>
          </cell>
          <cell r="GU158" t="str">
            <v>08. MUNICIPALIDAD DISTRITAL DE SANTA</v>
          </cell>
          <cell r="GV158" t="str">
            <v>08. MUNICIPALIDAD DISTRITAL DE RAGASH</v>
          </cell>
          <cell r="GW158" t="str">
            <v>08. MUNICIPALIDAD DISTRITAL DE YANAMA</v>
          </cell>
          <cell r="GX158" t="str">
            <v>08. MUNICIPALIDAD DISTRITAL DE SAN PEDRO DE CACHORA</v>
          </cell>
          <cell r="GY158" t="str">
            <v>08. MUNICIPALIDAD DISTRITAL DE PACOBAMBA</v>
          </cell>
          <cell r="HA158" t="str">
            <v>08. MUNICIPALIDAD DISTRITAL DE JUSTO APU SAHUARAURA</v>
          </cell>
          <cell r="HC158" t="str">
            <v>08. MUNICIPALIDAD DISTRITAL DE RANRACANCHA</v>
          </cell>
          <cell r="HD158" t="str">
            <v>08. MUNICIPALIDAD DISTRITAL DE PROGRESO</v>
          </cell>
          <cell r="HE158" t="str">
            <v>08. MUNICIPALIDAD DISTRITAL DE LA JOYA</v>
          </cell>
          <cell r="HF158" t="str">
            <v>08. MUNICIPALIDAD DISTRITAL DE SAMUEL PASTOR</v>
          </cell>
          <cell r="HG158" t="str">
            <v>08. MUNICIPALIDAD DISTRITAL DE CHAPARRA</v>
          </cell>
          <cell r="HH158" t="str">
            <v>08. MUNICIPALIDAD DISTRITAL DE MACHAGUAY</v>
          </cell>
          <cell r="HI158" t="str">
            <v>08. MUNICIPALIDAD DISTRITAL DE HUANCA</v>
          </cell>
          <cell r="HJ158" t="str">
            <v>08. MUNICIPALIDAD DISTRITAL DE YANAQUIHUA</v>
          </cell>
          <cell r="HL158" t="str">
            <v>08. MUNICIPALIDAD DISTRITAL DE SAYLA</v>
          </cell>
          <cell r="HM158" t="str">
            <v>08. MUNICIPALIDAD DISTRITAL DE QUINUA</v>
          </cell>
          <cell r="HP158" t="str">
            <v>08. MUNICIPALIDAD DISTRITAL DE LLOCHEGUA</v>
          </cell>
          <cell r="HQ158" t="str">
            <v>08. MUNICIPALIDAD DISTRITAL DE TAMBO</v>
          </cell>
          <cell r="HR158" t="str">
            <v>08. MUNICIPALIDAD DISTRITAL DE LARAMATE</v>
          </cell>
          <cell r="HS158" t="str">
            <v>08. MUNICIPALIDAD DISTRITAL DE UPAHUACHO</v>
          </cell>
          <cell r="HT158" t="str">
            <v>08. MUNICIPALIDAD DISTRITAL DE SAN JAVIER DE ALPABAMBA</v>
          </cell>
          <cell r="HU158" t="str">
            <v>08. MUNICIPALIDAD DISTRITAL DE SAN PEDRO DE LARCAY</v>
          </cell>
          <cell r="HV158" t="str">
            <v>08. MUNICIPALIDAD DISTRITAL DE HUAMANQUIQUIA</v>
          </cell>
          <cell r="HW158" t="str">
            <v>08. MUNICIPALIDAD DISTRITAL DE VISCHONGO</v>
          </cell>
          <cell r="HX158" t="str">
            <v>08. MUNICIPALIDAD DISTRITAL DE LOS BAÑOS DEL INCA</v>
          </cell>
          <cell r="HZ158" t="str">
            <v>08. MUNICIPALIDAD DISTRITAL DE OXAMARCA</v>
          </cell>
          <cell r="IA158" t="str">
            <v>08. MUNICIPALIDAD DISTRITAL DE CONCHAN</v>
          </cell>
          <cell r="IB158" t="str">
            <v>08. MUNICIPALIDAD DISTRITAL DE YONAN</v>
          </cell>
          <cell r="IC158" t="str">
            <v>08. MUNICIPALIDAD DISTRITAL DE SAN ANDRES DE CUTERVO</v>
          </cell>
          <cell r="IE158" t="str">
            <v>08. MUNICIPALIDAD DISTRITAL DE PUCARA</v>
          </cell>
          <cell r="IH158" t="str">
            <v>08. MUNICIPALIDAD DISTRITAL DE NANCHOC</v>
          </cell>
          <cell r="IJ158" t="str">
            <v>08. MUNICIPALIDAD DISTRITAL DE SAUCEPAMPA</v>
          </cell>
          <cell r="IL158" t="str">
            <v>08. MUNICIPALIDAD DISTRITAL DE WANCHAQ</v>
          </cell>
          <cell r="IN158" t="str">
            <v>08. MUNICIPALIDAD DISTRITAL DE PUCYURA</v>
          </cell>
          <cell r="IO158" t="str">
            <v>08. MUNICIPALIDAD DISTRITAL DE YANATILE</v>
          </cell>
          <cell r="IP158" t="str">
            <v>08. MUNICIPALIDAD DISTRITAL DE TUPAC AMARU</v>
          </cell>
          <cell r="IQ158" t="str">
            <v>08. MUNICIPALIDAD DISTRITAL DE TINTA</v>
          </cell>
          <cell r="IR158" t="str">
            <v>08. MUNICIPALIDAD DISTRITAL DE VELILLE</v>
          </cell>
          <cell r="IS158" t="str">
            <v>08. MUNICIPALIDAD DISTRITAL DE ALTO PICHIGUA</v>
          </cell>
          <cell r="IT158" t="str">
            <v>08. MUNICIPALIDAD DISTRITAL DE SANTA TERESA</v>
          </cell>
          <cell r="IU158" t="str">
            <v>08. MUNICIPALIDAD DISTRITAL DE PILLPINTO</v>
          </cell>
          <cell r="IW158" t="str">
            <v>08. MUNICIPALIDAD DISTRITAL DE LUCRE</v>
          </cell>
          <cell r="IY158" t="str">
            <v>08. MUNICIPALIDAD DISTRITAL DE IZCUCHACA</v>
          </cell>
          <cell r="IZ158" t="str">
            <v>08. MUNICIPALIDAD DISTRITAL DE ROSARIO</v>
          </cell>
          <cell r="JA158" t="str">
            <v>08. MUNICIPALIDAD DISTRITAL DE HUAYLLAY GRANDE</v>
          </cell>
          <cell r="JB158" t="str">
            <v>08. MUNICIPALIDAD DISTRITAL DE HUAMATAMBO</v>
          </cell>
          <cell r="JC158" t="str">
            <v>08. MUNICIPALIDAD DISTRITAL DE SAN MIGUEL DE MAYOCC</v>
          </cell>
          <cell r="JD158" t="str">
            <v>08. MUNICIPALIDAD DISTRITAL DE QUERCO</v>
          </cell>
          <cell r="JE158" t="str">
            <v>09. MUNICIPALIDAD DISTRITAL DE HUARIBAMBA</v>
          </cell>
          <cell r="JF158" t="str">
            <v>08. MUNICIPALIDAD DISTRITAL DE SAN PEDRO DE CHAULAN</v>
          </cell>
          <cell r="JG158" t="str">
            <v>08. MUNICIPALIDAD DISTRITAL DE TOMAY KICHWA</v>
          </cell>
          <cell r="JH158" t="str">
            <v>22. MUNICIPALIDAD DISTRITAL DE SILLAPATA</v>
          </cell>
          <cell r="JJ158" t="str">
            <v>08. MUNICIPALIDAD DISTRITAL DE PUNCHAO</v>
          </cell>
          <cell r="JK158" t="str">
            <v>08. MUNICIPALIDAD DISTRITAL DE CASTILLO GRANDE</v>
          </cell>
          <cell r="JP158" t="str">
            <v>08. MUNICIPALIDAD DISTRITAL DE CHORAS</v>
          </cell>
          <cell r="JQ158" t="str">
            <v>08. MUNICIPALIDAD DISTRITAL DE SALAS</v>
          </cell>
          <cell r="JR158" t="str">
            <v>08. MUNICIPALIDAD DISTRITAL DE SAN JUAN DE YANAC</v>
          </cell>
          <cell r="JU158" t="str">
            <v>08. MUNICIPALIDAD DISTRITAL DE TUPAC AMARU INCA</v>
          </cell>
          <cell r="JV158" t="str">
            <v>12. MUNICIPALIDAD DISTRITAL DE COLCA</v>
          </cell>
          <cell r="JW158" t="str">
            <v>08. MUNICIPALIDAD DISTRITAL DE MANZANARES</v>
          </cell>
          <cell r="JY158" t="str">
            <v>08. MUNICIPALIDAD DISTRITAL DE HUAMALI</v>
          </cell>
          <cell r="KA158" t="str">
            <v>08. MUNICIPALIDAD DISTRITAL DE RIO TAMBO</v>
          </cell>
          <cell r="KB158" t="str">
            <v>08. MUNICIPALIDAD DISTRITAL DE SAN PEDRO DE CAJAS</v>
          </cell>
          <cell r="KC158" t="str">
            <v>08. MUNICIPALIDAD DISTRITAL DE SANTA ROSA DE SACCO</v>
          </cell>
          <cell r="KD158" t="str">
            <v>08. MUNICIPALIDAD DISTRITAL DE TRES DE DICIEMBRE</v>
          </cell>
          <cell r="KE158" t="str">
            <v>08. MUNICIPALIDAD DISTRITAL DE POROTO</v>
          </cell>
          <cell r="KF158" t="str">
            <v>08. MUNICIPALIDAD DISTRITAL DE CASA GRANDE</v>
          </cell>
          <cell r="KJ158" t="str">
            <v>11. MUNICIPALIDAD DISTRITAL DE SALPO</v>
          </cell>
          <cell r="KL158" t="str">
            <v>08. MUNICIPALIDAD DISTRITAL DE PARCOY</v>
          </cell>
          <cell r="KM158" t="str">
            <v>08. MUNICIPALIDAD DISTRITAL DE SARTIMBAMBA</v>
          </cell>
          <cell r="KN158" t="str">
            <v>08. MUNICIPALIDAD DISTRITAL DE SITABAMBA</v>
          </cell>
          <cell r="KQ158" t="str">
            <v>08. MUNICIPALIDAD DISTRITAL DE MONSEFU</v>
          </cell>
          <cell r="KS158" t="str">
            <v>08. MUNICIPALIDAD DISTRITAL DE OLMOS</v>
          </cell>
          <cell r="KT158" t="str">
            <v>08. MUNICIPALIDAD DISTRITAL DE CHORRILLOS</v>
          </cell>
          <cell r="KX158" t="str">
            <v>08. MUNICIPALIDAD DISTRITAL DE LUNAHUANA</v>
          </cell>
          <cell r="KY158" t="str">
            <v>08. MUNICIPALIDAD DISTRITAL DE PACARAOS</v>
          </cell>
          <cell r="KZ158" t="str">
            <v>08. MUNICIPALIDAD DISTRITAL DE HUANZA</v>
          </cell>
          <cell r="LA158" t="str">
            <v>08. MUNICIPALIDAD DISTRITAL DE PACCHO</v>
          </cell>
          <cell r="LC158" t="str">
            <v>08. MUNICIPALIDAD DISTRITAL DE CATAHUASI</v>
          </cell>
          <cell r="LD158" t="str">
            <v>08. MUNICIPALIDAD DISTRITAL DE PUNCHANA</v>
          </cell>
          <cell r="LH158" t="str">
            <v>08. MUNICIPALIDAD DISTRITAL DE SOPLIN</v>
          </cell>
          <cell r="LP158" t="str">
            <v>08. MUNICIPALIDAD DISTRITAL DE PUQUINA</v>
          </cell>
          <cell r="LR158" t="str">
            <v>08. MUNICIPALIDAD DISTRITAL DE SAN FCO. DE ASIS DE YARUSYACAN</v>
          </cell>
          <cell r="LS158" t="str">
            <v>08. MUNICIPALIDAD DISTRITAL DE VILCABAMBA</v>
          </cell>
          <cell r="LT158" t="str">
            <v>08. MUNICIPALIDAD DISTRITAL DE CONSTITUCION</v>
          </cell>
          <cell r="LU158" t="str">
            <v>11. MUNICIPALIDAD DISTRITAL DE LAS LOMAS</v>
          </cell>
          <cell r="LV158" t="str">
            <v>08. MUNICIPALIDAD DISTRITAL DE SAPILLICA</v>
          </cell>
          <cell r="LW158" t="str">
            <v>08. MUNICIPALIDAD DISTRITAL DE SONDORILLO</v>
          </cell>
          <cell r="LX158" t="str">
            <v>08. MUNICIPALIDAD DISTRITAL DE SANTA CATALINA DE MOSSA</v>
          </cell>
          <cell r="LZ158" t="str">
            <v>08. MUNICIPALIDAD DISTRITAL DE SALITRAL</v>
          </cell>
          <cell r="MC158" t="str">
            <v>08. MUNICIPALIDAD DISTRITAL DE HUATA</v>
          </cell>
          <cell r="MD158" t="str">
            <v>08. MUNICIPALIDAD DISTRITAL DE MUÑANI</v>
          </cell>
          <cell r="ME158" t="str">
            <v>08. MUNICIPALIDAD DISTRITAL DE OLLACHEA</v>
          </cell>
          <cell r="MH158" t="str">
            <v>08. MUNICIPALIDAD DISTRITAL DE VILQUE CHICO</v>
          </cell>
          <cell r="MI158" t="str">
            <v>08. MUNICIPALIDAD DISTRITAL DE PUCARA</v>
          </cell>
          <cell r="MJ158" t="str">
            <v>08. MUNICIPALIDAD DISTRITAL DE SANTA ROSA</v>
          </cell>
          <cell r="MN158" t="str">
            <v>08. MUNICIPALIDAD DISTRITAL DE YANAHUAYA</v>
          </cell>
          <cell r="MT158" t="str">
            <v>08. MUNICIPALIDAD DISTRITAL DE SAN ROQUE DE CUMBAZA</v>
          </cell>
          <cell r="MV158" t="str">
            <v>08. MUNICIPALIDAD DISTRITAL DE SHAMBOYACU</v>
          </cell>
          <cell r="MW158" t="str">
            <v>08. MUNICIPALIDAD DISTRITAL DE YORONGOS</v>
          </cell>
          <cell r="MX158" t="str">
            <v>08. MUNICIPALIDAD DISTRITAL DE JUAN GUERRA</v>
          </cell>
          <cell r="MZ158" t="str">
            <v>08. MUNICIPALIDAD DISTRITAL DE POCOLLAY</v>
          </cell>
          <cell r="NC158" t="str">
            <v>08. MUNICIPALIDAD DISTRITAL DE TICACO</v>
          </cell>
        </row>
        <row r="159">
          <cell r="S159" t="str">
            <v>009. CORTE SUPERIOR DE JUSTICIA DE LIMA NORTE</v>
          </cell>
          <cell r="AD159" t="str">
            <v>010. OFICINA REGIONAL ALTIPLANO PUNO</v>
          </cell>
          <cell r="AE159" t="str">
            <v>009. SUNARP, SEDE IQUITOS</v>
          </cell>
          <cell r="AF159" t="str">
            <v>019. ESCUELA NACIONAL DE FORMACIÓN PROFESIONAL POLICIAL PNP</v>
          </cell>
          <cell r="AS159" t="str">
            <v>020. CONSERVATORIO NACIONAL DE MUSICA</v>
          </cell>
          <cell r="CU159" t="str">
            <v>017. HOSPITAL HERMILIO VALDIZÁN</v>
          </cell>
          <cell r="DB159" t="str">
            <v>018. BINACIONAL RÍO PUTUMAYO</v>
          </cell>
          <cell r="EW159" t="str">
            <v>301. EDUCACION BAGUA</v>
          </cell>
          <cell r="EX159" t="str">
            <v>302. EDUCACION HUAYLAS</v>
          </cell>
          <cell r="EY159" t="str">
            <v>201. TRANSPORTES CHANKA</v>
          </cell>
          <cell r="EZ159" t="str">
            <v>302. EDUCACION AREQUIPA NORTE</v>
          </cell>
          <cell r="FA159" t="str">
            <v>304. EDUCACION SUR PAUZA</v>
          </cell>
          <cell r="FB159" t="str">
            <v>301. EDUCACION CHOTA</v>
          </cell>
          <cell r="FC159" t="str">
            <v>302. EDUCACION CANCHIS</v>
          </cell>
          <cell r="FD159" t="str">
            <v>100. AGRICULTURA HUANCAVELICA</v>
          </cell>
          <cell r="FE159" t="str">
            <v>305. EDUCACION UGEL HUAMALIES</v>
          </cell>
          <cell r="FF159" t="str">
            <v>304. EDUCACION PALPA</v>
          </cell>
          <cell r="FG159" t="str">
            <v>304. EDUCACION HUANCAYO</v>
          </cell>
          <cell r="FH159" t="str">
            <v>304. EDUCACION GRAN CHIMU</v>
          </cell>
          <cell r="FI159" t="str">
            <v>303. EDUCACION FERREÑAFE</v>
          </cell>
          <cell r="FJ159" t="str">
            <v>302. EDUCACION CONTAMANA</v>
          </cell>
          <cell r="FL159" t="str">
            <v>302. EDUCACION MARISCAL NIETO</v>
          </cell>
          <cell r="FM159" t="str">
            <v>303. UGEL PASCO</v>
          </cell>
          <cell r="FN159" t="str">
            <v>301. COLEGIO MILITAR PEDRO RUIZ GALLO</v>
          </cell>
          <cell r="FO159" t="str">
            <v>302. EDUCACION MELGAR</v>
          </cell>
          <cell r="FP159" t="str">
            <v>100. AGRICULTURA SAN MARTIN</v>
          </cell>
          <cell r="FQ159" t="str">
            <v>402. RED DE SALUD TACNA</v>
          </cell>
          <cell r="FR159" t="str">
            <v>402. HOSPITAL REGIONAL JOSE ALFREDO MENDOZA OLAVARRIA - JAMO II-2 TUMBES</v>
          </cell>
          <cell r="FS159" t="str">
            <v>200. TRANSPORTES UCAYALI</v>
          </cell>
          <cell r="FT159" t="str">
            <v>305. EDUCACION CANTA</v>
          </cell>
          <cell r="FU159" t="str">
            <v>403. HOSPITAL DE VENTANILLA</v>
          </cell>
          <cell r="FW159" t="str">
            <v>09. MUNICIPALIDAD DISTRITAL DE LA JALCA</v>
          </cell>
          <cell r="FY159" t="str">
            <v>09. MUNICIPALIDAD DISTRITAL DE SAN CARLOS</v>
          </cell>
          <cell r="GA159" t="str">
            <v>09. MUNICIPALIDAD DISTRITAL DE LUYA</v>
          </cell>
          <cell r="GB159" t="str">
            <v>09. MUNICIPALIDAD DISTRITAL DE OMIA</v>
          </cell>
          <cell r="GD159" t="str">
            <v>09. MUNICIPALIDAD DISTRITAL DE PAMPAS</v>
          </cell>
          <cell r="GH159" t="str">
            <v>09. MUNICIPALIDAD DISTRITAL DE HUASTA</v>
          </cell>
          <cell r="GI159" t="str">
            <v>09. MUNICIPALIDAD DISTRITAL DE SHILLA</v>
          </cell>
          <cell r="GM159" t="str">
            <v>09. MUNICIPALIDAD DISTRITAL DE MASIN</v>
          </cell>
          <cell r="GO159" t="str">
            <v>09. MUNICIPALIDAD DISTRITAL DE SANTO TORIBIO</v>
          </cell>
          <cell r="GQ159" t="str">
            <v>09. MUNICIPALIDAD DISTRITAL DE SAN PEDRO</v>
          </cell>
          <cell r="GR159" t="str">
            <v>09. MUNICIPALIDAD DISTRITAL DE PAMPAS</v>
          </cell>
          <cell r="GT159" t="str">
            <v>09. MUNICIPALIDAD DISTRITAL DE TAPACOCHA</v>
          </cell>
          <cell r="GU159" t="str">
            <v>09. MUNICIPALIDAD DISTRITAL DE NUEVO CHIMBOTE</v>
          </cell>
          <cell r="GV159" t="str">
            <v>09. MUNICIPALIDAD DISTRITAL DE SAN JUAN</v>
          </cell>
          <cell r="GX159" t="str">
            <v>09. MUNICIPALIDAD DISTRITAL DE TAMBURCO</v>
          </cell>
          <cell r="GY159" t="str">
            <v>09. MUNICIPALIDAD DISTRITAL DE PACUCHA</v>
          </cell>
          <cell r="HA159" t="str">
            <v>09. MUNICIPALIDAD DISTRITAL DE LUCRE</v>
          </cell>
          <cell r="HC159" t="str">
            <v>09. MUNICIPALIDAD DISTRITAL DE ROCCHACC</v>
          </cell>
          <cell r="HD159" t="str">
            <v>09. MUNICIPALIDAD DISTRITAL DE SAN ANTONIO</v>
          </cell>
          <cell r="HE159" t="str">
            <v>09. MUNICIPALIDAD DISTRITAL DE MARIANO MELGAR</v>
          </cell>
          <cell r="HG159" t="str">
            <v>09. MUNICIPALIDAD DISTRITAL DE HUANUHUANU</v>
          </cell>
          <cell r="HH159" t="str">
            <v>09. MUNICIPALIDAD DISTRITAL DE ORCOPAMPA</v>
          </cell>
          <cell r="HI159" t="str">
            <v>09. MUNICIPALIDAD DISTRITAL DE ICHUPAMPA</v>
          </cell>
          <cell r="HL159" t="str">
            <v>09. MUNICIPALIDAD DISTRITAL DE TAURIA</v>
          </cell>
          <cell r="HM159" t="str">
            <v>09. MUNICIPALIDAD DISTRITAL DE SAN JOSE DE TICLLAS</v>
          </cell>
          <cell r="HP159" t="str">
            <v>09. MUNICIPALIDAD DISTRITAL DE CANAYRE</v>
          </cell>
          <cell r="HQ159" t="str">
            <v>09. MUNICIPALIDAD DISTRITAL DE SAMUGARI</v>
          </cell>
          <cell r="HR159" t="str">
            <v>09. MUNICIPALIDAD DISTRITAL DE LEONCIO PRADO</v>
          </cell>
          <cell r="HT159" t="str">
            <v>09. MUNICIPALIDAD DISTRITAL DE SAN JOSE DE USHUA</v>
          </cell>
          <cell r="HU159" t="str">
            <v>09. MUNICIPALIDAD DISTRITAL DE SAN SALVADOR DE QUIJE</v>
          </cell>
          <cell r="HV159" t="str">
            <v>09. MUNICIPALIDAD DISTRITAL DE HUANCARAYLLA</v>
          </cell>
          <cell r="HX159" t="str">
            <v>09. MUNICIPALIDAD DISTRITAL DE MAGDALENA</v>
          </cell>
          <cell r="HZ159" t="str">
            <v>09. MUNICIPALIDAD DISTRITAL DE SOROCHUCO</v>
          </cell>
          <cell r="IA159" t="str">
            <v>09. MUNICIPALIDAD DISTRITAL DE HUAMBOS</v>
          </cell>
          <cell r="IC159" t="str">
            <v>09. MUNICIPALIDAD DISTRITAL DE SAN JUAN DE CUTERVO</v>
          </cell>
          <cell r="IE159" t="str">
            <v>09. MUNICIPALIDAD DISTRITAL DE SALLIQUE</v>
          </cell>
          <cell r="IH159" t="str">
            <v>09. MUNICIPALIDAD DISTRITAL DE NIEPOS</v>
          </cell>
          <cell r="IJ159" t="str">
            <v>09. MUNICIPALIDAD DISTRITAL DE SEXI</v>
          </cell>
          <cell r="IN159" t="str">
            <v>09. MUNICIPALIDAD DISTRITAL DE ZURITE</v>
          </cell>
          <cell r="IT159" t="str">
            <v>09. MUNICIPALIDAD DISTRITAL DE VILCABAMBA</v>
          </cell>
          <cell r="IU159" t="str">
            <v>09. MUNICIPALIDAD DISTRITAL DE YAURISQUE</v>
          </cell>
          <cell r="IW159" t="str">
            <v>09. MUNICIPALIDAD DISTRITAL DE MARCAPATA</v>
          </cell>
          <cell r="IY159" t="str">
            <v>09. MUNICIPALIDAD DISTRITAL DE LARIA</v>
          </cell>
          <cell r="JA159" t="str">
            <v>09. MUNICIPALIDAD DISTRITAL DE JULCAMARCA</v>
          </cell>
          <cell r="JB159" t="str">
            <v>09. MUNICIPALIDAD DISTRITAL DE MOLLEPAMPA</v>
          </cell>
          <cell r="JC159" t="str">
            <v>09. MUNICIPALIDAD DISTRITAL DE SAN PEDRO DE CORIS</v>
          </cell>
          <cell r="JD159" t="str">
            <v>09. MUNICIPALIDAD DISTRITAL DE QUITO-ARMA</v>
          </cell>
          <cell r="JE159" t="str">
            <v>10. MUNICIPALIDAD DISTRITAL DE ÑAHUIMPUQUIO</v>
          </cell>
          <cell r="JF159" t="str">
            <v>09. MUNICIPALIDAD DISTRITAL DE SANTA MARIA DEL VALLE</v>
          </cell>
          <cell r="JH159" t="str">
            <v>23. MUNICIPALIDAD DISTRITAL DE YANAS</v>
          </cell>
          <cell r="JJ159" t="str">
            <v>09. MUNICIPALIDAD DISTRITAL DE PUÑOS</v>
          </cell>
          <cell r="JK159" t="str">
            <v>09. MUNICIPALIDAD DISTRITAL DE PUEBLO NUEVO</v>
          </cell>
          <cell r="JQ159" t="str">
            <v>09. MUNICIPALIDAD DISTRITAL DE SAN JOSE DE LOS MOLINOS</v>
          </cell>
          <cell r="JR159" t="str">
            <v>09. MUNICIPALIDAD DISTRITAL DE SAN PEDRO DE HUACARPANA</v>
          </cell>
          <cell r="JV159" t="str">
            <v>13. MUNICIPALIDAD DISTRITAL DE CULLHUAS</v>
          </cell>
          <cell r="JW159" t="str">
            <v>09. MUNICIPALIDAD DISTRITAL DE MARISCAL CASTILLA</v>
          </cell>
          <cell r="JY159" t="str">
            <v>09. MUNICIPALIDAD DISTRITAL DE HUARIPAMPA</v>
          </cell>
          <cell r="KA159" t="str">
            <v>09. MUNICIPALIDAD DISTRITAL DE VIZCATÁN DEL ENE</v>
          </cell>
          <cell r="KB159" t="str">
            <v>09. MUNICIPALIDAD DISTRITAL DE TAPO</v>
          </cell>
          <cell r="KC159" t="str">
            <v>09. MUNICIPALIDAD DISTRITAL DE SUITUCANCHA</v>
          </cell>
          <cell r="KD159" t="str">
            <v>09. MUNICIPALIDAD DISTRITAL DE YANACANCHA</v>
          </cell>
          <cell r="KE159" t="str">
            <v>09. MUNICIPALIDAD DISTRITAL DE SALAVERRY</v>
          </cell>
          <cell r="KJ159" t="str">
            <v>13. MUNICIPALIDAD DISTRITAL DE SINSICAP</v>
          </cell>
          <cell r="KL159" t="str">
            <v>09. MUNICIPALIDAD DISTRITAL DE PATAZ</v>
          </cell>
          <cell r="KQ159" t="str">
            <v>09. MUNICIPALIDAD DISTRITAL DE NUEVA ARICA</v>
          </cell>
          <cell r="KS159" t="str">
            <v>09. MUNICIPALIDAD DISTRITAL DE PACORA</v>
          </cell>
          <cell r="KT159" t="str">
            <v>09. MUNICIPALIDAD DISTRITAL DE CIENEGUILLA</v>
          </cell>
          <cell r="KX159" t="str">
            <v>09. MUNICIPALIDAD DISTRITAL DE MALA</v>
          </cell>
          <cell r="KY159" t="str">
            <v>09. MUNICIPALIDAD DISTRITAL DE SAN MIGUEL DE ACOS</v>
          </cell>
          <cell r="KZ159" t="str">
            <v>09. MUNICIPALIDAD DISTRITAL DE HUAROCHIRI</v>
          </cell>
          <cell r="LA159" t="str">
            <v>09. MUNICIPALIDAD DISTRITAL DE SANTA LEONOR</v>
          </cell>
          <cell r="LC159" t="str">
            <v>09. MUNICIPALIDAD DISTRITAL DE CHOCOS</v>
          </cell>
          <cell r="LD159" t="str">
            <v>10. MUNICIPALIDAD DISTRITAL DE TORRES CAUSANA</v>
          </cell>
          <cell r="LH159" t="str">
            <v>09. MUNICIPALIDAD DISTRITAL DE TAPICHE</v>
          </cell>
          <cell r="LP159" t="str">
            <v>09. MUNICIPALIDAD DISTRITAL DE QUINISTAQUILLAS</v>
          </cell>
          <cell r="LR159" t="str">
            <v>09. MUNICIPALIDAD DISTRITAL DE SIMON BOLIVAR</v>
          </cell>
          <cell r="LU159" t="str">
            <v>14. MUNICIPALIDAD DISTRITAL DE TAMBO GRANDE</v>
          </cell>
          <cell r="LV159" t="str">
            <v>09. MUNICIPALIDAD DISTRITAL DE SICCHEZ</v>
          </cell>
          <cell r="LX159" t="str">
            <v>09. MUNICIPALIDAD DISTRITAL DE SANTO DOMINGO</v>
          </cell>
          <cell r="MC159" t="str">
            <v>09. MUNICIPALIDAD DISTRITAL DE MAÑAZO</v>
          </cell>
          <cell r="MD159" t="str">
            <v>09. MUNICIPALIDAD DISTRITAL DE POTONI</v>
          </cell>
          <cell r="ME159" t="str">
            <v>09. MUNICIPALIDAD DISTRITAL DE SAN GABAN</v>
          </cell>
          <cell r="MI159" t="str">
            <v>09. MUNICIPALIDAD DISTRITAL DE SANTA LUCIA</v>
          </cell>
          <cell r="MJ159" t="str">
            <v>09. MUNICIPALIDAD DISTRITAL DE UMACHIRI</v>
          </cell>
          <cell r="MN159" t="str">
            <v>09. MUNICIPALIDAD DISTRITAL DE ALTO INAMBARI</v>
          </cell>
          <cell r="MT159" t="str">
            <v>09. MUNICIPALIDAD DISTRITAL DE SHANAO</v>
          </cell>
          <cell r="MV159" t="str">
            <v>09. MUNICIPALIDAD DISTRITAL DE TINGO DE PONASA</v>
          </cell>
          <cell r="MW159" t="str">
            <v>09. MUNICIPALIDAD DISTRITAL DE YURACYACU</v>
          </cell>
          <cell r="MX159" t="str">
            <v>09. MUNICIPALIDAD DISTRITAL DE LA BANDA DE SHILCAYO</v>
          </cell>
          <cell r="MZ159" t="str">
            <v>09. MUNICIPALIDAD DISTRITAL DE SAMA</v>
          </cell>
        </row>
        <row r="160">
          <cell r="S160" t="str">
            <v>010. CORTE SUPERIOR DE JUSTICIA DE ICA</v>
          </cell>
          <cell r="AD160" t="str">
            <v>011. OFICINA REGIONAL NOR ORIENTE SAN MARTIN</v>
          </cell>
          <cell r="AE160" t="str">
            <v>010. SUNARP, SEDE PUCALLPA</v>
          </cell>
          <cell r="AF160" t="str">
            <v>020. SANIDAD DE LA PNP</v>
          </cell>
          <cell r="AS160" t="str">
            <v>021. ESCUELA NACIONAL DE BELLAS ARTES</v>
          </cell>
          <cell r="CU160" t="str">
            <v>020. HOSPITAL SERGIO BERNALES</v>
          </cell>
          <cell r="DB160" t="str">
            <v>019. JAÉN - SAN IGNACIO - BAGUA</v>
          </cell>
          <cell r="EW160" t="str">
            <v>302. EDUCACION CONDORCANQUI</v>
          </cell>
          <cell r="EX160" t="str">
            <v>303. EDUCACION HUARMEY</v>
          </cell>
          <cell r="EY160" t="str">
            <v>300. EDUCACION APURIMAC</v>
          </cell>
          <cell r="EZ160" t="str">
            <v>303. EDUCACION AREQUIPA SUR</v>
          </cell>
          <cell r="FA160" t="str">
            <v>305. EDUCACION HUANTA</v>
          </cell>
          <cell r="FB160" t="str">
            <v>302. EDUCACION CUTERVO</v>
          </cell>
          <cell r="FC160" t="str">
            <v>303. EDUCACION QUISPICANCHIS</v>
          </cell>
          <cell r="FD160" t="str">
            <v>200. TRANSPORTE HUANCAVELICA</v>
          </cell>
          <cell r="FE160" t="str">
            <v>306. EDUCACION UGEL PUERTO INCA</v>
          </cell>
          <cell r="FF160" t="str">
            <v>400. SALUD ICA</v>
          </cell>
          <cell r="FG160" t="str">
            <v>305. EDUCACION CONCEPCION</v>
          </cell>
          <cell r="FH160" t="str">
            <v>305. EDUCACION OTUZCO</v>
          </cell>
          <cell r="FI160" t="str">
            <v>304. GERENCIA REGIONAL DE EDUCACIÓN LAMBAYEQUE</v>
          </cell>
          <cell r="FJ160" t="str">
            <v>303. EDUCACION MARISCAL RAMON CASTILLA</v>
          </cell>
          <cell r="FL160" t="str">
            <v>303. EDUCACION SANCHEZ CERRO</v>
          </cell>
          <cell r="FM160" t="str">
            <v>400. SALUD PASCO</v>
          </cell>
          <cell r="FN160" t="str">
            <v>302. EDUCACION LUCIANO CASTILLO COLONNA</v>
          </cell>
          <cell r="FO160" t="str">
            <v>303. EDUCACION AZANGARO</v>
          </cell>
          <cell r="FP160" t="str">
            <v>200. TRANSPORTES SAN MARTIN</v>
          </cell>
          <cell r="FS160" t="str">
            <v>300. EDUCACION UCAYALI</v>
          </cell>
          <cell r="FT160" t="str">
            <v>306. EDUCACION YAUYOS</v>
          </cell>
          <cell r="FU160" t="str">
            <v>404. HOSPITAL DE REHABILITACIÓN DEL CALLAO</v>
          </cell>
          <cell r="FW160" t="str">
            <v>10. MUNICIPALIDAD DISTRITAL DE LEIMEBAMBA</v>
          </cell>
          <cell r="FY160" t="str">
            <v>10. MUNICIPALIDAD DISTRITAL DE SHIPASBAMBA</v>
          </cell>
          <cell r="GA160" t="str">
            <v>10. MUNICIPALIDAD DISTRITAL DE LUYA VIEJO</v>
          </cell>
          <cell r="GB160" t="str">
            <v>10. MUNICIPALIDAD DISTRITAL DE SANTA ROSA</v>
          </cell>
          <cell r="GD160" t="str">
            <v>10. MUNICIPALIDAD DISTRITAL DE PARIACOTO</v>
          </cell>
          <cell r="GH160" t="str">
            <v>10. MUNICIPALIDAD DISTRITAL DE HUAYLLACAYAN</v>
          </cell>
          <cell r="GI160" t="str">
            <v>10. MUNICIPALIDAD DISTRITAL DE TINCO</v>
          </cell>
          <cell r="GM160" t="str">
            <v>10. MUNICIPALIDAD DISTRITAL DE PAUCAS</v>
          </cell>
          <cell r="GO160" t="str">
            <v>10. MUNICIPALIDAD DISTRITAL DE YURACMARCA</v>
          </cell>
          <cell r="GQ160" t="str">
            <v>10. MUNICIPALIDAD DISTRITAL DE SANTIAGO DE CHILCAS</v>
          </cell>
          <cell r="GR160" t="str">
            <v>10. MUNICIPALIDAD DISTRITAL DE SANTA ROSA</v>
          </cell>
          <cell r="GT160" t="str">
            <v>10. MUNICIPALIDAD DISTRITAL DE TICAPAMPA</v>
          </cell>
          <cell r="GV160" t="str">
            <v>10. MUNICIPALIDAD DISTRITAL DE SICSIBAMBA</v>
          </cell>
          <cell r="GY160" t="str">
            <v>10. MUNICIPALIDAD DISTRITAL DE PAMPACHIRI</v>
          </cell>
          <cell r="HA160" t="str">
            <v>10. MUNICIPALIDAD DISTRITAL DE POCOHUANCA</v>
          </cell>
          <cell r="HC160" t="str">
            <v>10. MUNICIPALIDAD DISTRITAL DE EL PORVENIR</v>
          </cell>
          <cell r="HD160" t="str">
            <v>10. MUNICIPALIDAD DISTRITAL DE SANTA ROSA</v>
          </cell>
          <cell r="HE160" t="str">
            <v>10. MUNICIPALIDAD DISTRITAL DE MIRAFLORES</v>
          </cell>
          <cell r="HG160" t="str">
            <v>10. MUNICIPALIDAD DISTRITAL DE JAQUI</v>
          </cell>
          <cell r="HH160" t="str">
            <v>10. MUNICIPALIDAD DISTRITAL DE PAMPACOLCA</v>
          </cell>
          <cell r="HI160" t="str">
            <v>10. MUNICIPALIDAD DISTRITAL DE LARI</v>
          </cell>
          <cell r="HL160" t="str">
            <v>10. MUNICIPALIDAD DISTRITAL DE TOMEPAMPA</v>
          </cell>
          <cell r="HM160" t="str">
            <v>10. MUNICIPALIDAD DISTRITAL DE SAN JUAN BAUTISTA</v>
          </cell>
          <cell r="HP160" t="str">
            <v>10. MUNICIPALIDAD DISTRITAL DE UCHURACCAY</v>
          </cell>
          <cell r="HQ160" t="str">
            <v>10. MUNICIPALIDAD DISTRITAL DE ANCHIHUAY</v>
          </cell>
          <cell r="HR160" t="str">
            <v>10. MUNICIPALIDAD DISTRITAL DE LLAUTA</v>
          </cell>
          <cell r="HT160" t="str">
            <v>10. MUNICIPALIDAD DISTRITAL DE SARA SARA</v>
          </cell>
          <cell r="HU160" t="str">
            <v>10. MUNICIPALIDAD DISTRITAL DE SANTIAGO DE PAUCARAY</v>
          </cell>
          <cell r="HV160" t="str">
            <v>10. MUNICIPALIDAD DISTRITAL DE HUAYA</v>
          </cell>
          <cell r="HX160" t="str">
            <v>10. MUNICIPALIDAD DISTRITAL DE MATARA</v>
          </cell>
          <cell r="HZ160" t="str">
            <v>10. MUNICIPALIDAD DISTRITAL DE SUCRE</v>
          </cell>
          <cell r="IA160" t="str">
            <v>10. MUNICIPALIDAD DISTRITAL DE LAJAS</v>
          </cell>
          <cell r="IC160" t="str">
            <v>10. MUNICIPALIDAD DISTRITAL DE SAN LUIS DE LUCMA</v>
          </cell>
          <cell r="IE160" t="str">
            <v>10. MUNICIPALIDAD DISTRITAL DE SAN FELIPE</v>
          </cell>
          <cell r="IH160" t="str">
            <v>10. MUNICIPALIDAD DISTRITAL DE SAN GREGORIO</v>
          </cell>
          <cell r="IJ160" t="str">
            <v>10. MUNICIPALIDAD DISTRITAL DE UTICYACU</v>
          </cell>
          <cell r="IT160" t="str">
            <v>10. MUNICIPALIDAD DISTRITAL DE PICHARI</v>
          </cell>
          <cell r="IW160" t="str">
            <v>10. MUNICIPALIDAD DISTRITAL DE OCONGATE</v>
          </cell>
          <cell r="IY160" t="str">
            <v>10. MUNICIPALIDAD DISTRITAL DE MANTA</v>
          </cell>
          <cell r="JA160" t="str">
            <v>10. MUNICIPALIDAD DISTRITAL DE SAN ANTONIO DE ANTAPARCO</v>
          </cell>
          <cell r="JB160" t="str">
            <v>10. MUNICIPALIDAD DISTRITAL DE SAN JUAN</v>
          </cell>
          <cell r="JC160" t="str">
            <v>10. MUNICIPALIDAD DISTRITAL DE PACHAMARCA</v>
          </cell>
          <cell r="JD160" t="str">
            <v>10. MUNICIPALIDAD DISTRITAL DE SAN ANTONIO DE CUSICANCHA</v>
          </cell>
          <cell r="JE160" t="str">
            <v>11. MUNICIPALIDAD DISTRITAL DE PAZOS</v>
          </cell>
          <cell r="JF160" t="str">
            <v>10. MUNICIPALIDAD DISTRITAL DE YARUMAYO</v>
          </cell>
          <cell r="JJ160" t="str">
            <v>10. MUNICIPALIDAD DISTRITAL DE SINGA</v>
          </cell>
          <cell r="JK160" t="str">
            <v>10. MUNICIPALIDAD DISTRITAL DE SANTO DOMINGO DE ANDA</v>
          </cell>
          <cell r="JQ160" t="str">
            <v>10. MUNICIPALIDAD DISTRITAL DE SAN JUAN BAUTISTA</v>
          </cell>
          <cell r="JR160" t="str">
            <v>10. MUNICIPALIDAD DISTRITAL DE SUNAMPE</v>
          </cell>
          <cell r="JV160" t="str">
            <v>14. MUNICIPALIDAD DISTRITAL DE EL TAMBO</v>
          </cell>
          <cell r="JW160" t="str">
            <v>10. MUNICIPALIDAD DISTRITAL DE MATAHUASI</v>
          </cell>
          <cell r="JY160" t="str">
            <v>10. MUNICIPALIDAD DISTRITAL DE HUERTAS</v>
          </cell>
          <cell r="KC160" t="str">
            <v>10. MUNICIPALIDAD DISTRITAL DE YAULI</v>
          </cell>
          <cell r="KE160" t="str">
            <v>10. MUNICIPALIDAD DISTRITAL DE SIMBAL</v>
          </cell>
          <cell r="KJ160" t="str">
            <v>14. MUNICIPALIDAD DISTRITAL DE USQUIL</v>
          </cell>
          <cell r="KL160" t="str">
            <v>10. MUNICIPALIDAD DISTRITAL DE PIAS</v>
          </cell>
          <cell r="KQ160" t="str">
            <v>10. MUNICIPALIDAD DISTRITAL DE OYOTUN</v>
          </cell>
          <cell r="KS160" t="str">
            <v>10. MUNICIPALIDAD DISTRITAL DE SALAS</v>
          </cell>
          <cell r="KT160" t="str">
            <v>10. MUNICIPALIDAD DISTRITAL DE COMAS</v>
          </cell>
          <cell r="KX160" t="str">
            <v>10. MUNICIPALIDAD DISTRITAL DE NUEVO IMPERIAL</v>
          </cell>
          <cell r="KY160" t="str">
            <v>10. MUNICIPALIDAD DISTRITAL DE SANTA CRUZ DE ANDAMARCA</v>
          </cell>
          <cell r="KZ160" t="str">
            <v>10. MUNICIPALIDAD DISTRITAL DE LAHUAYTAMBO</v>
          </cell>
          <cell r="LA160" t="str">
            <v>10. MUNICIPALIDAD DISTRITAL DE SANTA MARIA</v>
          </cell>
          <cell r="LC160" t="str">
            <v>10. MUNICIPALIDAD DISTRITAL DE COCHAS</v>
          </cell>
          <cell r="LD160" t="str">
            <v>12. MUNICIPALIDAD DISTRITAL DE BELEN</v>
          </cell>
          <cell r="LH160" t="str">
            <v>10. MUNICIPALIDAD DISTRITAL DE JENARO HERRERA</v>
          </cell>
          <cell r="LP160" t="str">
            <v>10. MUNICIPALIDAD DISTRITAL DE UBINAS</v>
          </cell>
          <cell r="LR160" t="str">
            <v>10. MUNICIPALIDAD DISTRITAL DE TICLACAYAN</v>
          </cell>
          <cell r="LU160" t="str">
            <v>15. MUNICIPALIDAD DISTRITAL VEINTISEIS DE OCTUBRE</v>
          </cell>
          <cell r="LV160" t="str">
            <v>10. MUNICIPALIDAD DISTRITAL DE SUYO</v>
          </cell>
          <cell r="LX160" t="str">
            <v>10. MUNICIPALIDAD DISTRITAL DE YAMANGO</v>
          </cell>
          <cell r="MC160" t="str">
            <v>10. MUNICIPALIDAD DISTRITAL DE PAUCARCOLLA</v>
          </cell>
          <cell r="MD160" t="str">
            <v>10. MUNICIPALIDAD DISTRITAL DE SAMAN</v>
          </cell>
          <cell r="ME160" t="str">
            <v>10. MUNICIPALIDAD DISTRITAL DE USICAYOS</v>
          </cell>
          <cell r="MI160" t="str">
            <v>10. MUNICIPALIDAD DISTRITAL DE VILAVILA</v>
          </cell>
          <cell r="MN160" t="str">
            <v>10. MUNICIPALIDAD DISTRITAL DE SAN PEDRO DE PUTINA PUNCO</v>
          </cell>
          <cell r="MT160" t="str">
            <v>10. MUNICIPALIDAD DISTRITAL DE TABALOSOS</v>
          </cell>
          <cell r="MV160" t="str">
            <v>10. MUNICIPALIDAD DISTRITAL DE TRES UNIDOS</v>
          </cell>
          <cell r="MX160" t="str">
            <v>10. MUNICIPALIDAD DISTRITAL DE MORALES</v>
          </cell>
          <cell r="MZ160" t="str">
            <v>10. MUNICIPALIDAD DISTRITAL DE CORONEL GREGORIO ALBARRACIN LANCHIPA</v>
          </cell>
        </row>
        <row r="161">
          <cell r="S161" t="str">
            <v>011. CORTE SUPERIOR DE JUSTICIA DEL CALLAO</v>
          </cell>
          <cell r="AE161" t="str">
            <v>011. SUNARP, SEDE HUARAZ</v>
          </cell>
          <cell r="AF161" t="str">
            <v>022. XI DIRECCION TERRITORIAL DE POLICIA - AREQUIPA</v>
          </cell>
          <cell r="AS161" t="str">
            <v>022. INSTITUTO PEDAGOGICO NACIONAL DE MONTERRICO</v>
          </cell>
          <cell r="CU161" t="str">
            <v>021. HOSPITAL CAYETANO HEREDIA</v>
          </cell>
          <cell r="DB161" t="str">
            <v>020. ALTO HUALLAGA</v>
          </cell>
          <cell r="EW161" t="str">
            <v>303. EDUCACION BAGUA CAPITAL</v>
          </cell>
          <cell r="EX161" t="str">
            <v>304. EDUCACION AIJA</v>
          </cell>
          <cell r="EY161" t="str">
            <v>301. EDUCACION CHANKA</v>
          </cell>
          <cell r="EZ161" t="str">
            <v>304. UGEL CAMANÁ</v>
          </cell>
          <cell r="FA161" t="str">
            <v>307. EDUCACION VRAE LA MAR</v>
          </cell>
          <cell r="FB161" t="str">
            <v>303. EDUCACION JAEN</v>
          </cell>
          <cell r="FC161" t="str">
            <v>304. EDUCACION LA CONVENCION</v>
          </cell>
          <cell r="FD161" t="str">
            <v>300. EDUCACION HUANCAVELICA</v>
          </cell>
          <cell r="FE161" t="str">
            <v>307. EDUCACION UGEL HUACAYBAMBA</v>
          </cell>
          <cell r="FF161" t="str">
            <v>401. HOSPITAL SAN JOSE DE CHINCHA</v>
          </cell>
          <cell r="FG161" t="str">
            <v>306. EDUCACION CHUPACA</v>
          </cell>
          <cell r="FH161" t="str">
            <v>306. EDUCACION SANTIAGO DE CHUCO</v>
          </cell>
          <cell r="FI161" t="str">
            <v>400. SALUD LAMBAYEQUE</v>
          </cell>
          <cell r="FJ161" t="str">
            <v>304. EDUCACION REQUENA</v>
          </cell>
          <cell r="FL161" t="str">
            <v>400. SALUD MOQUEGUA</v>
          </cell>
          <cell r="FM161" t="str">
            <v>401. SALUD HOSPITAL DANIEL A. CARRION</v>
          </cell>
          <cell r="FN161" t="str">
            <v>303. EDUCACION ALTO PIURA</v>
          </cell>
          <cell r="FO161" t="str">
            <v>304. EDUCACION HUANCANE</v>
          </cell>
          <cell r="FP161" t="str">
            <v>300. EDUCACION SAN MARTIN</v>
          </cell>
          <cell r="FS161" t="str">
            <v>301. EDUCACION PURUS</v>
          </cell>
          <cell r="FT161" t="str">
            <v>307. EDUCACION OYON</v>
          </cell>
          <cell r="FW161" t="str">
            <v>11. MUNICIPALIDAD DISTRITAL DE LEVANTO</v>
          </cell>
          <cell r="FY161" t="str">
            <v>11. MUNICIPALIDAD DISTRITAL DE VALERA</v>
          </cell>
          <cell r="GA161" t="str">
            <v>11. MUNICIPALIDAD DISTRITAL DE MARIA</v>
          </cell>
          <cell r="GB161" t="str">
            <v>11. MUNICIPALIDAD DISTRITAL DE TOTORA</v>
          </cell>
          <cell r="GD161" t="str">
            <v>11. MUNICIPALIDAD DISTRITAL DE PIRA</v>
          </cell>
          <cell r="GH161" t="str">
            <v>11. MUNICIPALIDAD DISTRITAL DE LA PRIMAVERA</v>
          </cell>
          <cell r="GI161" t="str">
            <v>11. MUNICIPALIDAD DISTRITAL DE YUNGAR</v>
          </cell>
          <cell r="GM161" t="str">
            <v>11. MUNICIPALIDAD DISTRITAL DE PONTO</v>
          </cell>
          <cell r="GR161" t="str">
            <v>11. MUNICIPALIDAD DISTRITAL DE TAUCA</v>
          </cell>
          <cell r="GY161" t="str">
            <v>11. MUNICIPALIDAD DISTRITAL DE POMACOCHA</v>
          </cell>
          <cell r="HA161" t="str">
            <v>11. MUNICIPALIDAD DISTRITAL DE SAN JUAN DE CHACÑA</v>
          </cell>
          <cell r="HC161" t="str">
            <v>11. MUNICIPALIDAD DISTRITAL DE LOS CHANKAS</v>
          </cell>
          <cell r="HD161" t="str">
            <v>11. MUNICIPALIDAD DISTRITAL DE TURPAY</v>
          </cell>
          <cell r="HE161" t="str">
            <v>11. MUNICIPALIDAD DISTRITAL DE MOLLEBAYA</v>
          </cell>
          <cell r="HG161" t="str">
            <v>11. MUNICIPALIDAD DISTRITAL DE LOMAS</v>
          </cell>
          <cell r="HH161" t="str">
            <v>11. MUNICIPALIDAD DISTRITAL DE TIPAN</v>
          </cell>
          <cell r="HI161" t="str">
            <v>11. MUNICIPALIDAD DISTRITAL DE LLUTA</v>
          </cell>
          <cell r="HL161" t="str">
            <v>11. MUNICIPALIDAD DISTRITAL DE TORO</v>
          </cell>
          <cell r="HM161" t="str">
            <v>11. MUNICIPALIDAD DISTRITAL DE SANTIAGO DE PISCHA</v>
          </cell>
          <cell r="HP161" t="str">
            <v>11. MUNICIPALIDAD DISTRITAL DE PUCACOLPA</v>
          </cell>
          <cell r="HQ161" t="str">
            <v>11. MUNICIPALIDAD DISTRITAL DE ORONCCOY</v>
          </cell>
          <cell r="HR161" t="str">
            <v>11. MUNICIPALIDAD DISTRITAL DE LUCANAS</v>
          </cell>
          <cell r="HU161" t="str">
            <v>11. MUNICIPALIDAD DISTRITAL DE SORAS</v>
          </cell>
          <cell r="HV161" t="str">
            <v>11. MUNICIPALIDAD DISTRITAL DE SARHUA</v>
          </cell>
          <cell r="HX161" t="str">
            <v>11. MUNICIPALIDAD DISTRITAL DE NAMORA</v>
          </cell>
          <cell r="HZ161" t="str">
            <v>11. MUNICIPALIDAD DISTRITAL DE UTCO</v>
          </cell>
          <cell r="IA161" t="str">
            <v>11. MUNICIPALIDAD DISTRITAL DE LLAMA</v>
          </cell>
          <cell r="IC161" t="str">
            <v>11. MUNICIPALIDAD DISTRITAL DE SANTA CRUZ</v>
          </cell>
          <cell r="IE161" t="str">
            <v>11. MUNICIPALIDAD DISTRITAL DE SAN JOSE DEL ALTO</v>
          </cell>
          <cell r="IH161" t="str">
            <v>11. MUNICIPALIDAD DISTRITAL DE SAN SILVESTRE DE COCHAN</v>
          </cell>
          <cell r="IJ161" t="str">
            <v>11. MUNICIPALIDAD DISTRITAL DE YAUYUCAN</v>
          </cell>
          <cell r="IT161" t="str">
            <v>11. MUNICIPALIDAD DISTRITAL DE INKAWASI</v>
          </cell>
          <cell r="IW161" t="str">
            <v>11. MUNICIPALIDAD DISTRITAL DE OROPESA</v>
          </cell>
          <cell r="IY161" t="str">
            <v>11. MUNICIPALIDAD DISTRITAL DE MARISCAL CACERES</v>
          </cell>
          <cell r="JA161" t="str">
            <v>11. MUNICIPALIDAD DISTRITAL DE SANTO TOMAS DE PATA</v>
          </cell>
          <cell r="JB161" t="str">
            <v>11. MUNICIPALIDAD DISTRITAL DE SANTA ANA</v>
          </cell>
          <cell r="JC161" t="str">
            <v>11. MUNICIPALIDAD DISTRITAL DE COSME</v>
          </cell>
          <cell r="JD161" t="str">
            <v>11. MUNICIPALIDAD DISTRITAL DE SAN FRANCISCO DE SANGAYAICO</v>
          </cell>
          <cell r="JE161" t="str">
            <v>13. MUNICIPALIDAD DISTRITAL DE QUISHUAR</v>
          </cell>
          <cell r="JF161" t="str">
            <v>11. MUNICIPALIDAD DISTRITAL DE PILLCO MARCA</v>
          </cell>
          <cell r="JJ161" t="str">
            <v>11. MUNICIPALIDAD DISTRITAL DE TANTAMAYO</v>
          </cell>
          <cell r="JQ161" t="str">
            <v>11. MUNICIPALIDAD DISTRITAL DE SANTIAGO</v>
          </cell>
          <cell r="JR161" t="str">
            <v>11. MUNICIPALIDAD DISTRITAL DE TAMBO DE MORA</v>
          </cell>
          <cell r="JV161" t="str">
            <v>16. MUNICIPALIDAD DISTRITAL DE HUACRAPUQUIO</v>
          </cell>
          <cell r="JW161" t="str">
            <v>11. MUNICIPALIDAD DISTRITAL DE MITO</v>
          </cell>
          <cell r="JY161" t="str">
            <v>11. MUNICIPALIDAD DISTRITAL DE JANJAILLO</v>
          </cell>
          <cell r="KE161" t="str">
            <v>11. MUNICIPALIDAD DISTRITAL DE VICTOR LARCO HERRERA</v>
          </cell>
          <cell r="KL161" t="str">
            <v>11. MUNICIPALIDAD DISTRITAL DE SANTIAGO DE CHALLAS</v>
          </cell>
          <cell r="KQ161" t="str">
            <v>11. MUNICIPALIDAD DISTRITAL DE PICSI</v>
          </cell>
          <cell r="KS161" t="str">
            <v>11. MUNICIPALIDAD DISTRITAL DE SAN JOSE</v>
          </cell>
          <cell r="KT161" t="str">
            <v>11. MUNICIPALIDAD DISTRITAL DE EL AGUSTINO</v>
          </cell>
          <cell r="KX161" t="str">
            <v>11. MUNICIPALIDAD DISTRITAL DE PACARAN</v>
          </cell>
          <cell r="KY161" t="str">
            <v>11. MUNICIPALIDAD DISTRITAL DE SUMBILCA</v>
          </cell>
          <cell r="KZ161" t="str">
            <v>11. MUNICIPALIDAD DISTRITAL DE LANGA</v>
          </cell>
          <cell r="LA161" t="str">
            <v>11. MUNICIPALIDAD DISTRITAL DE SAYAN</v>
          </cell>
          <cell r="LC161" t="str">
            <v>11. MUNICIPALIDAD DISTRITAL DE COLONIA</v>
          </cell>
          <cell r="LD161" t="str">
            <v>13. MUNICIPALIDAD DISTRITAL DE SAN JUAN BAUTISTA</v>
          </cell>
          <cell r="LH161" t="str">
            <v>11. MUNICIPALIDAD DISTRITAL DE YAQUERANA</v>
          </cell>
          <cell r="LP161" t="str">
            <v>11. MUNICIPALIDAD DISTRITAL DE YUNGA</v>
          </cell>
          <cell r="LR161" t="str">
            <v>11. MUNICIPALIDAD DISTRITAL DE TINYAHUARCO</v>
          </cell>
          <cell r="MC161" t="str">
            <v>11. MUNICIPALIDAD DISTRITAL DE PICHACANI</v>
          </cell>
          <cell r="MD161" t="str">
            <v>11. MUNICIPALIDAD DISTRITAL DE SAN ANTON</v>
          </cell>
          <cell r="MT161" t="str">
            <v>11. MUNICIPALIDAD DISTRITAL DE ZAPATERO</v>
          </cell>
          <cell r="MX161" t="str">
            <v>11. MUNICIPALIDAD DISTRITAL DE PAPAPLAYA</v>
          </cell>
          <cell r="MZ161" t="str">
            <v>11. MUNICIPALIDAD DISTRITAL DE LA YARADA LOS PALOS</v>
          </cell>
        </row>
        <row r="162">
          <cell r="S162" t="str">
            <v>012. CORTE SUPERIOR DE JUSTICIA DE PIURA</v>
          </cell>
          <cell r="AE162" t="str">
            <v>012. SUNARP, SEDE HUANCAYO</v>
          </cell>
          <cell r="AF162" t="str">
            <v>026. DIRECCIÓN EJECUTIVA DE INVESTIGACIÓN CRIMINAL Y APOYO A LA JUSTICIA PNP - DIREICAJ PNP</v>
          </cell>
          <cell r="AS162" t="str">
            <v>023. ESCUELA NACIONAL SUPERIOR DE FOLKLORE "J.M.A"</v>
          </cell>
          <cell r="CU162" t="str">
            <v>025. HOSPITAL DE APOYO DEPARTAMENTAL MARIA AUXILIADORA</v>
          </cell>
          <cell r="DB162" t="str">
            <v>021. PICHIS PALCAZU</v>
          </cell>
          <cell r="EW162" t="str">
            <v>400. SALUD AMAZONAS</v>
          </cell>
          <cell r="EX162" t="str">
            <v>305. EDUCACION POMABAMBA</v>
          </cell>
          <cell r="EY162" t="str">
            <v>302. EDUCACION COTABAMBAS</v>
          </cell>
          <cell r="EZ162" t="str">
            <v>305. UGEL CARAVELÍ</v>
          </cell>
          <cell r="FA162" t="str">
            <v>308. EDUCACION HUAMANGA</v>
          </cell>
          <cell r="FB162" t="str">
            <v>304. EDUCACION SAN IGNACIO</v>
          </cell>
          <cell r="FC162" t="str">
            <v>305. EDUCACION CHUMBIVILCAS</v>
          </cell>
          <cell r="FD162" t="str">
            <v>307. EDUCACION UGEL ANGARAES</v>
          </cell>
          <cell r="FE162" t="str">
            <v>308. EDUCACION UGEL AMBO</v>
          </cell>
          <cell r="FF162" t="str">
            <v>402. SALUD PALPA - NASCA</v>
          </cell>
          <cell r="FG162" t="str">
            <v>307. EDUCACION JAUJA</v>
          </cell>
          <cell r="FH162" t="str">
            <v>307. EDUCACION SANCHEZ CARRION</v>
          </cell>
          <cell r="FI162" t="str">
            <v>401. HOSPITAL REGIONAL DOCENTE LAS MERCEDES - CHICLAYO</v>
          </cell>
          <cell r="FJ162" t="str">
            <v>305. EDUCACION NAUTA</v>
          </cell>
          <cell r="FL162" t="str">
            <v>401. SALUD ILO</v>
          </cell>
          <cell r="FM162" t="str">
            <v>402. SALUD UTES OXAPAMPA</v>
          </cell>
          <cell r="FN162" t="str">
            <v>304. INSTITUTOS SUPERIORES DE EDUCACION PUBLICA REGIONAL DE PIURA</v>
          </cell>
          <cell r="FO162" t="str">
            <v>305. EDUCACION PUTINA</v>
          </cell>
          <cell r="FP162" t="str">
            <v>301. EDUCACION BAJO MAYO</v>
          </cell>
          <cell r="FS162" t="str">
            <v>302. EDUCACION ATALAYA</v>
          </cell>
          <cell r="FT162" t="str">
            <v>308. EDUCACION HUAROCHIRI</v>
          </cell>
          <cell r="FW162" t="str">
            <v>12. MUNICIPALIDAD DISTRITAL DE MAGDALENA</v>
          </cell>
          <cell r="FY162" t="str">
            <v>12. MUNICIPALIDAD DISTRITAL DE YAMBRASBAMBA</v>
          </cell>
          <cell r="GA162" t="str">
            <v>12. MUNICIPALIDAD DISTRITAL DE OCALLI</v>
          </cell>
          <cell r="GB162" t="str">
            <v>12. MUNICIPALIDAD DISTRITAL DE VISTA ALEGRE</v>
          </cell>
          <cell r="GD162" t="str">
            <v>12. MUNICIPALIDAD DISTRITAL DE TARICA</v>
          </cell>
          <cell r="GH162" t="str">
            <v>12. MUNICIPALIDAD DISTRITAL DE MANGAS</v>
          </cell>
          <cell r="GM162" t="str">
            <v>12. MUNICIPALIDAD DISTRITAL DE RAHUAPAMPA</v>
          </cell>
          <cell r="GY162" t="str">
            <v>12. MUNICIPALIDAD DISTRITAL DE SAN ANTONIO DE CACHI</v>
          </cell>
          <cell r="HA162" t="str">
            <v>12. MUNICIPALIDAD DISTRITAL DE SAÑAYCA</v>
          </cell>
          <cell r="HD162" t="str">
            <v>12. MUNICIPALIDAD DISTRITAL DE VILCABAMBA</v>
          </cell>
          <cell r="HE162" t="str">
            <v>12. MUNICIPALIDAD DISTRITAL DE PAUCARPATA</v>
          </cell>
          <cell r="HG162" t="str">
            <v>12. MUNICIPALIDAD DISTRITAL DE QUICACHA</v>
          </cell>
          <cell r="HH162" t="str">
            <v>12. MUNICIPALIDAD DISTRITAL DE UÑON</v>
          </cell>
          <cell r="HI162" t="str">
            <v>12. MUNICIPALIDAD DISTRITAL DE MACA</v>
          </cell>
          <cell r="HM162" t="str">
            <v>12. MUNICIPALIDAD DISTRITAL DE SOCOS</v>
          </cell>
          <cell r="HP162" t="str">
            <v>12. MUNICIPALIDAD DISTRITAL DE CHACA</v>
          </cell>
          <cell r="HR162" t="str">
            <v>12. MUNICIPALIDAD DISTRITAL DE OCAÑA</v>
          </cell>
          <cell r="HV162" t="str">
            <v>12. MUNICIPALIDAD DISTRITAL DE VILCANCHOS</v>
          </cell>
          <cell r="HX162" t="str">
            <v>12. MUNICIPALIDAD DISTRITAL DE SAN JUAN</v>
          </cell>
          <cell r="HZ162" t="str">
            <v>12. MUNICIPALIDAD DISTRITAL DE LA LIBERTAD DE PALLAN</v>
          </cell>
          <cell r="IA162" t="str">
            <v>12. MUNICIPALIDAD DISTRITAL DE MIRACOSTA</v>
          </cell>
          <cell r="IC162" t="str">
            <v>12. MUNICIPALIDAD DISTRITAL DE SANTO DOMINGO DE LA CAPILLA</v>
          </cell>
          <cell r="IE162" t="str">
            <v>12. MUNICIPALIDAD DISTRITAL DE SANTA ROSA</v>
          </cell>
          <cell r="IH162" t="str">
            <v>12. MUNICIPALIDAD DISTRITAL DE TONGOD</v>
          </cell>
          <cell r="IT162" t="str">
            <v>12. MUNICIPALIDAD DISTRITAL DE VILLA VIRGEN</v>
          </cell>
          <cell r="IW162" t="str">
            <v>12. MUNICIPALIDAD DISTRITAL DE QUIQUIJANA</v>
          </cell>
          <cell r="IY162" t="str">
            <v>12. MUNICIPALIDAD DISTRITAL DE MOYA</v>
          </cell>
          <cell r="JA162" t="str">
            <v>12. MUNICIPALIDAD DISTRITAL DE SECCLLA</v>
          </cell>
          <cell r="JB162" t="str">
            <v>12. MUNICIPALIDAD DISTRITAL DE TANTARA</v>
          </cell>
          <cell r="JD162" t="str">
            <v>12. MUNICIPALIDAD DISTRITAL DE SAN ISIDRO</v>
          </cell>
          <cell r="JE162" t="str">
            <v>14. MUNICIPALIDAD DISTRITAL DE SALCABAMBA</v>
          </cell>
          <cell r="JF162" t="str">
            <v>12. MUNICIPALIDAD DISTRITAL DE YACUS</v>
          </cell>
          <cell r="JQ162" t="str">
            <v>12. MUNICIPALIDAD DISTRITAL DE SUBTANJALLA</v>
          </cell>
          <cell r="JV162" t="str">
            <v>17. MUNICIPALIDAD DISTRITAL DE HUALHUAS</v>
          </cell>
          <cell r="JW162" t="str">
            <v>12. MUNICIPALIDAD DISTRITAL DE NUEVE DE JULIO</v>
          </cell>
          <cell r="JY162" t="str">
            <v>12. MUNICIPALIDAD DISTRITAL DE JULCAN</v>
          </cell>
          <cell r="KL162" t="str">
            <v>12. MUNICIPALIDAD DISTRITAL DE TAURIJA</v>
          </cell>
          <cell r="KQ162" t="str">
            <v>12. MUNICIPALIDAD DISTRITAL DE PIMENTEL</v>
          </cell>
          <cell r="KS162" t="str">
            <v>12. MUNICIPALIDAD DISTRITAL DE TUCUME</v>
          </cell>
          <cell r="KT162" t="str">
            <v>12. MUNICIPALIDAD DISTRITAL DE INDEPENDENCIA</v>
          </cell>
          <cell r="KX162" t="str">
            <v>12. MUNICIPALIDAD DISTRITAL DE QUILMANA</v>
          </cell>
          <cell r="KY162" t="str">
            <v>12. MUNICIPALIDAD DISTRITAL DE VEINTISIETE DE NOVIEMBRE</v>
          </cell>
          <cell r="KZ162" t="str">
            <v>12. MUNICIPALIDAD DISTRITAL DE SAN PEDRO DE LARAOS</v>
          </cell>
          <cell r="LA162" t="str">
            <v>12. MUNICIPALIDAD DISTRITAL DE VEGUETA</v>
          </cell>
          <cell r="LC162" t="str">
            <v>12. MUNICIPALIDAD DISTRITAL DE HONGOS</v>
          </cell>
          <cell r="LR162" t="str">
            <v>12. MUNICIPALIDAD DISTRITAL DE VICCO</v>
          </cell>
          <cell r="MC162" t="str">
            <v>12. MUNICIPALIDAD DISTRITAL DE PLATERIA</v>
          </cell>
          <cell r="MD162" t="str">
            <v>12. MUNICIPALIDAD DISTRITAL DE SAN JOSE</v>
          </cell>
          <cell r="MX162" t="str">
            <v>12. MUNICIPALIDAD DISTRITAL DE SAN ANTONIO</v>
          </cell>
        </row>
        <row r="163">
          <cell r="S163" t="str">
            <v>013. CORTE SUPERIOR DE JUSTICIA DE HUANUCO</v>
          </cell>
          <cell r="AE163" t="str">
            <v>013. SUNARP, SEDE ICA</v>
          </cell>
          <cell r="AF163" t="str">
            <v>028. II DIRECCION TERRITORIAL DE POLICIA CHICLAYO</v>
          </cell>
          <cell r="AS163" t="str">
            <v>024. SEDE CENTRAL</v>
          </cell>
          <cell r="CU163" t="str">
            <v>027. HOSPITAL NACIONAL ARZOBISPO LOAYZA</v>
          </cell>
          <cell r="DB163" t="str">
            <v>022. PROYECTO ESPECIAL DE DESARROLLO DEL VALLE DE LOS RIOS APURIMAC, ENE Y MANTARO - PROVRAEM</v>
          </cell>
          <cell r="EW163" t="str">
            <v>401. SALUD BAGUA</v>
          </cell>
          <cell r="EX163" t="str">
            <v>306. EDUCACION SIHUAS</v>
          </cell>
          <cell r="EY163" t="str">
            <v>303. EDUCACION CHINCHEROS</v>
          </cell>
          <cell r="EZ163" t="str">
            <v>306. UGEL CASTILLA</v>
          </cell>
          <cell r="FA163" t="str">
            <v>309. EDUCACION UGEL SUCRE</v>
          </cell>
          <cell r="FB163" t="str">
            <v>305. EDUCACION UGEL SANTA CRUZ</v>
          </cell>
          <cell r="FC163" t="str">
            <v>306. EDUCACION PARURO</v>
          </cell>
          <cell r="FD163" t="str">
            <v>308. UGEL SURCUBAMBA</v>
          </cell>
          <cell r="FE163" t="str">
            <v>309. EDUCACION UGEL LAURICOCHA</v>
          </cell>
          <cell r="FF163" t="str">
            <v>403. HOSPITAL REGIONAL DE ICA</v>
          </cell>
          <cell r="FG163" t="str">
            <v>308. EDUCACION YAULI - LA OROYA</v>
          </cell>
          <cell r="FH163" t="str">
            <v>308. EDUCACION PATAZ</v>
          </cell>
          <cell r="FI163" t="str">
            <v>402. HOSPITAL BELEN - LAMBAYEQUE</v>
          </cell>
          <cell r="FJ163" t="str">
            <v>306. EDUCACION DATEM DEL MARAÑON</v>
          </cell>
          <cell r="FL163" t="str">
            <v>402. HOSPITAL REGIONAL DE MOQUEGUA</v>
          </cell>
          <cell r="FN163" t="str">
            <v>305. EDUCACION UGEL DE PAITA</v>
          </cell>
          <cell r="FO163" t="str">
            <v>306. EDUCACION COLLAO</v>
          </cell>
          <cell r="FP163" t="str">
            <v>302. EDUCACION HUALLAGA CENTRAL</v>
          </cell>
          <cell r="FS163" t="str">
            <v>303. EDUCACION CORONEL PORTILLO</v>
          </cell>
          <cell r="FT163" t="str">
            <v>309. EDUCACION BARRANCA</v>
          </cell>
          <cell r="FW163" t="str">
            <v>13. MUNICIPALIDAD DISTRITAL DE MARISCAL CASTILLA</v>
          </cell>
          <cell r="GA163" t="str">
            <v>13. MUNICIPALIDAD DISTRITAL DE OCUMAL</v>
          </cell>
          <cell r="GH163" t="str">
            <v>13. MUNICIPALIDAD DISTRITAL DE PACLLON</v>
          </cell>
          <cell r="GM163" t="str">
            <v>13. MUNICIPALIDAD DISTRITAL DE RAPAYAN</v>
          </cell>
          <cell r="GY163" t="str">
            <v>13. MUNICIPALIDAD DISTRITAL DE SAN JERONIMO</v>
          </cell>
          <cell r="HA163" t="str">
            <v>13. MUNICIPALIDAD DISTRITAL DE SORAYA</v>
          </cell>
          <cell r="HD163" t="str">
            <v>13. MUNICIPALIDAD DISTRITAL DE VIRUNDO</v>
          </cell>
          <cell r="HE163" t="str">
            <v>13. MUNICIPALIDAD DISTRITAL DE POCSI</v>
          </cell>
          <cell r="HG163" t="str">
            <v>13. MUNICIPALIDAD DISTRITAL DE YAUCA</v>
          </cell>
          <cell r="HH163" t="str">
            <v>13. MUNICIPALIDAD DISTRITAL DE URACA</v>
          </cell>
          <cell r="HI163" t="str">
            <v>13. MUNICIPALIDAD DISTRITAL DE MADRIGAL</v>
          </cell>
          <cell r="HM163" t="str">
            <v>13. MUNICIPALIDAD DISTRITAL DE TAMBILLO</v>
          </cell>
          <cell r="HR163" t="str">
            <v>13. MUNICIPALIDAD DISTRITAL DE OTOCA</v>
          </cell>
          <cell r="IA163" t="str">
            <v>13. MUNICIPALIDAD DISTRITAL DE PACCHA</v>
          </cell>
          <cell r="IC163" t="str">
            <v>13. MUNICIPALIDAD DISTRITAL DE SANTO TOMAS</v>
          </cell>
          <cell r="IH163" t="str">
            <v>13. MUNICIPALIDAD DISTRITAL DE UNION AGUA BLANCA</v>
          </cell>
          <cell r="IT163" t="str">
            <v>13. MUNICIPALIDAD DISTRITAL DE VILLA KINTIARINA</v>
          </cell>
          <cell r="IY163" t="str">
            <v>13. MUNICIPALIDAD DISTRITAL DE NUEVO OCCORO</v>
          </cell>
          <cell r="JB163" t="str">
            <v>13. MUNICIPALIDAD DISTRITAL DE TICRAPO</v>
          </cell>
          <cell r="JD163" t="str">
            <v>13. MUNICIPALIDAD DISTRITAL DE SANTIAGO DE CHOCORVOS</v>
          </cell>
          <cell r="JE163" t="str">
            <v>15. MUNICIPALIDAD DISTRITAL DE SALCAHUASI</v>
          </cell>
          <cell r="JF163" t="str">
            <v>13. MUNICIPALIDAD DISTRITAL DE SAN PABLO DE PILLAO</v>
          </cell>
          <cell r="JQ163" t="str">
            <v>13. MUNICIPALIDAD DISTRITAL DE TATE</v>
          </cell>
          <cell r="JV163" t="str">
            <v>19. MUNICIPALIDAD DISTRITAL DE HUANCAN</v>
          </cell>
          <cell r="JW163" t="str">
            <v>13. MUNICIPALIDAD DISTRITAL DE ORCOTUNA</v>
          </cell>
          <cell r="JY163" t="str">
            <v>13. MUNICIPALIDAD DISTRITAL DE LEONOR ORDOÑEZ</v>
          </cell>
          <cell r="KL163" t="str">
            <v>13. MUNICIPALIDAD DISTRITAL DE URPAY</v>
          </cell>
          <cell r="KQ163" t="str">
            <v>13. MUNICIPALIDAD DISTRITAL DE REQUE</v>
          </cell>
          <cell r="KT163" t="str">
            <v>13. MUNICIPALIDAD DISTRITAL DE JESUS MARIA</v>
          </cell>
          <cell r="KX163" t="str">
            <v>13. MUNICIPALIDAD DISTRITAL DE SAN ANTONIO</v>
          </cell>
          <cell r="KZ163" t="str">
            <v>13. MUNICIPALIDAD DISTRITAL DE MARIATANA</v>
          </cell>
          <cell r="LC163" t="str">
            <v>13. MUNICIPALIDAD DISTRITAL DE HUAMPARA</v>
          </cell>
          <cell r="LR163" t="str">
            <v>13. MUNICIPALIDAD DISTRITAL DE YANACANCHA</v>
          </cell>
          <cell r="MC163" t="str">
            <v>13. MUNICIPALIDAD DISTRITAL DE SAN ANTONIO</v>
          </cell>
          <cell r="MD163" t="str">
            <v>13. MUNICIPALIDAD DISTRITAL DE SAN JUAN DE SALINAS</v>
          </cell>
          <cell r="MX163" t="str">
            <v>13. MUNICIPALIDAD DISTRITAL DE SAUCE</v>
          </cell>
        </row>
        <row r="164">
          <cell r="S164" t="str">
            <v>014. CORTE SUPERIOR DE JUSTICIA DE SANTA</v>
          </cell>
          <cell r="AE164" t="str">
            <v>014. SUNARP, SEDE TACNA</v>
          </cell>
          <cell r="AF164" t="str">
            <v>029. DIRECCIÓN EJECUTIVA ANTIDROGAS - DIREJANDRO PNP</v>
          </cell>
          <cell r="AS164" t="str">
            <v>026. PROGRAMA EDUCACION BASICA PARA TODOS</v>
          </cell>
          <cell r="CU164" t="str">
            <v>028. HOSPITAL NACIONAL DOS DE MAYO</v>
          </cell>
          <cell r="DB164" t="str">
            <v>034. PROYECTO ESPECIAL DATEM DEL MARAÑON - ALTO AMAZONAS - LORETO - CONDORCANQUI - PEDAMAALC</v>
          </cell>
          <cell r="EW164" t="str">
            <v>402. HOSPITAL DE APOYO CHACHAPOYAS</v>
          </cell>
          <cell r="EX164" t="str">
            <v>307. EDUCACION CARLOS F. FITZCARRALD</v>
          </cell>
          <cell r="EY164" t="str">
            <v>304. EDUCACION GRAU</v>
          </cell>
          <cell r="EZ164" t="str">
            <v>307. UGEL CONDESUYOS</v>
          </cell>
          <cell r="FA164" t="str">
            <v>310. EDUCACION UGEL VICTOR FAJARDO</v>
          </cell>
          <cell r="FB164" t="str">
            <v>306. EDUCACION UGEL CAJABAMBA</v>
          </cell>
          <cell r="FC164" t="str">
            <v>308. EDUCACION URUBAMBA</v>
          </cell>
          <cell r="FD164" t="str">
            <v>309. UGEL ACOBAMBA</v>
          </cell>
          <cell r="FE164" t="str">
            <v>310. EDUCACION UGEL YAROWILCA</v>
          </cell>
          <cell r="FF164" t="str">
            <v>404. HOSPITAL SAN JUAN DE DIOS - PISCO</v>
          </cell>
          <cell r="FG164" t="str">
            <v>309. EDUCACION PROVINCIA DE JUNIN</v>
          </cell>
          <cell r="FH164" t="str">
            <v>309. EDUCACION BOLIVAR</v>
          </cell>
          <cell r="FI164" t="str">
            <v>403. HOSPITAL REGIONAL LAMBAYEQUE</v>
          </cell>
          <cell r="FJ164" t="str">
            <v>308. EDUCACION PUTUMAYO</v>
          </cell>
          <cell r="FN164" t="str">
            <v>306. EDUCACION UGEL DE TALARA</v>
          </cell>
          <cell r="FO164" t="str">
            <v>307. EDUCACION CHUCUITO - JULI</v>
          </cell>
          <cell r="FP164" t="str">
            <v>303. EDUCACION ALTO HUALLAGA</v>
          </cell>
          <cell r="FS164" t="str">
            <v>304. EDUCACION PADRE ABAD</v>
          </cell>
          <cell r="FT164" t="str">
            <v>400. DIRECCION DE SALUD III LIMA NORTE</v>
          </cell>
          <cell r="FW164" t="str">
            <v>14. MUNICIPALIDAD DISTRITAL DE MOLINOPAMPA</v>
          </cell>
          <cell r="GA164" t="str">
            <v>14. MUNICIPALIDAD DISTRITAL DE PISUQUIA</v>
          </cell>
          <cell r="GH164" t="str">
            <v>14. MUNICIPALIDAD DISTRITAL DE SAN MIGUEL DE CORPANQUI</v>
          </cell>
          <cell r="GM164" t="str">
            <v>14. MUNICIPALIDAD DISTRITAL DE SAN MARCOS</v>
          </cell>
          <cell r="GY164" t="str">
            <v>14. MUNICIPALIDAD DISTRITAL DE SAN MIGUEL DE CHACCRAMPA</v>
          </cell>
          <cell r="HA164" t="str">
            <v>14. MUNICIPALIDAD DISTRITAL DE TAPAIRIHUA</v>
          </cell>
          <cell r="HD164" t="str">
            <v>14. MUNICIPALIDAD DISTRITAL DE CURASCO</v>
          </cell>
          <cell r="HE164" t="str">
            <v>14. MUNICIPALIDAD DISTRITAL DE POLOBAYA</v>
          </cell>
          <cell r="HH164" t="str">
            <v>14. MUNICIPALIDAD DISTRITAL DE VIRACO</v>
          </cell>
          <cell r="HI164" t="str">
            <v>14. MUNICIPALIDAD DISTRITAL DE SAN ANTONIO DE CHUCA</v>
          </cell>
          <cell r="HM164" t="str">
            <v>14. MUNICIPALIDAD DISTRITAL DE VINCHOS</v>
          </cell>
          <cell r="HR164" t="str">
            <v>14. MUNICIPALIDAD DISTRITAL DE SAISA</v>
          </cell>
          <cell r="IA164" t="str">
            <v>14. MUNICIPALIDAD DISTRITAL DE PION</v>
          </cell>
          <cell r="IC164" t="str">
            <v>14. MUNICIPALIDAD DISTRITAL DE SOCOTA</v>
          </cell>
          <cell r="IT164" t="str">
            <v>14. MUNICIPALIDAD DISTRITAL DE MEGANTONI</v>
          </cell>
          <cell r="IY164" t="str">
            <v>14. MUNICIPALIDAD DISTRITAL DE PALCA</v>
          </cell>
          <cell r="JD164" t="str">
            <v>14. MUNICIPALIDAD DISTRITAL DE SANTIAGO DE QUIRAHUARA</v>
          </cell>
          <cell r="JE164" t="str">
            <v>16. MUNICIPALIDAD DISTRITAL DE SAN MARCOS DE ROCCHAC</v>
          </cell>
          <cell r="JQ164" t="str">
            <v>14. MUNICIPALIDAD DISTRITAL DE YAUCA DEL ROSARIO</v>
          </cell>
          <cell r="JV164" t="str">
            <v>20. MUNICIPALIDAD DISTRITAL DE HUASICANCHA</v>
          </cell>
          <cell r="JW164" t="str">
            <v>14. MUNICIPALIDAD DISTRITAL DE SAN JOSE DE QUERO</v>
          </cell>
          <cell r="JY164" t="str">
            <v>14. MUNICIPALIDAD DISTRITAL DE LLOCLLAPAMPA</v>
          </cell>
          <cell r="KQ164" t="str">
            <v>14. MUNICIPALIDAD DISTRITAL DE SANTA ROSA</v>
          </cell>
          <cell r="KT164" t="str">
            <v>14. MUNICIPALIDAD DISTRITAL DE LA MOLINA</v>
          </cell>
          <cell r="KX164" t="str">
            <v>14. MUNICIPALIDAD DISTRITAL DE SAN LUIS</v>
          </cell>
          <cell r="KZ164" t="str">
            <v>14. MUNICIPALIDAD DISTRITAL DE RICARDO PALMA</v>
          </cell>
          <cell r="LC164" t="str">
            <v>14. MUNICIPALIDAD DISTRITAL DE HUANCAYA</v>
          </cell>
          <cell r="MC164" t="str">
            <v>14. MUNICIPALIDAD DISTRITAL DE TIQUILLACA</v>
          </cell>
          <cell r="MD164" t="str">
            <v>14. MUNICIPALIDAD DISTRITAL DE SANTIAGO DE PUPUJA</v>
          </cell>
          <cell r="MX164" t="str">
            <v>14. MUNICIPALIDAD DISTRITAL DE SHAPAJA</v>
          </cell>
        </row>
        <row r="165">
          <cell r="S165" t="str">
            <v>015. CORTE SUPERIOR DE JUSTICIA DE ANCASH</v>
          </cell>
          <cell r="AE165" t="str">
            <v>015. SUNARP, SEDE AYACUCHO</v>
          </cell>
          <cell r="AF165" t="str">
            <v>032. OFICINA GENERAL DE INFRAESTRUCTURA</v>
          </cell>
          <cell r="AS165" t="str">
            <v>108. PROGRAMA NACIONAL DE INFRAESTRUCTURA EDUCATIVA</v>
          </cell>
          <cell r="CU165" t="str">
            <v>029. HOSPITAL DE APOYO SANTA ROSA</v>
          </cell>
          <cell r="DB165" t="str">
            <v>035. GESTION DE PROYECTOS SECTORIALES</v>
          </cell>
          <cell r="EW165" t="str">
            <v>403. HOSPITAL DE APOYO BAGUA</v>
          </cell>
          <cell r="EX165" t="str">
            <v>308. EDUCACION HUARI</v>
          </cell>
          <cell r="EY165" t="str">
            <v>305. EDUCACION HUANCARAMA</v>
          </cell>
          <cell r="EZ165" t="str">
            <v>308. UGEL ISLAY</v>
          </cell>
          <cell r="FA165" t="str">
            <v>311. EDUCACION VILCASHUAMAN</v>
          </cell>
          <cell r="FB165" t="str">
            <v>307. EDUCACION UGEL BAMBAMARCA</v>
          </cell>
          <cell r="FC165" t="str">
            <v>309. EDUCACION PAUCARTAMBO</v>
          </cell>
          <cell r="FD165" t="str">
            <v>310. UGEL HUANCAVELICA</v>
          </cell>
          <cell r="FE165" t="str">
            <v>311. EDUCACION UGEL HUANUCO</v>
          </cell>
          <cell r="FF165" t="str">
            <v>405. HOSPITAL DE APOYO SANTA MARIA DEL SOCORRO</v>
          </cell>
          <cell r="FG165" t="str">
            <v>310. EDUCACIÓN PICHANAKI</v>
          </cell>
          <cell r="FH165" t="str">
            <v>310. COLEGIO MILITAR RAMON CASTILLA</v>
          </cell>
          <cell r="FJ165" t="str">
            <v>400. SALUD LORETO</v>
          </cell>
          <cell r="FN165" t="str">
            <v>307. EDUCACION UGEL MORROPON</v>
          </cell>
          <cell r="FO165" t="str">
            <v>308. EDUCACION YUNGUYO</v>
          </cell>
          <cell r="FP165" t="str">
            <v>305. EDUCACION LAMAS</v>
          </cell>
          <cell r="FS165" t="str">
            <v>400. SALUD UCAYALI</v>
          </cell>
          <cell r="FT165" t="str">
            <v>401. HOSPITAL HUACHO - HUAURA - OYON Y SERVICIOS BASICOS DE SALUD</v>
          </cell>
          <cell r="FW165" t="str">
            <v>15. MUNICIPALIDAD DISTRITAL DE MONTEVIDEO</v>
          </cell>
          <cell r="GA165" t="str">
            <v>15. MUNICIPALIDAD DISTRITAL DE PROVIDENCIA</v>
          </cell>
          <cell r="GH165" t="str">
            <v>15. MUNICIPALIDAD DISTRITAL DE TICLLOS</v>
          </cell>
          <cell r="GM165" t="str">
            <v>15. MUNICIPALIDAD DISTRITAL DE SAN PEDRO DE CHANA</v>
          </cell>
          <cell r="GY165" t="str">
            <v>15. MUNICIPALIDAD DISTRITAL DE SANTA MARIA DE CHICMO</v>
          </cell>
          <cell r="HA165" t="str">
            <v>15. MUNICIPALIDAD DISTRITAL DE TINTAY</v>
          </cell>
          <cell r="HE165" t="str">
            <v>15. MUNICIPALIDAD DISTRITAL DE QUEQUEÑA</v>
          </cell>
          <cell r="HI165" t="str">
            <v>15. MUNICIPALIDAD DISTRITAL DE SIBAYO</v>
          </cell>
          <cell r="HM165" t="str">
            <v>15. MUNICIPALIDAD DISTRITAL DE JESUS NAZARENO</v>
          </cell>
          <cell r="HR165" t="str">
            <v>15. MUNICIPALIDAD DISTRITAL DE SAN CRISTOBAL</v>
          </cell>
          <cell r="IA165" t="str">
            <v>15. MUNICIPALIDAD DISTRITAL DE QUEROCOTO</v>
          </cell>
          <cell r="IC165" t="str">
            <v>15. MUNICIPALIDAD DISTRITAL DE TORIBIO CASANOVA</v>
          </cell>
          <cell r="IY165" t="str">
            <v>15. MUNICIPALIDAD DISTRITAL DE PILCHACA</v>
          </cell>
          <cell r="JD165" t="str">
            <v>15. MUNICIPALIDAD DISTRITAL DE SANTO DOMINGO DE CAPILLAS</v>
          </cell>
          <cell r="JE165" t="str">
            <v>17. MUNICIPALIDAD DISTRITAL DE SURCUBAMBA</v>
          </cell>
          <cell r="JV165" t="str">
            <v>21. MUNICIPALIDAD DISTRITAL DE HUAYUCACHI</v>
          </cell>
          <cell r="JW165" t="str">
            <v>15. MUNICIPALIDAD DISTRITAL DE SANTA ROSA DE OCOPA</v>
          </cell>
          <cell r="JY165" t="str">
            <v>15. MUNICIPALIDAD DISTRITAL DE MARCO</v>
          </cell>
          <cell r="KQ165" t="str">
            <v>15. MUNICIPALIDAD DISTRITAL DE SAÑA</v>
          </cell>
          <cell r="KT165" t="str">
            <v>15. MUNICIPALIDAD DISTRITAL DE LA VICTORIA</v>
          </cell>
          <cell r="KX165" t="str">
            <v>15. MUNICIPALIDAD DISTRITAL DE SANTA CRUZ DE FLORES</v>
          </cell>
          <cell r="KZ165" t="str">
            <v>15. MUNICIPALIDAD DISTRITAL DE SAN ANDRES DE TUPICOCHA</v>
          </cell>
          <cell r="LC165" t="str">
            <v>15. MUNICIPALIDAD DISTRITAL DE HUANGASCAR</v>
          </cell>
          <cell r="MC165" t="str">
            <v>15. MUNICIPALIDAD DISTRITAL DE VILQUE</v>
          </cell>
          <cell r="MD165" t="str">
            <v>15. MUNICIPALIDAD DISTRITAL DE TIRAPATA</v>
          </cell>
        </row>
        <row r="166">
          <cell r="S166" t="str">
            <v>016. CORTE SUPERIOR DE JUSTICIA DE CAJAMARCA</v>
          </cell>
          <cell r="AF166" t="str">
            <v>033. FRENTE POLICIAL PUNO</v>
          </cell>
          <cell r="AS166" t="str">
            <v>113. APROLAB II</v>
          </cell>
          <cell r="CU166" t="str">
            <v>030. HOSPITAL DE EMERGENCIAS CASIMIRO ULLOA</v>
          </cell>
          <cell r="DB166" t="str">
            <v>036. FONDO SIERRA AZUL</v>
          </cell>
          <cell r="EW166" t="str">
            <v>404. SALUD UTCUBAMBA</v>
          </cell>
          <cell r="EX166" t="str">
            <v>309. EDUCACION PALLASCA</v>
          </cell>
          <cell r="EY166" t="str">
            <v>306. EDUCACION AYMARAES</v>
          </cell>
          <cell r="EZ166" t="str">
            <v>309. UGEL LA UNIÓN</v>
          </cell>
          <cell r="FA166" t="str">
            <v>312. EDUCACION HUANCASANCOS</v>
          </cell>
          <cell r="FB166" t="str">
            <v>308. EDUCACION UGEL CELENDIN</v>
          </cell>
          <cell r="FC166" t="str">
            <v>310. EDUCACION ESPINAR</v>
          </cell>
          <cell r="FD166" t="str">
            <v>311. UGEL HUAYTARA</v>
          </cell>
          <cell r="FE166" t="str">
            <v>312. INSTITUTO SUPERIOR DE MUSICA PUBLICO DANIEL ALOMIA ROBLES</v>
          </cell>
          <cell r="FF166" t="str">
            <v>406. RED DE SALUD ICA</v>
          </cell>
          <cell r="FG166" t="str">
            <v>311. EDUCACIÓN PANGOA</v>
          </cell>
          <cell r="FH166" t="str">
            <v>311. EDUCACION JULCAN</v>
          </cell>
          <cell r="FJ166" t="str">
            <v>401. SALUD YURIMAGUAS</v>
          </cell>
          <cell r="FN166" t="str">
            <v>308. EDUCACION UGEL AYABACA</v>
          </cell>
          <cell r="FO166" t="str">
            <v>309. EDUCACION CARABAYA - MACUSANI</v>
          </cell>
          <cell r="FP166" t="str">
            <v>306. EDUCACION RIOJA</v>
          </cell>
          <cell r="FS166" t="str">
            <v>401. HOSPITAL REGIONAL DE PUCALLPA</v>
          </cell>
          <cell r="FT166" t="str">
            <v>402. SERVICIOS BASICOS DE SALUD CAÑETE-YAUYOS</v>
          </cell>
          <cell r="FW166" t="str">
            <v>16. MUNICIPALIDAD DISTRITAL DE OLLEROS</v>
          </cell>
          <cell r="GA166" t="str">
            <v>16. MUNICIPALIDAD DISTRITAL DE SAN CRISTOBAL</v>
          </cell>
          <cell r="GM166" t="str">
            <v>16. MUNICIPALIDAD DISTRITAL DE UCO</v>
          </cell>
          <cell r="GY166" t="str">
            <v>16. MUNICIPALIDAD DISTRITAL DE TALAVERA</v>
          </cell>
          <cell r="HA166" t="str">
            <v>16. MUNICIPALIDAD DISTRITAL DE TORAYA</v>
          </cell>
          <cell r="HE166" t="str">
            <v>16. MUNICIPALIDAD DISTRITAL DE SABANDIA</v>
          </cell>
          <cell r="HI166" t="str">
            <v>16. MUNICIPALIDAD DISTRITAL DE TAPAY</v>
          </cell>
          <cell r="HM166" t="str">
            <v>16. MUNICIPALIDAD DISTRITAL DE ANDRES AVELINO CACERES DORREGARAY</v>
          </cell>
          <cell r="HR166" t="str">
            <v>16. MUNICIPALIDAD DISTRITAL DE SAN JUAN</v>
          </cell>
          <cell r="IA166" t="str">
            <v>16. MUNICIPALIDAD DISTRITAL DE SAN JUAN DE LICUPIS</v>
          </cell>
          <cell r="IY166" t="str">
            <v>16. MUNICIPALIDAD DISTRITAL DE VILCA</v>
          </cell>
          <cell r="JD166" t="str">
            <v>16. MUNICIPALIDAD DISTRITAL DE TAMBO</v>
          </cell>
          <cell r="JE166" t="str">
            <v>18. MUNICIPALIDAD DISTRITAL DE TINTAY PUNCU</v>
          </cell>
          <cell r="JV166" t="str">
            <v>22. MUNICIPALIDAD DISTRITAL DE INGENIO</v>
          </cell>
          <cell r="JY166" t="str">
            <v>16. MUNICIPALIDAD DISTRITAL DE MASMA</v>
          </cell>
          <cell r="KQ166" t="str">
            <v>16. MUNICIPALIDAD DISTRITAL DE CAYALTI</v>
          </cell>
          <cell r="KT166" t="str">
            <v>16. MUNICIPALIDAD DISTRITAL DE LINCE</v>
          </cell>
          <cell r="KX166" t="str">
            <v>16. MUNICIPALIDAD DISTRITAL DE ZUÑIGA</v>
          </cell>
          <cell r="KZ166" t="str">
            <v>16. MUNICIPALIDAD DISTRITAL DE SAN ANTONIO</v>
          </cell>
          <cell r="LC166" t="str">
            <v>16. MUNICIPALIDAD DISTRITAL DE HUANTAN</v>
          </cell>
        </row>
        <row r="167">
          <cell r="S167" t="str">
            <v>017. CORTE SUPERIOR DE JUSTICIA DE PUNO</v>
          </cell>
          <cell r="AF167" t="str">
            <v>034. REGIÓN POLICIAL LORETO</v>
          </cell>
          <cell r="AS167" t="str">
            <v>116. COLEGIO MAYOR SECUNDARIO PRESIDENTE DEL PERU</v>
          </cell>
          <cell r="CU167" t="str">
            <v>031. HOSPITAL DE EMERGENCIAS PEDIÁTRICAS</v>
          </cell>
          <cell r="EW167" t="str">
            <v>405. SALUD CONDORCANQUI</v>
          </cell>
          <cell r="EX167" t="str">
            <v>310. EDUCACION CASMA</v>
          </cell>
          <cell r="EY167" t="str">
            <v>307. EDUCACION ABANCAY</v>
          </cell>
          <cell r="EZ167" t="str">
            <v>310. UGEL CAYLLOMA</v>
          </cell>
          <cell r="FA167" t="str">
            <v>400. SALUD AYACUCHO</v>
          </cell>
          <cell r="FB167" t="str">
            <v>309. EDUCACION UGEL CAJAMARCA</v>
          </cell>
          <cell r="FC167" t="str">
            <v>311. UGEL DE CALCA</v>
          </cell>
          <cell r="FD167" t="str">
            <v>312. UGEL TAYACAJA</v>
          </cell>
          <cell r="FE167" t="str">
            <v>400. SALUD HUANUCO</v>
          </cell>
          <cell r="FF167" t="str">
            <v>407. HOSPITAL DE APOYO DE PALPA</v>
          </cell>
          <cell r="FG167" t="str">
            <v>312. EDUCACIÓN RÍO TAMBO</v>
          </cell>
          <cell r="FH167" t="str">
            <v>312. EDUCACION VIRÚ</v>
          </cell>
          <cell r="FJ167" t="str">
            <v>402. HOSPITAL DE APOYO IQUITOS</v>
          </cell>
          <cell r="FN167" t="str">
            <v>309. UNIDAD DE GESTION EDUCATIVA LOCAL - UGEL HUANCABAMBA</v>
          </cell>
          <cell r="FO167" t="str">
            <v>310. EDUCACION SANDIA</v>
          </cell>
          <cell r="FP167" t="str">
            <v>307. EDUCACION BELLAVISTA</v>
          </cell>
          <cell r="FS167" t="str">
            <v>402. HOSPITAL AMAZONICO</v>
          </cell>
          <cell r="FT167" t="str">
            <v>403. HOSPITAL DE APOYO REZOLA</v>
          </cell>
          <cell r="FW167" t="str">
            <v>17. MUNICIPALIDAD DISTRITAL DE QUINJALCA</v>
          </cell>
          <cell r="GA167" t="str">
            <v>17. MUNICIPALIDAD DISTRITAL DE SAN FRANCISCO DEL YESO</v>
          </cell>
          <cell r="GY167" t="str">
            <v>17. MUNICIPALIDAD DISTRITAL DE TUMAY HUARACA</v>
          </cell>
          <cell r="HA167" t="str">
            <v>17. MUNICIPALIDAD DISTRITAL DE YANACA</v>
          </cell>
          <cell r="HE167" t="str">
            <v>17. MUNICIPALIDAD DISTRITAL DE SACHACA</v>
          </cell>
          <cell r="HI167" t="str">
            <v>17. MUNICIPALIDAD DISTRITAL DE TISCO</v>
          </cell>
          <cell r="HR167" t="str">
            <v>17. MUNICIPALIDAD DISTRITAL DE SAN PEDRO</v>
          </cell>
          <cell r="IA167" t="str">
            <v>17. MUNICIPALIDAD DISTRITAL DE TACABAMBA</v>
          </cell>
          <cell r="IY167" t="str">
            <v>17. MUNICIPALIDAD DISTRITAL DE YAULI</v>
          </cell>
          <cell r="JE167" t="str">
            <v>19. MUNICIPALIDAD DISTRITAL DE QUICHUAS</v>
          </cell>
          <cell r="JV167" t="str">
            <v>24. MUNICIPALIDAD DISTRITAL DE PARIAHUANCA</v>
          </cell>
          <cell r="JY167" t="str">
            <v>17. MUNICIPALIDAD DISTRITAL DE MASMA CHICCHE</v>
          </cell>
          <cell r="KQ167" t="str">
            <v>17. MUNICIPALIDAD DISTRITAL DE PATAPO</v>
          </cell>
          <cell r="KT167" t="str">
            <v>17. MUNICIPALIDAD DISTRITAL DE LOS OLIVOS</v>
          </cell>
          <cell r="KZ167" t="str">
            <v>17. MUNICIPALIDAD DISTRITAL DE SAN BARTOLOME</v>
          </cell>
          <cell r="LC167" t="str">
            <v>17. MUNICIPALIDAD DISTRITAL DE HUAÑEC</v>
          </cell>
        </row>
        <row r="168">
          <cell r="S168" t="str">
            <v>018. CORTE SUPERIOR DE JUSTICIA DE SAN MARTIN</v>
          </cell>
          <cell r="AF168" t="str">
            <v>035. REGIÓN POLICIAL HUÁNUCO - SAN MARTÍN - UCAYALI</v>
          </cell>
          <cell r="AS168" t="str">
            <v>117. PROGRAMA NACIONAL DE BECAS Y CREDITO EDUCATIVO</v>
          </cell>
          <cell r="CU168" t="str">
            <v>032. HOSPITAL NACIONAL VÍCTOR LARCO HERRERA</v>
          </cell>
          <cell r="EX168" t="str">
            <v>311. EDUCACION HUARAZ</v>
          </cell>
          <cell r="EY168" t="str">
            <v>308. EDUCACION ANTABAMBA</v>
          </cell>
          <cell r="EZ168" t="str">
            <v>311. UGEL LA JOYA</v>
          </cell>
          <cell r="FA168" t="str">
            <v>401. HOSPITAL HUAMANGA</v>
          </cell>
          <cell r="FB168" t="str">
            <v>310. EDUCACION UGEL SAN MARCOS</v>
          </cell>
          <cell r="FC168" t="str">
            <v>312. UGEL CUSCO</v>
          </cell>
          <cell r="FD168" t="str">
            <v>313. UGEL CASTROVIRREYNA</v>
          </cell>
          <cell r="FE168" t="str">
            <v>401. SALUD TINGO MARIA</v>
          </cell>
          <cell r="FG168" t="str">
            <v>400. DIRECCION REGIONAL DE SALUD JUNIN</v>
          </cell>
          <cell r="FH168" t="str">
            <v>313. EDUCACION EL PORVENIR</v>
          </cell>
          <cell r="FJ168" t="str">
            <v>403. HOSPITAL REGIONAL LORETO</v>
          </cell>
          <cell r="FN168" t="str">
            <v>310. EDUCACION UGEL HUARMACA</v>
          </cell>
          <cell r="FO168" t="str">
            <v>311. UGEL PUNO</v>
          </cell>
          <cell r="FP168" t="str">
            <v>400. SALUD SAN MARTIN</v>
          </cell>
          <cell r="FS168" t="str">
            <v>403. DIRECCION DE RED DE SALUD Nº 03 ATALAYA</v>
          </cell>
          <cell r="FT168" t="str">
            <v>404. HOSPITAL BARRANCA-CAJATAMBO Y SERVICIOS BASICOS DE SALUD</v>
          </cell>
          <cell r="FW168" t="str">
            <v>18. MUNICIPALIDAD DISTRITAL DE SAN FRANCISCO DE DAGUAS</v>
          </cell>
          <cell r="GA168" t="str">
            <v>18. MUNICIPALIDAD DISTRITAL DE SAN JERONIMO</v>
          </cell>
          <cell r="GY168" t="str">
            <v>18. MUNICIPALIDAD DISTRITAL DE TURPO</v>
          </cell>
          <cell r="HE168" t="str">
            <v>18. MUNICIPALIDAD DISTRITAL DE SAN JUAN DE SIGUAS</v>
          </cell>
          <cell r="HI168" t="str">
            <v>18. MUNICIPALIDAD DISTRITAL DE TUTI</v>
          </cell>
          <cell r="HR168" t="str">
            <v>18. MUNICIPALIDAD DISTRITAL DE SAN PEDRO DE PALCO</v>
          </cell>
          <cell r="IA168" t="str">
            <v>18. MUNICIPALIDAD DISTRITAL DE TOCMOCHE</v>
          </cell>
          <cell r="IY168" t="str">
            <v>18. MUNICIPALIDAD DISTRITAL DE ASCENSION</v>
          </cell>
          <cell r="JE168" t="str">
            <v>20. MUNICIPALIDAD DISTRITAL DE ANDAYMARCA</v>
          </cell>
          <cell r="JV168" t="str">
            <v>25. MUNICIPALIDAD DISTRITAL DE PILCOMAYO</v>
          </cell>
          <cell r="JY168" t="str">
            <v>18. MUNICIPALIDAD DISTRITAL DE MOLINOS</v>
          </cell>
          <cell r="KQ168" t="str">
            <v>18. MUNICIPALIDAD DISTRITAL DE POMALCA</v>
          </cell>
          <cell r="KT168" t="str">
            <v>18. MUNICIPALIDAD DISTRITAL DE LURIGANCHO</v>
          </cell>
          <cell r="KZ168" t="str">
            <v>18. MUNICIPALIDAD DISTRITAL DE SAN DAMIAN</v>
          </cell>
          <cell r="LC168" t="str">
            <v>18. MUNICIPALIDAD DISTRITAL DE LARAOS</v>
          </cell>
        </row>
        <row r="169">
          <cell r="S169" t="str">
            <v>019. CORTE SUPERIOR DE JUSTICIA DE AYACUCHO</v>
          </cell>
          <cell r="AF169" t="str">
            <v>036. REGIÓN POLICIAL AYACUCHO - ICA</v>
          </cell>
          <cell r="AS169" t="str">
            <v>118. MEJORAMIENTO DE LA CALIDAD DE LA EDUCACION BASICA</v>
          </cell>
          <cell r="CU169" t="str">
            <v>033. HOSPITAL NACIONAL DOCENTE MADRE NIÑO - SAN BARTOLOMÉ</v>
          </cell>
          <cell r="EX169" t="str">
            <v>312. EDUCACION ANTONIO RAIMONDI</v>
          </cell>
          <cell r="EY169" t="str">
            <v>400. SALUD APURIMAC</v>
          </cell>
          <cell r="EZ169" t="str">
            <v>400. SALUD AREQUIPA</v>
          </cell>
          <cell r="FA169" t="str">
            <v>402. SALUD SUR AYACUCHO</v>
          </cell>
          <cell r="FB169" t="str">
            <v>311. EDUCACION UGEL CONTUMAZA</v>
          </cell>
          <cell r="FC169" t="str">
            <v>313. EDUCACIÓN CANAS</v>
          </cell>
          <cell r="FD169" t="str">
            <v>314. UGEL CHURCAMPA</v>
          </cell>
          <cell r="FE169" t="str">
            <v>402. HOSPITAL HERMILIO VALDIZAN</v>
          </cell>
          <cell r="FG169" t="str">
            <v>401. SALUD DANIEL ALCIDES CARRION</v>
          </cell>
          <cell r="FH169" t="str">
            <v>314. EDUCACION LA ESPERANZA</v>
          </cell>
          <cell r="FJ169" t="str">
            <v>404. RED DE SALUD DATEM DEL MARAÑON</v>
          </cell>
          <cell r="FN169" t="str">
            <v>400. SALUD PIURA</v>
          </cell>
          <cell r="FO169" t="str">
            <v>312. EDUCACION LAMPA</v>
          </cell>
          <cell r="FP169" t="str">
            <v>401. SALUD ALTO MAYO</v>
          </cell>
          <cell r="FS169" t="str">
            <v>404. DIRECCION DE RED DE SALUD Nº 04 AGUAYTIA - SAN ALEJANDRO</v>
          </cell>
          <cell r="FT169" t="str">
            <v>405. HOSPITAL CHANCAY Y SERVICIOS BASICOS DE SALUD</v>
          </cell>
          <cell r="FW169" t="str">
            <v>19. MUNICIPALIDAD DISTRITAL DE SAN ISIDRO DE MAINO</v>
          </cell>
          <cell r="GA169" t="str">
            <v>19. MUNICIPALIDAD DISTRITAL DE SAN JUAN DE LOPECANCHA</v>
          </cell>
          <cell r="GY169" t="str">
            <v>19. MUNICIPALIDAD DISTRITAL DE KAQUIABAMBA</v>
          </cell>
          <cell r="HE169" t="str">
            <v>19. MUNICIPALIDAD DISTRITAL DE SAN JUAN DE TARUCANI</v>
          </cell>
          <cell r="HI169" t="str">
            <v>19. MUNICIPALIDAD DISTRITAL DE YANQUE</v>
          </cell>
          <cell r="HR169" t="str">
            <v>19. MUNICIPALIDAD DISTRITAL DE SANCOS</v>
          </cell>
          <cell r="IA169" t="str">
            <v>19. MUNICIPALIDAD DISTRITAL DE CHALAMARCA</v>
          </cell>
          <cell r="IY169" t="str">
            <v>19. MUNICIPALIDAD DISTRITAL DE HUANDO</v>
          </cell>
          <cell r="JE169" t="str">
            <v>21. MUNICIPALIDAD DISTRITAL DE ROBLE</v>
          </cell>
          <cell r="JV169" t="str">
            <v>26. MUNICIPALIDAD DISTRITAL DE PUCARA</v>
          </cell>
          <cell r="JY169" t="str">
            <v>19. MUNICIPALIDAD DISTRITAL DE MONOBAMBA</v>
          </cell>
          <cell r="KQ169" t="str">
            <v>19. MUNICIPALIDAD DISTRITAL DE PUCALA</v>
          </cell>
          <cell r="KT169" t="str">
            <v>19. MUNICIPALIDAD DISTRITAL DE LURIN</v>
          </cell>
          <cell r="KZ169" t="str">
            <v>19. MUNICIPALIDAD DISTRITAL DE SAN JUAN DE IRIS</v>
          </cell>
          <cell r="LC169" t="str">
            <v>19. MUNICIPALIDAD DISTRITAL DE LINCHA</v>
          </cell>
        </row>
        <row r="170">
          <cell r="S170" t="str">
            <v>020. CORTE SUPERIOR DE JUSTICIA DE LIMA ESTE</v>
          </cell>
          <cell r="AS170" t="str">
            <v>120. PROGRAMA NACIONAL DE DOTACION DE MATERIALES EDUCATIVOS</v>
          </cell>
          <cell r="CU170" t="str">
            <v>036. HOSPITAL CARLOS LANFRANCO LA HOZ</v>
          </cell>
          <cell r="EX170" t="str">
            <v>313. EDUCACION BOLOGNESI</v>
          </cell>
          <cell r="EY170" t="str">
            <v>401. SALUD CHANKA</v>
          </cell>
          <cell r="EZ170" t="str">
            <v>401. HOSPITAL GOYENECHE</v>
          </cell>
          <cell r="FA170" t="str">
            <v>403. SALUD CENTRO AYACUCHO</v>
          </cell>
          <cell r="FB170" t="str">
            <v>312. EDUCACION UGEL SAN MIGUEL</v>
          </cell>
          <cell r="FC170" t="str">
            <v>314. EDUCACIÓN ACOMAYO</v>
          </cell>
          <cell r="FD170" t="str">
            <v>400. SALUD HUANCAVELICA</v>
          </cell>
          <cell r="FE170" t="str">
            <v>403. SALUD LEONCIO PRADO</v>
          </cell>
          <cell r="FG170" t="str">
            <v>402. SALUD EL CARMEN</v>
          </cell>
          <cell r="FH170" t="str">
            <v>315. EDUCACION TRUJILLO NOR OESTE</v>
          </cell>
          <cell r="FJ170" t="str">
            <v>405. HOSPITAL SANTA GEMA DE YURIMAGUAS</v>
          </cell>
          <cell r="FN170" t="str">
            <v>401. SALUD LUCIANO CASTILLO COLONNA</v>
          </cell>
          <cell r="FO170" t="str">
            <v>313. EDUCACION MOHO</v>
          </cell>
          <cell r="FP170" t="str">
            <v>402. SALUD HUALLAGA CENTRAL</v>
          </cell>
          <cell r="FS170" t="str">
            <v>405. RED DE SALUD Nº 01 CORONEL PORTILLO</v>
          </cell>
          <cell r="FT170" t="str">
            <v>406. SERVICIOS BASICOS DE SALUD CHILCA - MALA</v>
          </cell>
          <cell r="FW170" t="str">
            <v>20. MUNICIPALIDAD DISTRITAL DE SOLOCO</v>
          </cell>
          <cell r="GA170" t="str">
            <v>20. MUNICIPALIDAD DISTRITAL DE SANTA CATALINA</v>
          </cell>
          <cell r="GY170" t="str">
            <v>20. MUNICIPALIDAD DISTRITAL DE JOSE MARÍA ARGUEDAS</v>
          </cell>
          <cell r="HE170" t="str">
            <v>20. MUNICIPALIDAD DISTRITAL DE SANTA ISABEL DE SIGUAS</v>
          </cell>
          <cell r="HI170" t="str">
            <v>20. MUNICIPALIDAD DISTRITAL DE MAJES</v>
          </cell>
          <cell r="HR170" t="str">
            <v>20. MUNICIPALIDAD DISTRITAL DE SANTA ANA DE HUAYCAHUACHO</v>
          </cell>
          <cell r="JE170" t="str">
            <v>22. MUNICIPALIDAD DISTRITAL DE PICHOS</v>
          </cell>
          <cell r="JV170" t="str">
            <v>27. MUNICIPALIDAD DISTRITAL DE QUICHUAY</v>
          </cell>
          <cell r="JY170" t="str">
            <v>20. MUNICIPALIDAD DISTRITAL DE MUQUI</v>
          </cell>
          <cell r="KQ170" t="str">
            <v>20. MUNICIPALIDAD DISTRITAL DE TUMAN</v>
          </cell>
          <cell r="KT170" t="str">
            <v>20. MUNICIPALIDAD DISTRITAL DE MAGDALENA DEL MAR</v>
          </cell>
          <cell r="KZ170" t="str">
            <v>20. MUNICIPALIDAD DISTRITAL DE SAN JUAN DE TANTARANCHE</v>
          </cell>
          <cell r="LC170" t="str">
            <v>20. MUNICIPALIDAD DISTRITAL DE MADEAN</v>
          </cell>
        </row>
        <row r="171">
          <cell r="S171" t="str">
            <v>021. CORTE SUPERIOR DE JUSTICIA DE LIMA SUR</v>
          </cell>
          <cell r="AS171" t="str">
            <v>122. ESCUELA NACIONAL SUPERIOR DE BALLET</v>
          </cell>
          <cell r="CU171" t="str">
            <v>042. HOSPITAL "JOSE AGURTO TELLO DE CHOSICA"</v>
          </cell>
          <cell r="EX171" t="str">
            <v>314. EDUCACION ASUNCION</v>
          </cell>
          <cell r="EY171" t="str">
            <v>402. HOSPITAL GUILLERMO DIAZ DE LA VEGA - ABANCAY</v>
          </cell>
          <cell r="EZ171" t="str">
            <v>402. HOSPITAL REGIONAL HONORIO DELGADO</v>
          </cell>
          <cell r="FA171" t="str">
            <v>404. SALUD SARA SARA</v>
          </cell>
          <cell r="FB171" t="str">
            <v>313. EDUCACION UGEL SAN PABLO</v>
          </cell>
          <cell r="FC171" t="str">
            <v>315. EDUCACIÓN ANTA</v>
          </cell>
          <cell r="FD171" t="str">
            <v>401. HOSPITAL DEPARTAMENTAL DE HUANCAVELICA</v>
          </cell>
          <cell r="FE171" t="str">
            <v>404. RED DE SALUD HUANUCO</v>
          </cell>
          <cell r="FG171" t="str">
            <v>403. SALUD JAUJA</v>
          </cell>
          <cell r="FH171" t="str">
            <v>316. EDUCACION TRUJILLO SUR ESTE</v>
          </cell>
          <cell r="FJ171" t="str">
            <v>406. SALUD UCAYALI - CONTAMANA</v>
          </cell>
          <cell r="FN171" t="str">
            <v>402. HOSPITAL DE APOYO III SULLANA</v>
          </cell>
          <cell r="FO171" t="str">
            <v>314. EDUCACION CRUCERO</v>
          </cell>
          <cell r="FP171" t="str">
            <v>403. SALUD ALTO HUALLAGA</v>
          </cell>
          <cell r="FT171" t="str">
            <v>407. HOSPITAL HUARAL Y SERVICIOS BASICOS DE SALUD</v>
          </cell>
          <cell r="FW171" t="str">
            <v>21. MUNICIPALIDAD DISTRITAL DE SONCHE</v>
          </cell>
          <cell r="GA171" t="str">
            <v>21. MUNICIPALIDAD DISTRITAL DE SANTO TOMAS</v>
          </cell>
          <cell r="HE171" t="str">
            <v>21. MUNICIPALIDAD DISTRITAL DE SANTA RITA DE SIGUAS</v>
          </cell>
          <cell r="HR171" t="str">
            <v>21. MUNICIPALIDAD DISTRITAL DE SANTA LUCIA</v>
          </cell>
          <cell r="JE171" t="str">
            <v>23. MUNICIPALIDAD DISTRITAL DE SANTIAGO DE TUCUMA</v>
          </cell>
          <cell r="JV171" t="str">
            <v>28. MUNICIPALIDAD DISTRITAL DE QUILCAS</v>
          </cell>
          <cell r="JY171" t="str">
            <v>21. MUNICIPALIDAD DISTRITAL DE MUQUIYAUYO</v>
          </cell>
          <cell r="KT171" t="str">
            <v>21. MUNICIPALIDAD DISTRITAL DE PUEBLO LIBRE</v>
          </cell>
          <cell r="KZ171" t="str">
            <v>21. MUNICIPALIDAD DISTRITAL DE SAN LORENZO DE QUINTI</v>
          </cell>
          <cell r="LC171" t="str">
            <v>21. MUNICIPALIDAD DISTRITAL DE MIRAFLORES</v>
          </cell>
        </row>
        <row r="172">
          <cell r="S172" t="str">
            <v>022. CORTE SUPERIOR DE JUSTICIA DE HUAURA</v>
          </cell>
          <cell r="AS172" t="str">
            <v>123. ESCUELA NACIONAL SUPERIOR DE ARTE DRAMÁTICO "GUILLERMO UGARTE CHAMORRO"</v>
          </cell>
          <cell r="CU172" t="str">
            <v>049. HOSPITAL SAN JUAN DE LURIGANCHO</v>
          </cell>
          <cell r="EX172" t="str">
            <v>315. EDUCACION CARHUAZ</v>
          </cell>
          <cell r="EY172" t="str">
            <v>403. HOSPITAL SUB REGIONAL DE ANDAHUAYLAS</v>
          </cell>
          <cell r="EZ172" t="str">
            <v>403. SALUD CAMANA</v>
          </cell>
          <cell r="FA172" t="str">
            <v>405. RED DE SALUD AYACUCHO NORTE</v>
          </cell>
          <cell r="FB172" t="str">
            <v>400. SALUD CAJAMARCA</v>
          </cell>
          <cell r="FC172" t="str">
            <v>316. EDUCACIÓN PICHARI KIMBIRI VILLA VIRGEN</v>
          </cell>
          <cell r="FD172" t="str">
            <v>402. HOSPITAL DE PAMPAS DE TAYACAJA</v>
          </cell>
          <cell r="FE172" t="str">
            <v>405. SALUD HUAMALÍES</v>
          </cell>
          <cell r="FG172" t="str">
            <v>404. SALUD TARMA</v>
          </cell>
          <cell r="FH172" t="str">
            <v>400. SALUD LA LIBERTAD</v>
          </cell>
          <cell r="FN172" t="str">
            <v>403. SALUD MORROPON - CHULUCANAS</v>
          </cell>
          <cell r="FO172" t="str">
            <v>400. SALUD PUNO - LAMPA</v>
          </cell>
          <cell r="FP172" t="str">
            <v>404. HOSPITAL II - 2 TARAPOTO</v>
          </cell>
          <cell r="FT172" t="str">
            <v>408. RED DE SALUD HUAROCHIRI</v>
          </cell>
          <cell r="GA172" t="str">
            <v>22. MUNICIPALIDAD DISTRITAL DE TINGO</v>
          </cell>
          <cell r="HE172" t="str">
            <v>22. MUNICIPALIDAD DISTRITAL DE SOCABAYA</v>
          </cell>
          <cell r="JV172" t="str">
            <v>29. MUNICIPALIDAD DISTRITAL DE SAN AGUSTIN</v>
          </cell>
          <cell r="JY172" t="str">
            <v>22. MUNICIPALIDAD DISTRITAL DE PACA</v>
          </cell>
          <cell r="KT172" t="str">
            <v>22. MUNICIPALIDAD DISTRITAL DE MIRAFLORES</v>
          </cell>
          <cell r="KZ172" t="str">
            <v>22. MUNICIPALIDAD DISTRITAL DE SAN MATEO</v>
          </cell>
          <cell r="LC172" t="str">
            <v>22. MUNICIPALIDAD DISTRITAL DE OMAS</v>
          </cell>
        </row>
        <row r="173">
          <cell r="S173" t="str">
            <v>023. CORTE SUPERIOR DE JUSTICIA DE APURÍMAC</v>
          </cell>
          <cell r="CU173" t="str">
            <v>050. HOSPITAL VITARTE</v>
          </cell>
          <cell r="EX173" t="str">
            <v>316. EDUCACION MARISCAL LUZURIAGA</v>
          </cell>
          <cell r="EY173" t="str">
            <v>404. RED DE SALUD VIRGEN DE COCHARCAS</v>
          </cell>
          <cell r="EZ173" t="str">
            <v>404. SALUD APLAO</v>
          </cell>
          <cell r="FA173" t="str">
            <v>406. RED DE SALUD HUAMANGA</v>
          </cell>
          <cell r="FB173" t="str">
            <v>401. SALUD CHOTA</v>
          </cell>
          <cell r="FC173" t="str">
            <v>400. SALUD CUSCO</v>
          </cell>
          <cell r="FD173" t="str">
            <v>403. RED DE SALUD TAYACAJA</v>
          </cell>
          <cell r="FE173" t="str">
            <v>406. SALUD DOS DE MAYO</v>
          </cell>
          <cell r="FG173" t="str">
            <v>405. SALUD CHANCHAMAYO</v>
          </cell>
          <cell r="FH173" t="str">
            <v>401. INSTITUTO REGIONAL DE OFTALMOLOGIA</v>
          </cell>
          <cell r="FN173" t="str">
            <v>404. HOSPITAL DE APOYO I CHULUCANAS</v>
          </cell>
          <cell r="FO173" t="str">
            <v>401. SALUD MELGAR</v>
          </cell>
          <cell r="GA173" t="str">
            <v>23. MUNICIPALIDAD DISTRITAL DE TRITA</v>
          </cell>
          <cell r="HE173" t="str">
            <v>23. MUNICIPALIDAD DISTRITAL DE TIABAYA</v>
          </cell>
          <cell r="JV173" t="str">
            <v>30. MUNICIPALIDAD DISTRITAL DE SAN JERONIMO DE TUNAN</v>
          </cell>
          <cell r="JY173" t="str">
            <v>23. MUNICIPALIDAD DISTRITAL DE PACCHA</v>
          </cell>
          <cell r="KT173" t="str">
            <v>23. MUNICIPALIDAD DISTRITAL DE PACHACAMAC</v>
          </cell>
          <cell r="KZ173" t="str">
            <v>23. MUNICIPALIDAD DISTRITAL DE SAN MATEO DE OTAO</v>
          </cell>
          <cell r="LC173" t="str">
            <v>23. MUNICIPALIDAD DISTRITAL DE PUTINZA</v>
          </cell>
        </row>
        <row r="174">
          <cell r="S174" t="str">
            <v>024. CORTE SUPERIOR DE JUSTICIA DE UCAYALI</v>
          </cell>
          <cell r="CU174" t="str">
            <v>124. CENTRO NACIONAL DE ABASTECIMIENTO DE RECURSOS ESTRATEGICOS EN SALUD</v>
          </cell>
          <cell r="EX174" t="str">
            <v>317. EDUCACION OCROS</v>
          </cell>
          <cell r="EY174" t="str">
            <v>405. RED DE SALUD ABANCAY</v>
          </cell>
          <cell r="EZ174" t="str">
            <v>405. SALUD RED PERIFERICA AREQUIPA</v>
          </cell>
          <cell r="FA174" t="str">
            <v>407. RED DE SALUD SAN MIGUEL</v>
          </cell>
          <cell r="FB174" t="str">
            <v>402. SALUD CUTERVO</v>
          </cell>
          <cell r="FC174" t="str">
            <v>401. SALUD CANAS - CANCHIS - ESPINAR</v>
          </cell>
          <cell r="FD174" t="str">
            <v>404. RED DE SALUD ACOBAMBA</v>
          </cell>
          <cell r="FE174" t="str">
            <v>407. RED DE SALUD PUERTO INCA</v>
          </cell>
          <cell r="FG174" t="str">
            <v>406. SALUD SATIPO</v>
          </cell>
          <cell r="FH174" t="str">
            <v>402. SALUD NORTE ASCOPE</v>
          </cell>
          <cell r="FN174" t="str">
            <v>405. HOSPITAL DE APOYO I NUESTRA SEÑORA DE LAS MERCEDES DE PAITA</v>
          </cell>
          <cell r="FO174" t="str">
            <v>402. SALUD AZANGARO</v>
          </cell>
          <cell r="HE174" t="str">
            <v>24. MUNICIPALIDAD DISTRITAL DE UCHUMAYO</v>
          </cell>
          <cell r="JV174" t="str">
            <v>32. MUNICIPALIDAD DISTRITAL DE SAÑO</v>
          </cell>
          <cell r="JY174" t="str">
            <v>24. MUNICIPALIDAD DISTRITAL DE PANCAN</v>
          </cell>
          <cell r="KT174" t="str">
            <v>24. MUNICIPALIDAD DISTRITAL DE PUCUSANA</v>
          </cell>
          <cell r="KZ174" t="str">
            <v>24. MUNICIPALIDAD DISTRITAL DE SAN PEDRO DE CASTA</v>
          </cell>
          <cell r="LC174" t="str">
            <v>24. MUNICIPALIDAD DISTRITAL DE QUINCHES</v>
          </cell>
        </row>
        <row r="175">
          <cell r="CU175" t="str">
            <v>125. PROGRAMA NACIONAL DE INVERSIONES EN SALUD</v>
          </cell>
          <cell r="EX175" t="str">
            <v>318. EDUCACION RECUAY</v>
          </cell>
          <cell r="EY175" t="str">
            <v>406. RED DE SALUD GRAU</v>
          </cell>
          <cell r="EZ175" t="str">
            <v>406. INSTITUTO REGIONAL DE ENFERMEDADES NEOPLÁSICAS DEL SUR (IREN SUR)</v>
          </cell>
          <cell r="FA175" t="str">
            <v>408. RED DE SALUD SAN FRANCISCO</v>
          </cell>
          <cell r="FB175" t="str">
            <v>403. SALUD JAEN</v>
          </cell>
          <cell r="FC175" t="str">
            <v>402. HOSPITAL DE APOYO DEPARTAMENTAL CUSCO</v>
          </cell>
          <cell r="FD175" t="str">
            <v>405. RED DE SALUD ANGARAES</v>
          </cell>
          <cell r="FE175" t="str">
            <v>408. RED DE SALUD AMBO</v>
          </cell>
          <cell r="FG175" t="str">
            <v>407. SALUD JUNIN</v>
          </cell>
          <cell r="FH175" t="str">
            <v>403. SALUD TRUJILLO SUR OESTE</v>
          </cell>
          <cell r="FN175" t="str">
            <v>406. HOSPITAL DE APOYO I SANTA ROSA</v>
          </cell>
          <cell r="FO175" t="str">
            <v>403. SALUD SAN ROMAN</v>
          </cell>
          <cell r="HE175" t="str">
            <v>25. MUNICIPALIDAD DISTRITAL DE VITOR</v>
          </cell>
          <cell r="JV175" t="str">
            <v>33. MUNICIPALIDAD DISTRITAL DE SAPALLANGA</v>
          </cell>
          <cell r="JY175" t="str">
            <v>25. MUNICIPALIDAD DISTRITAL DE PARCO</v>
          </cell>
          <cell r="KT175" t="str">
            <v>25. MUNICIPALIDAD DISTRITAL DE PUENTE PIEDRA</v>
          </cell>
          <cell r="KZ175" t="str">
            <v>25. MUNICIPALIDAD DISTRITAL DE SAN PEDRO DE HUANCAYRE</v>
          </cell>
          <cell r="LC175" t="str">
            <v>25. MUNICIPALIDAD DISTRITAL DE QUINOCAY</v>
          </cell>
        </row>
        <row r="176">
          <cell r="CU176" t="str">
            <v>139. INSTITUTO NACIONAL DE SALUD DEL NIÑO - SAN BORJA</v>
          </cell>
          <cell r="EX176" t="str">
            <v>319. EDUCACION YUNGAY</v>
          </cell>
          <cell r="EY176" t="str">
            <v>407. RED DE SALUD COTABAMBAS</v>
          </cell>
          <cell r="EZ176" t="str">
            <v>409. HOSPITAL CENTRAL DE MAJES ING. ANGEL GABRIEL CHURA GALLEGOS</v>
          </cell>
          <cell r="FB176" t="str">
            <v>404. HOSPITAL CAJAMARCA</v>
          </cell>
          <cell r="FC176" t="str">
            <v>403. HOSPITAL ANTONIO LORENA</v>
          </cell>
          <cell r="FD176" t="str">
            <v>406. RED DE SALUD HUANCAVELICA</v>
          </cell>
          <cell r="FE176" t="str">
            <v>409. RED DE SALUD PACHITEA - PANAO</v>
          </cell>
          <cell r="FG176" t="str">
            <v>408. RED DE SALUD DEL VALLE DEL MANTARO</v>
          </cell>
          <cell r="FH176" t="str">
            <v>404. SALUD CHEPEN</v>
          </cell>
          <cell r="FO176" t="str">
            <v>404. SALUD HUANCANE</v>
          </cell>
          <cell r="HE176" t="str">
            <v>26. MUNICIPALIDAD DISTRITAL DE YANAHUARA</v>
          </cell>
          <cell r="JV176" t="str">
            <v>34. MUNICIPALIDAD DISTRITAL DE SICAYA</v>
          </cell>
          <cell r="JY176" t="str">
            <v>26. MUNICIPALIDAD DISTRITAL DE POMACANCHA</v>
          </cell>
          <cell r="KT176" t="str">
            <v>26. MUNICIPALIDAD DISTRITAL DE PUNTA HERMOSA</v>
          </cell>
          <cell r="KZ176" t="str">
            <v>26. MUNICIPALIDAD DISTRITAL DE SANGALLAYA</v>
          </cell>
          <cell r="LC176" t="str">
            <v>26. MUNICIPALIDAD DISTRITAL DE SAN JOAQUIN</v>
          </cell>
        </row>
        <row r="177">
          <cell r="CU177" t="str">
            <v>140. HOSPITAL DE HUAYCAN</v>
          </cell>
          <cell r="EX177" t="str">
            <v>320. EDUCACION CORONGO</v>
          </cell>
          <cell r="EY177" t="str">
            <v>408. RED DE SALUD ANTABAMBA</v>
          </cell>
          <cell r="FB177" t="str">
            <v>405. HOSPITAL GENERAL DE JAEN</v>
          </cell>
          <cell r="FC177" t="str">
            <v>404. SALUD LA CONVENCION</v>
          </cell>
          <cell r="FG177" t="str">
            <v>409. RED DE SALUD PICHANAKI</v>
          </cell>
          <cell r="FH177" t="str">
            <v>405. SALUD PACASMAYO</v>
          </cell>
          <cell r="FO177" t="str">
            <v>405. SALUD PUNO</v>
          </cell>
          <cell r="HE177" t="str">
            <v>27. MUNICIPALIDAD DISTRITAL DE YARABAMBA</v>
          </cell>
          <cell r="JV177" t="str">
            <v>35. MUNICIPALIDAD DISTRITAL DE SANTO DOMINGO DE ACOBAMBA</v>
          </cell>
          <cell r="JY177" t="str">
            <v>27. MUNICIPALIDAD DISTRITAL DE RICRAN</v>
          </cell>
          <cell r="KT177" t="str">
            <v>27. MUNICIPALIDAD DISTRITAL DE PUNTA NEGRA</v>
          </cell>
          <cell r="KZ177" t="str">
            <v>27. MUNICIPALIDAD DISTRITAL DE SANTA CRUZ DE COCACHACRA</v>
          </cell>
          <cell r="LC177" t="str">
            <v>27. MUNICIPALIDAD DISTRITAL DE SAN PEDRO DE PILAS</v>
          </cell>
        </row>
        <row r="178">
          <cell r="CU178" t="str">
            <v>142. HOSPITAL DE EMERGENCIAS VILLA EL SALVADOR</v>
          </cell>
          <cell r="EX178" t="str">
            <v>400. SALUD ANCASH</v>
          </cell>
          <cell r="EY178" t="str">
            <v>409. RED DE SALUD AYMARAES</v>
          </cell>
          <cell r="FB178" t="str">
            <v>406. HOSPITAL JOSÉ H. SOTO CADENILLAS - CHOTA</v>
          </cell>
          <cell r="FC178" t="str">
            <v>405. RED DE SERVICIOS DE SALUD CUSCO SUR</v>
          </cell>
          <cell r="FG178" t="str">
            <v>410. RED DE SALUD SAN MARTIN DE PANGOA</v>
          </cell>
          <cell r="FH178" t="str">
            <v>406. SALUD SANCHEZ CARRION</v>
          </cell>
          <cell r="FO178" t="str">
            <v>406. SALUD CHUCUITO</v>
          </cell>
          <cell r="HE178" t="str">
            <v>28. MUNICIPALIDAD DISTRITAL DE YURA</v>
          </cell>
          <cell r="JV178" t="str">
            <v>36. MUNICIPALIDAD DISTRITAL DE VIQUES</v>
          </cell>
          <cell r="JY178" t="str">
            <v>28. MUNICIPALIDAD DISTRITAL DE SAN LORENZO</v>
          </cell>
          <cell r="KT178" t="str">
            <v>28. MUNICIPALIDAD DISTRITAL DE RIMAC</v>
          </cell>
          <cell r="KZ178" t="str">
            <v>28. MUNICIPALIDAD DISTRITAL DE SANTA EULALIA</v>
          </cell>
          <cell r="LC178" t="str">
            <v>28. MUNICIPALIDAD DISTRITAL DE TANTA</v>
          </cell>
        </row>
        <row r="179">
          <cell r="CU179" t="str">
            <v>143. DIRECCIÓN DE REDES INTEGRADAS DE SALUD LIMA CENTRO</v>
          </cell>
          <cell r="EX179" t="str">
            <v>401. SALUD RECUAY CARHUAZ</v>
          </cell>
          <cell r="FB179" t="str">
            <v>407. SALUD SAN IGNACIO</v>
          </cell>
          <cell r="FC179" t="str">
            <v>406. RED DE SERVICIOS DE SALUD KIMBIRI PICHARI</v>
          </cell>
          <cell r="FG179" t="str">
            <v>412. SALUD CHUPACA</v>
          </cell>
          <cell r="FH179" t="str">
            <v>407. SALUD SANTIAGO DE CHUCO</v>
          </cell>
          <cell r="FO179" t="str">
            <v>407. SALUD YUNGUYO</v>
          </cell>
          <cell r="HE179" t="str">
            <v>29. MUNICIPALIDAD DISTRITAL DE JOSE LUIS BUSTAMANTE Y RIVERO</v>
          </cell>
          <cell r="JY179" t="str">
            <v>29. MUNICIPALIDAD DISTRITAL DE SAN PEDRO DE CHUNAN</v>
          </cell>
          <cell r="KT179" t="str">
            <v>29. MUNICIPALIDAD DISTRITAL DE SAN BARTOLO</v>
          </cell>
          <cell r="KZ179" t="str">
            <v>29. MUNICIPALIDAD DISTRITAL DE SANTIAGO DE ANCHUCAYA</v>
          </cell>
          <cell r="LC179" t="str">
            <v>29. MUNICIPALIDAD DISTRITAL DE TAURIPAMPA</v>
          </cell>
        </row>
        <row r="180">
          <cell r="CU180" t="str">
            <v>144. DIRECCIÓN DE REDES INTEGRADAS DE SALUD LIMA NORTE</v>
          </cell>
          <cell r="EX180" t="str">
            <v>402. SALUD HUARAZ</v>
          </cell>
          <cell r="FB180" t="str">
            <v>408. SALUD HUALGAYOC - BAMBAMARCA</v>
          </cell>
          <cell r="FC180" t="str">
            <v>407. RED DE SERVICIOS DE SALUD CUSCO NORTE</v>
          </cell>
          <cell r="FH180" t="str">
            <v>408. SALUD OTUZCO</v>
          </cell>
          <cell r="FO180" t="str">
            <v>408. SALUD COLLAO</v>
          </cell>
          <cell r="JY180" t="str">
            <v>30. MUNICIPALIDAD DISTRITAL DE SAUSA</v>
          </cell>
          <cell r="KT180" t="str">
            <v>30. MUNICIPALIDAD DISTRITAL DE SAN BORJA</v>
          </cell>
          <cell r="KZ180" t="str">
            <v>30. MUNICIPALIDAD DISTRITAL DE SANTIAGO DE TUNA</v>
          </cell>
          <cell r="LC180" t="str">
            <v>30. MUNICIPALIDAD DISTRITAL DE TOMAS</v>
          </cell>
        </row>
        <row r="181">
          <cell r="CU181" t="str">
            <v>145. DIRECCIÓN DE REDES INTEGRADAS DE SALUD LIMA SUR</v>
          </cell>
          <cell r="EX181" t="str">
            <v>403. SALUD ELEAZAR GUZMAN BARRON</v>
          </cell>
          <cell r="FB181" t="str">
            <v>409. SALUD SANTA CRUZ</v>
          </cell>
          <cell r="FC181" t="str">
            <v>408. HOSPITAL DE ESPINAR</v>
          </cell>
          <cell r="FH181" t="str">
            <v>409. SALUD TRUJILLO ESTE</v>
          </cell>
          <cell r="FO181" t="str">
            <v>409. SALUD MACUSANI</v>
          </cell>
          <cell r="JY181" t="str">
            <v>31. MUNICIPALIDAD DISTRITAL DE SINCOS</v>
          </cell>
          <cell r="KT181" t="str">
            <v>31. MUNICIPALIDAD DISTRITAL DE SAN ISIDRO</v>
          </cell>
          <cell r="KZ181" t="str">
            <v>31. MUNICIPALIDAD DISTRITAL DE SANTO DOMINGO DE LOS OLLEROS</v>
          </cell>
          <cell r="LC181" t="str">
            <v>31. MUNICIPALIDAD DISTRITAL DE TUPE</v>
          </cell>
        </row>
        <row r="182">
          <cell r="CU182" t="str">
            <v>146. DIRECCIÓN DE REDES INTEGRADAS DE SALUD LIMA ESTE</v>
          </cell>
          <cell r="EX182" t="str">
            <v>404. SALUD LA CALETA</v>
          </cell>
          <cell r="FC182" t="str">
            <v>409. HOSPITAL ALFREDO CALLO RODRÍGUEZ - SICUANI - CANCHIS</v>
          </cell>
          <cell r="FH182" t="str">
            <v>410. INSTITUTO REGIONAL DE ENFERMEDADES NEOPLASICAS LUIS PINILLOS GANOZA - INREN-NORTE</v>
          </cell>
          <cell r="FO182" t="str">
            <v>410. SALUD SANDIA</v>
          </cell>
          <cell r="JY182" t="str">
            <v>32. MUNICIPALIDAD DISTRITAL DE TUNAN MARCA</v>
          </cell>
          <cell r="KT182" t="str">
            <v>32. MUNICIPALIDAD DISTRITAL DE SAN JUAN DE LURIGANCHO</v>
          </cell>
          <cell r="KZ182" t="str">
            <v>32. MUNICIPALIDAD DISTRITAL DE SURCO</v>
          </cell>
          <cell r="LC182" t="str">
            <v>32. MUNICIPALIDAD DISTRITAL DE VIÑAC</v>
          </cell>
        </row>
        <row r="183">
          <cell r="EX183" t="str">
            <v>405. SALUD CARAZ</v>
          </cell>
          <cell r="FC183" t="str">
            <v>410. HOSPITAL DE QUILLABAMBA</v>
          </cell>
          <cell r="FH183" t="str">
            <v>411. SALUD JULCAN</v>
          </cell>
          <cell r="FO183" t="str">
            <v>411. HOSPITAL REGIONAL MANUEL NUÑEZ BUTRON</v>
          </cell>
          <cell r="JY183" t="str">
            <v>33. MUNICIPALIDAD DISTRITAL DE YAULI</v>
          </cell>
          <cell r="KT183" t="str">
            <v>33. MUNICIPALIDAD DISTRITAL DE SAN JUAN DE MIRAFLORES</v>
          </cell>
          <cell r="LC183" t="str">
            <v>33. MUNICIPALIDAD DISTRITAL DE VITIS</v>
          </cell>
        </row>
        <row r="184">
          <cell r="EX184" t="str">
            <v>406. SALUD POMABAMBA</v>
          </cell>
          <cell r="FC184" t="str">
            <v>411. SALUD CHUMBIVILCAS</v>
          </cell>
          <cell r="FH184" t="str">
            <v>412. SALUD VIRU</v>
          </cell>
          <cell r="FO184" t="str">
            <v>412. SALUD LAMPA</v>
          </cell>
          <cell r="JY184" t="str">
            <v>34. MUNICIPALIDAD DISTRITAL DE YAUYOS</v>
          </cell>
          <cell r="KT184" t="str">
            <v>34. MUNICIPALIDAD DISTRITAL DE SAN LUIS</v>
          </cell>
        </row>
        <row r="185">
          <cell r="EX185" t="str">
            <v>407. SALUD HUARI</v>
          </cell>
          <cell r="FH185" t="str">
            <v>413. SALUD ASCOPE</v>
          </cell>
          <cell r="KT185" t="str">
            <v>35. MUNICIPALIDAD DISTRITAL DE SAN MARTIN DE PORRES</v>
          </cell>
        </row>
        <row r="186">
          <cell r="EX186" t="str">
            <v>408. RED DE SALUD PACIFICO SUR</v>
          </cell>
          <cell r="FH186" t="str">
            <v>414. SALUD GRAN CHIMU</v>
          </cell>
          <cell r="KT186" t="str">
            <v>36. MUNICIPALIDAD DISTRITAL DE SAN MIGUEL</v>
          </cell>
        </row>
        <row r="187">
          <cell r="EX187" t="str">
            <v>409. SALUD PACIFICO NORTE</v>
          </cell>
          <cell r="KT187" t="str">
            <v>37. MUNICIPALIDAD DISTRITAL DE SANTA ANITA</v>
          </cell>
        </row>
        <row r="188">
          <cell r="KT188" t="str">
            <v>38. MUNICIPALIDAD DISTRITAL DE SANTA MARIA DEL MAR</v>
          </cell>
        </row>
        <row r="189">
          <cell r="KT189" t="str">
            <v>39. MUNICIPALIDAD DISTRITAL DE SANTA ROSA</v>
          </cell>
        </row>
        <row r="190">
          <cell r="KT190" t="str">
            <v>40. MUNICIPALIDAD DISTRITAL DE SANTIAGO DE SURCO</v>
          </cell>
        </row>
        <row r="191">
          <cell r="KT191" t="str">
            <v>41. MUNICIPALIDAD DISTRITAL DE SURQUILLO</v>
          </cell>
        </row>
        <row r="192">
          <cell r="KT192" t="str">
            <v>42. MUNICIPALIDAD DISTRITAL DE VILLA EL SALVADOR</v>
          </cell>
        </row>
        <row r="193">
          <cell r="KT193" t="str">
            <v>43. MUNICIPALIDAD DISTRITAL DE VILLA MARIA DEL TRIUNFO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-09"/>
      <sheetName val="F-10"/>
      <sheetName val="F-11"/>
      <sheetName val="Hoja1"/>
      <sheetName val="F-17"/>
    </sheetNames>
    <sheetDataSet>
      <sheetData sheetId="0"/>
      <sheetData sheetId="1">
        <row r="8">
          <cell r="L8">
            <v>10822800</v>
          </cell>
          <cell r="W8">
            <v>10848468</v>
          </cell>
          <cell r="AH8">
            <v>10848468</v>
          </cell>
        </row>
        <row r="17">
          <cell r="L17">
            <v>7553400</v>
          </cell>
          <cell r="W17">
            <v>9882996</v>
          </cell>
          <cell r="AH17">
            <v>11838708</v>
          </cell>
        </row>
        <row r="22">
          <cell r="L22">
            <v>8982000</v>
          </cell>
          <cell r="W22">
            <v>15174180</v>
          </cell>
          <cell r="AH22">
            <v>16642368</v>
          </cell>
        </row>
        <row r="27">
          <cell r="L27">
            <v>10218132.720000001</v>
          </cell>
          <cell r="W27">
            <v>19962468</v>
          </cell>
          <cell r="AH27">
            <v>21177684</v>
          </cell>
        </row>
        <row r="33">
          <cell r="L33">
            <v>434000</v>
          </cell>
          <cell r="W33">
            <v>445200</v>
          </cell>
          <cell r="AH33">
            <v>481600</v>
          </cell>
        </row>
        <row r="34">
          <cell r="L34">
            <v>8321086.1199999992</v>
          </cell>
          <cell r="W34">
            <v>8671438</v>
          </cell>
          <cell r="AH34">
            <v>9386566</v>
          </cell>
        </row>
        <row r="35">
          <cell r="L35">
            <v>748897.75000000035</v>
          </cell>
          <cell r="W35">
            <v>780429.41999999981</v>
          </cell>
          <cell r="AH35">
            <v>844790.93999999959</v>
          </cell>
        </row>
        <row r="36">
          <cell r="L36">
            <v>4867835.3800000027</v>
          </cell>
          <cell r="W36">
            <v>5072791.2300000051</v>
          </cell>
          <cell r="AH36">
            <v>5491141.1100000069</v>
          </cell>
        </row>
        <row r="37">
          <cell r="L37">
            <v>4493386.4899999984</v>
          </cell>
          <cell r="W37">
            <v>4682576.5199999958</v>
          </cell>
          <cell r="AH37">
            <v>5068745.6399999941</v>
          </cell>
        </row>
        <row r="38">
          <cell r="L38">
            <v>18129984</v>
          </cell>
          <cell r="W38">
            <v>2106300</v>
          </cell>
          <cell r="AH38">
            <v>2297400</v>
          </cell>
        </row>
        <row r="39">
          <cell r="L39">
            <v>498856.39</v>
          </cell>
          <cell r="W39">
            <v>426992.71</v>
          </cell>
          <cell r="AH39">
            <v>491041.62</v>
          </cell>
        </row>
        <row r="40">
          <cell r="L40">
            <v>2660478</v>
          </cell>
          <cell r="W40">
            <v>2659736.471516646</v>
          </cell>
          <cell r="AH40">
            <v>2659736.471516646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-09"/>
      <sheetName val="F-10"/>
      <sheetName val="F-11"/>
      <sheetName val="F-17"/>
      <sheetName val="Hoja1"/>
      <sheetName val="Hoja2"/>
    </sheetNames>
    <sheetDataSet>
      <sheetData sheetId="0"/>
      <sheetData sheetId="1">
        <row r="9">
          <cell r="V9">
            <v>1</v>
          </cell>
          <cell r="AG9">
            <v>1</v>
          </cell>
        </row>
        <row r="10">
          <cell r="V10">
            <v>1</v>
          </cell>
          <cell r="AG10">
            <v>1</v>
          </cell>
        </row>
        <row r="11">
          <cell r="V11">
            <v>22</v>
          </cell>
          <cell r="AG11">
            <v>22</v>
          </cell>
        </row>
        <row r="12">
          <cell r="V12">
            <v>13</v>
          </cell>
          <cell r="AG12">
            <v>13</v>
          </cell>
        </row>
        <row r="13">
          <cell r="V13">
            <v>57</v>
          </cell>
          <cell r="AG13">
            <v>57</v>
          </cell>
        </row>
        <row r="14">
          <cell r="V14">
            <v>1</v>
          </cell>
          <cell r="AG14">
            <v>1</v>
          </cell>
        </row>
        <row r="15">
          <cell r="V15">
            <v>15</v>
          </cell>
          <cell r="AG15">
            <v>15</v>
          </cell>
        </row>
        <row r="18">
          <cell r="V18">
            <v>28</v>
          </cell>
          <cell r="AG18">
            <v>35</v>
          </cell>
        </row>
        <row r="19">
          <cell r="V19">
            <v>42</v>
          </cell>
          <cell r="AG19">
            <v>56</v>
          </cell>
        </row>
        <row r="20">
          <cell r="V20">
            <v>76</v>
          </cell>
          <cell r="AG20">
            <v>83</v>
          </cell>
        </row>
        <row r="23">
          <cell r="V23">
            <v>81</v>
          </cell>
          <cell r="AG23">
            <v>90</v>
          </cell>
        </row>
        <row r="24">
          <cell r="V24">
            <v>96</v>
          </cell>
          <cell r="AG24">
            <v>104</v>
          </cell>
        </row>
        <row r="25">
          <cell r="V25">
            <v>142</v>
          </cell>
          <cell r="AG25">
            <v>156</v>
          </cell>
        </row>
        <row r="28">
          <cell r="V28">
            <v>98</v>
          </cell>
          <cell r="AG28">
            <v>101</v>
          </cell>
        </row>
        <row r="29">
          <cell r="V29">
            <v>322</v>
          </cell>
          <cell r="AG29">
            <v>349</v>
          </cell>
        </row>
        <row r="30">
          <cell r="V30">
            <v>118</v>
          </cell>
          <cell r="AG30">
            <v>120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SR34"/>
  <sheetViews>
    <sheetView tabSelected="1" topLeftCell="A19" zoomScaleNormal="100" zoomScaleSheetLayoutView="100" workbookViewId="0">
      <selection activeCell="B18" sqref="B18"/>
    </sheetView>
  </sheetViews>
  <sheetFormatPr baseColWidth="10" defaultRowHeight="12.75" x14ac:dyDescent="0.2"/>
  <cols>
    <col min="1" max="1" width="19.85546875" style="2" customWidth="1"/>
    <col min="2" max="2" width="69.85546875" style="3" customWidth="1"/>
    <col min="3" max="4" width="8.7109375" style="2" customWidth="1"/>
    <col min="5" max="5" width="39" style="2" customWidth="1"/>
    <col min="6" max="16384" width="11.42578125" style="2"/>
  </cols>
  <sheetData>
    <row r="1" spans="1:512" s="1" customFormat="1" ht="31.5" customHeight="1" x14ac:dyDescent="0.2">
      <c r="A1" s="772" t="s">
        <v>119</v>
      </c>
      <c r="B1" s="772"/>
      <c r="C1" s="772"/>
      <c r="D1" s="772"/>
      <c r="E1" s="77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</row>
    <row r="2" spans="1:512" x14ac:dyDescent="0.2">
      <c r="C2" s="4"/>
      <c r="D2" s="4"/>
      <c r="E2" s="8"/>
      <c r="F2" s="7"/>
    </row>
    <row r="3" spans="1:512" x14ac:dyDescent="0.2">
      <c r="A3" s="5" t="s">
        <v>156</v>
      </c>
      <c r="E3" s="7"/>
      <c r="F3" s="7"/>
    </row>
    <row r="4" spans="1:512" x14ac:dyDescent="0.2">
      <c r="E4" s="7"/>
      <c r="F4" s="7"/>
    </row>
    <row r="5" spans="1:512" s="14" customFormat="1" ht="27" customHeight="1" x14ac:dyDescent="0.2">
      <c r="A5" s="16" t="s">
        <v>138</v>
      </c>
      <c r="B5" s="769" t="s">
        <v>120</v>
      </c>
      <c r="C5" s="770"/>
      <c r="D5" s="770"/>
      <c r="E5" s="771"/>
      <c r="F5" s="17"/>
    </row>
    <row r="6" spans="1:512" x14ac:dyDescent="0.2">
      <c r="A6" s="5"/>
      <c r="B6" s="13"/>
      <c r="C6" s="14"/>
      <c r="D6" s="14"/>
      <c r="E6" s="15"/>
      <c r="F6" s="7"/>
    </row>
    <row r="7" spans="1:512" x14ac:dyDescent="0.2">
      <c r="A7" s="5" t="s">
        <v>157</v>
      </c>
      <c r="B7" s="13"/>
      <c r="C7" s="14"/>
      <c r="D7" s="14"/>
      <c r="E7" s="15"/>
      <c r="F7" s="7"/>
    </row>
    <row r="8" spans="1:512" x14ac:dyDescent="0.2">
      <c r="A8" s="5"/>
      <c r="B8" s="13"/>
      <c r="C8" s="14"/>
      <c r="D8" s="14"/>
      <c r="E8" s="15"/>
      <c r="F8" s="7"/>
    </row>
    <row r="9" spans="1:512" s="14" customFormat="1" ht="27" customHeight="1" x14ac:dyDescent="0.2">
      <c r="A9" s="16" t="s">
        <v>139</v>
      </c>
      <c r="B9" s="769" t="s">
        <v>121</v>
      </c>
      <c r="C9" s="770"/>
      <c r="D9" s="770"/>
      <c r="E9" s="771"/>
      <c r="F9" s="15"/>
    </row>
    <row r="10" spans="1:512" s="14" customFormat="1" ht="27" customHeight="1" x14ac:dyDescent="0.2">
      <c r="A10" s="16" t="s">
        <v>140</v>
      </c>
      <c r="B10" s="769" t="s">
        <v>122</v>
      </c>
      <c r="C10" s="770"/>
      <c r="D10" s="770"/>
      <c r="E10" s="771"/>
      <c r="F10" s="15"/>
    </row>
    <row r="11" spans="1:512" s="14" customFormat="1" ht="27" customHeight="1" x14ac:dyDescent="0.2">
      <c r="A11" s="16" t="s">
        <v>141</v>
      </c>
      <c r="B11" s="769" t="s">
        <v>123</v>
      </c>
      <c r="C11" s="770"/>
      <c r="D11" s="770"/>
      <c r="E11" s="771"/>
      <c r="F11" s="15"/>
    </row>
    <row r="12" spans="1:512" s="14" customFormat="1" ht="27" customHeight="1" x14ac:dyDescent="0.2">
      <c r="A12" s="16" t="s">
        <v>142</v>
      </c>
      <c r="B12" s="769" t="s">
        <v>124</v>
      </c>
      <c r="C12" s="770"/>
      <c r="D12" s="770"/>
      <c r="E12" s="771"/>
      <c r="F12" s="15"/>
    </row>
    <row r="13" spans="1:512" s="14" customFormat="1" ht="27" customHeight="1" x14ac:dyDescent="0.2">
      <c r="A13" s="16" t="s">
        <v>143</v>
      </c>
      <c r="B13" s="769" t="s">
        <v>125</v>
      </c>
      <c r="C13" s="770"/>
      <c r="D13" s="770"/>
      <c r="E13" s="771"/>
      <c r="F13" s="15"/>
    </row>
    <row r="14" spans="1:512" s="14" customFormat="1" ht="27" customHeight="1" x14ac:dyDescent="0.2">
      <c r="A14" s="16" t="s">
        <v>144</v>
      </c>
      <c r="B14" s="769" t="s">
        <v>126</v>
      </c>
      <c r="C14" s="770"/>
      <c r="D14" s="770"/>
      <c r="E14" s="771"/>
      <c r="F14" s="15"/>
    </row>
    <row r="15" spans="1:512" s="14" customFormat="1" ht="27" customHeight="1" x14ac:dyDescent="0.2">
      <c r="A15" s="16" t="s">
        <v>145</v>
      </c>
      <c r="B15" s="769" t="s">
        <v>127</v>
      </c>
      <c r="C15" s="770"/>
      <c r="D15" s="770"/>
      <c r="E15" s="771"/>
      <c r="F15" s="15"/>
    </row>
    <row r="16" spans="1:512" x14ac:dyDescent="0.2">
      <c r="A16" s="5"/>
      <c r="B16" s="13"/>
      <c r="C16" s="14"/>
      <c r="D16" s="14"/>
      <c r="E16" s="15"/>
      <c r="F16" s="7"/>
    </row>
    <row r="17" spans="1:6" x14ac:dyDescent="0.2">
      <c r="A17" s="5" t="s">
        <v>158</v>
      </c>
      <c r="B17" s="13"/>
      <c r="C17" s="14"/>
      <c r="D17" s="14"/>
      <c r="E17" s="15"/>
      <c r="F17" s="7"/>
    </row>
    <row r="18" spans="1:6" x14ac:dyDescent="0.2">
      <c r="A18" s="5"/>
      <c r="B18" s="13"/>
      <c r="C18" s="14"/>
      <c r="D18" s="14"/>
      <c r="E18" s="15"/>
      <c r="F18" s="7"/>
    </row>
    <row r="19" spans="1:6" s="14" customFormat="1" ht="27" customHeight="1" x14ac:dyDescent="0.2">
      <c r="A19" s="16" t="s">
        <v>146</v>
      </c>
      <c r="B19" s="769" t="s">
        <v>128</v>
      </c>
      <c r="C19" s="770"/>
      <c r="D19" s="770"/>
      <c r="E19" s="771"/>
      <c r="F19" s="15"/>
    </row>
    <row r="20" spans="1:6" s="14" customFormat="1" ht="27" customHeight="1" x14ac:dyDescent="0.2">
      <c r="A20" s="16" t="s">
        <v>147</v>
      </c>
      <c r="B20" s="769" t="s">
        <v>131</v>
      </c>
      <c r="C20" s="770"/>
      <c r="D20" s="770"/>
      <c r="E20" s="771"/>
      <c r="F20" s="15"/>
    </row>
    <row r="21" spans="1:6" s="14" customFormat="1" ht="27" customHeight="1" x14ac:dyDescent="0.2">
      <c r="A21" s="16" t="s">
        <v>148</v>
      </c>
      <c r="B21" s="769" t="s">
        <v>129</v>
      </c>
      <c r="C21" s="770"/>
      <c r="D21" s="770"/>
      <c r="E21" s="771"/>
      <c r="F21" s="15"/>
    </row>
    <row r="22" spans="1:6" x14ac:dyDescent="0.2">
      <c r="A22" s="5"/>
      <c r="B22" s="13"/>
      <c r="C22" s="14"/>
      <c r="D22" s="14"/>
      <c r="E22" s="15"/>
      <c r="F22" s="7"/>
    </row>
    <row r="23" spans="1:6" x14ac:dyDescent="0.2">
      <c r="A23" s="5" t="s">
        <v>159</v>
      </c>
      <c r="B23" s="13"/>
      <c r="C23" s="14"/>
      <c r="D23" s="14"/>
      <c r="E23" s="15"/>
      <c r="F23" s="7"/>
    </row>
    <row r="24" spans="1:6" x14ac:dyDescent="0.2">
      <c r="A24" s="5"/>
      <c r="B24" s="13"/>
      <c r="C24" s="14"/>
      <c r="D24" s="14"/>
      <c r="E24" s="15"/>
      <c r="F24" s="7"/>
    </row>
    <row r="25" spans="1:6" s="14" customFormat="1" ht="27" customHeight="1" x14ac:dyDescent="0.2">
      <c r="A25" s="16" t="s">
        <v>149</v>
      </c>
      <c r="B25" s="769" t="s">
        <v>130</v>
      </c>
      <c r="C25" s="770"/>
      <c r="D25" s="770"/>
      <c r="E25" s="771"/>
      <c r="F25" s="15"/>
    </row>
    <row r="26" spans="1:6" s="14" customFormat="1" ht="27" customHeight="1" x14ac:dyDescent="0.2">
      <c r="A26" s="16" t="s">
        <v>150</v>
      </c>
      <c r="B26" s="769" t="s">
        <v>132</v>
      </c>
      <c r="C26" s="770"/>
      <c r="D26" s="770"/>
      <c r="E26" s="771"/>
      <c r="F26" s="15"/>
    </row>
    <row r="27" spans="1:6" s="14" customFormat="1" ht="27" customHeight="1" x14ac:dyDescent="0.2">
      <c r="A27" s="16" t="s">
        <v>151</v>
      </c>
      <c r="B27" s="769" t="s">
        <v>133</v>
      </c>
      <c r="C27" s="770"/>
      <c r="D27" s="770"/>
      <c r="E27" s="771"/>
      <c r="F27" s="15"/>
    </row>
    <row r="28" spans="1:6" s="14" customFormat="1" ht="27" customHeight="1" x14ac:dyDescent="0.2">
      <c r="A28" s="16" t="s">
        <v>152</v>
      </c>
      <c r="B28" s="769" t="s">
        <v>134</v>
      </c>
      <c r="C28" s="770"/>
      <c r="D28" s="770"/>
      <c r="E28" s="771"/>
      <c r="F28" s="15"/>
    </row>
    <row r="29" spans="1:6" s="14" customFormat="1" ht="27" customHeight="1" x14ac:dyDescent="0.2">
      <c r="A29" s="16" t="s">
        <v>153</v>
      </c>
      <c r="B29" s="769" t="s">
        <v>135</v>
      </c>
      <c r="C29" s="770"/>
      <c r="D29" s="770"/>
      <c r="E29" s="771"/>
      <c r="F29" s="15"/>
    </row>
    <row r="30" spans="1:6" x14ac:dyDescent="0.2">
      <c r="A30" s="5"/>
      <c r="B30" s="13"/>
      <c r="C30" s="14"/>
      <c r="D30" s="14"/>
      <c r="E30" s="15"/>
      <c r="F30" s="7"/>
    </row>
    <row r="31" spans="1:6" x14ac:dyDescent="0.2">
      <c r="A31" s="5" t="s">
        <v>5</v>
      </c>
      <c r="B31" s="13"/>
      <c r="C31" s="14"/>
      <c r="D31" s="14"/>
      <c r="E31" s="15"/>
      <c r="F31" s="7"/>
    </row>
    <row r="32" spans="1:6" x14ac:dyDescent="0.2">
      <c r="A32" s="5"/>
      <c r="B32" s="13"/>
      <c r="C32" s="14"/>
      <c r="D32" s="14"/>
      <c r="E32" s="15"/>
      <c r="F32" s="7"/>
    </row>
    <row r="33" spans="1:6" s="14" customFormat="1" ht="27" customHeight="1" x14ac:dyDescent="0.2">
      <c r="A33" s="16" t="s">
        <v>154</v>
      </c>
      <c r="B33" s="769" t="s">
        <v>136</v>
      </c>
      <c r="C33" s="770"/>
      <c r="D33" s="770"/>
      <c r="E33" s="771"/>
      <c r="F33" s="15"/>
    </row>
    <row r="34" spans="1:6" s="14" customFormat="1" ht="27" customHeight="1" x14ac:dyDescent="0.2">
      <c r="A34" s="16" t="s">
        <v>155</v>
      </c>
      <c r="B34" s="769" t="s">
        <v>137</v>
      </c>
      <c r="C34" s="770"/>
      <c r="D34" s="770"/>
      <c r="E34" s="771"/>
      <c r="F34" s="15"/>
    </row>
  </sheetData>
  <mergeCells count="19">
    <mergeCell ref="A1:E1"/>
    <mergeCell ref="B33:E33"/>
    <mergeCell ref="B5:E5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  <mergeCell ref="B12:E12"/>
    <mergeCell ref="B13:E13"/>
    <mergeCell ref="B14:E14"/>
    <mergeCell ref="B19:E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 xml:space="preserve">&amp;C&amp;"Arial,Negrita"&amp;18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AH57"/>
  <sheetViews>
    <sheetView showGridLines="0" topLeftCell="A14" zoomScale="90" zoomScaleNormal="90" zoomScaleSheetLayoutView="90" zoomScalePageLayoutView="85" workbookViewId="0">
      <selection activeCell="AH42" sqref="AH42"/>
    </sheetView>
  </sheetViews>
  <sheetFormatPr baseColWidth="10" defaultColWidth="0" defaultRowHeight="12.75" x14ac:dyDescent="0.2"/>
  <cols>
    <col min="1" max="1" width="41.28515625" style="438" customWidth="1"/>
    <col min="2" max="2" width="7" style="438" hidden="1" customWidth="1"/>
    <col min="3" max="3" width="7" style="438" customWidth="1"/>
    <col min="4" max="4" width="8.7109375" style="521" customWidth="1"/>
    <col min="5" max="8" width="7" style="438" hidden="1" customWidth="1"/>
    <col min="9" max="9" width="4" style="521" customWidth="1"/>
    <col min="10" max="10" width="7" style="438" customWidth="1"/>
    <col min="11" max="11" width="6.28515625" style="438" customWidth="1"/>
    <col min="12" max="12" width="14.28515625" style="588" customWidth="1"/>
    <col min="13" max="13" width="6.85546875" style="438" hidden="1" customWidth="1"/>
    <col min="14" max="14" width="6.85546875" style="521" bestFit="1" customWidth="1"/>
    <col min="15" max="15" width="8.7109375" style="521" customWidth="1"/>
    <col min="16" max="19" width="6.85546875" style="438" hidden="1" customWidth="1"/>
    <col min="20" max="20" width="4" style="438" hidden="1" customWidth="1"/>
    <col min="21" max="21" width="7.140625" style="521" bestFit="1" customWidth="1"/>
    <col min="22" max="22" width="5.140625" style="521" customWidth="1"/>
    <col min="23" max="23" width="13.28515625" style="588" customWidth="1"/>
    <col min="24" max="24" width="6.7109375" style="522" hidden="1" customWidth="1"/>
    <col min="25" max="25" width="7.140625" style="523" bestFit="1" customWidth="1"/>
    <col min="26" max="26" width="8.7109375" customWidth="1"/>
    <col min="27" max="28" width="7.140625" hidden="1" customWidth="1"/>
    <col min="29" max="30" width="7.140625" style="524" hidden="1" customWidth="1"/>
    <col min="31" max="31" width="4" style="524" customWidth="1"/>
    <col min="32" max="32" width="7.28515625" style="525" bestFit="1" customWidth="1"/>
    <col min="33" max="33" width="5.140625" style="525" customWidth="1"/>
    <col min="34" max="34" width="13.28515625" style="526" customWidth="1"/>
    <col min="35" max="16384" width="0" style="524" hidden="1"/>
  </cols>
  <sheetData>
    <row r="1" spans="1:34" s="514" customFormat="1" ht="15.75" x14ac:dyDescent="0.2">
      <c r="A1" s="437" t="s">
        <v>1218</v>
      </c>
      <c r="B1" s="306"/>
      <c r="C1" s="306"/>
      <c r="D1" s="308"/>
      <c r="E1" s="306"/>
      <c r="F1" s="306"/>
      <c r="G1" s="306"/>
      <c r="H1" s="306"/>
      <c r="I1" s="308"/>
      <c r="J1" s="306"/>
      <c r="K1" s="306"/>
      <c r="L1" s="511"/>
      <c r="M1" s="306"/>
      <c r="N1" s="308"/>
      <c r="O1" s="308"/>
      <c r="P1" s="306"/>
      <c r="Q1" s="306"/>
      <c r="R1" s="306"/>
      <c r="S1" s="306"/>
      <c r="T1" s="306"/>
      <c r="U1" s="308"/>
      <c r="V1" s="308"/>
      <c r="W1" s="511"/>
      <c r="X1" s="512"/>
      <c r="Y1" s="513"/>
      <c r="AF1" s="513"/>
      <c r="AG1" s="513"/>
      <c r="AH1" s="515"/>
    </row>
    <row r="2" spans="1:34" s="514" customFormat="1" ht="15.75" x14ac:dyDescent="0.2">
      <c r="A2" s="437" t="s">
        <v>1219</v>
      </c>
      <c r="B2" s="306"/>
      <c r="C2" s="306"/>
      <c r="D2" s="308"/>
      <c r="E2" s="306"/>
      <c r="F2" s="306"/>
      <c r="G2" s="306"/>
      <c r="H2" s="306"/>
      <c r="I2" s="308"/>
      <c r="J2" s="306"/>
      <c r="K2" s="306"/>
      <c r="L2" s="511"/>
      <c r="M2" s="306"/>
      <c r="N2" s="308"/>
      <c r="O2" s="308"/>
      <c r="P2" s="306"/>
      <c r="Q2" s="306"/>
      <c r="R2" s="306"/>
      <c r="S2" s="306"/>
      <c r="T2" s="306"/>
      <c r="U2" s="308"/>
      <c r="V2" s="308"/>
      <c r="W2" s="511"/>
      <c r="X2" s="512"/>
      <c r="Y2" s="513"/>
      <c r="AF2" s="513"/>
      <c r="AG2" s="513"/>
      <c r="AH2" s="515"/>
    </row>
    <row r="3" spans="1:34" s="517" customFormat="1" ht="16.5" thickBot="1" x14ac:dyDescent="0.3">
      <c r="A3" s="516" t="s">
        <v>1048</v>
      </c>
      <c r="D3" s="518"/>
      <c r="I3" s="518"/>
      <c r="L3" s="519"/>
      <c r="N3" s="518"/>
      <c r="O3" s="518"/>
      <c r="U3" s="518"/>
      <c r="V3" s="518"/>
      <c r="W3" s="519"/>
      <c r="X3" s="520"/>
      <c r="Y3" s="518"/>
      <c r="AF3" s="518"/>
      <c r="AG3" s="518"/>
      <c r="AH3" s="519"/>
    </row>
    <row r="4" spans="1:34" s="527" customFormat="1" ht="26.25" customHeight="1" x14ac:dyDescent="0.2">
      <c r="A4" s="439" t="s">
        <v>1049</v>
      </c>
      <c r="B4" s="840" t="s">
        <v>1220</v>
      </c>
      <c r="C4" s="841"/>
      <c r="D4" s="841"/>
      <c r="E4" s="841"/>
      <c r="F4" s="841"/>
      <c r="G4" s="841"/>
      <c r="H4" s="841"/>
      <c r="I4" s="841"/>
      <c r="J4" s="841"/>
      <c r="K4" s="841"/>
      <c r="L4" s="842"/>
      <c r="M4" s="840" t="s">
        <v>1050</v>
      </c>
      <c r="N4" s="841"/>
      <c r="O4" s="841"/>
      <c r="P4" s="841"/>
      <c r="Q4" s="841"/>
      <c r="R4" s="841"/>
      <c r="S4" s="841"/>
      <c r="T4" s="841"/>
      <c r="U4" s="841"/>
      <c r="V4" s="841"/>
      <c r="W4" s="842"/>
      <c r="X4" s="840" t="s">
        <v>1051</v>
      </c>
      <c r="Y4" s="841"/>
      <c r="Z4" s="841"/>
      <c r="AA4" s="841"/>
      <c r="AB4" s="841"/>
      <c r="AC4" s="841"/>
      <c r="AD4" s="841"/>
      <c r="AE4" s="841"/>
      <c r="AF4" s="841"/>
      <c r="AG4" s="841"/>
      <c r="AH4" s="842"/>
    </row>
    <row r="5" spans="1:34" s="537" customFormat="1" ht="99.95" customHeight="1" thickBot="1" x14ac:dyDescent="0.25">
      <c r="A5" s="440" t="s">
        <v>1052</v>
      </c>
      <c r="B5" s="441" t="s">
        <v>1053</v>
      </c>
      <c r="C5" s="528" t="s">
        <v>1054</v>
      </c>
      <c r="D5" s="529" t="s">
        <v>1221</v>
      </c>
      <c r="E5" s="442" t="s">
        <v>1055</v>
      </c>
      <c r="F5" s="442" t="s">
        <v>1056</v>
      </c>
      <c r="G5" s="442" t="s">
        <v>1057</v>
      </c>
      <c r="H5" s="442" t="s">
        <v>1058</v>
      </c>
      <c r="I5" s="530" t="s">
        <v>1059</v>
      </c>
      <c r="J5" s="530" t="s">
        <v>1222</v>
      </c>
      <c r="K5" s="443" t="s">
        <v>1060</v>
      </c>
      <c r="L5" s="531" t="s">
        <v>1061</v>
      </c>
      <c r="M5" s="441" t="s">
        <v>1053</v>
      </c>
      <c r="N5" s="528" t="s">
        <v>1054</v>
      </c>
      <c r="O5" s="529" t="s">
        <v>1221</v>
      </c>
      <c r="P5" s="442" t="s">
        <v>1055</v>
      </c>
      <c r="Q5" s="442" t="s">
        <v>1056</v>
      </c>
      <c r="R5" s="442" t="s">
        <v>1057</v>
      </c>
      <c r="S5" s="442" t="s">
        <v>1058</v>
      </c>
      <c r="T5" s="530" t="s">
        <v>1059</v>
      </c>
      <c r="U5" s="530" t="s">
        <v>1222</v>
      </c>
      <c r="V5" s="443" t="s">
        <v>1060</v>
      </c>
      <c r="W5" s="531" t="s">
        <v>1062</v>
      </c>
      <c r="X5" s="532" t="s">
        <v>1053</v>
      </c>
      <c r="Y5" s="533" t="s">
        <v>1054</v>
      </c>
      <c r="Z5" s="529" t="s">
        <v>1221</v>
      </c>
      <c r="AA5" s="534" t="s">
        <v>1055</v>
      </c>
      <c r="AB5" s="534" t="s">
        <v>1056</v>
      </c>
      <c r="AC5" s="534" t="s">
        <v>1057</v>
      </c>
      <c r="AD5" s="534" t="s">
        <v>1058</v>
      </c>
      <c r="AE5" s="529" t="s">
        <v>1059</v>
      </c>
      <c r="AF5" s="530" t="s">
        <v>1222</v>
      </c>
      <c r="AG5" s="535" t="s">
        <v>1060</v>
      </c>
      <c r="AH5" s="536" t="s">
        <v>1062</v>
      </c>
    </row>
    <row r="6" spans="1:34" x14ac:dyDescent="0.2">
      <c r="A6" s="444"/>
      <c r="B6" s="445"/>
      <c r="C6" s="445"/>
      <c r="D6" s="538"/>
      <c r="E6" s="445"/>
      <c r="F6" s="445"/>
      <c r="G6" s="445"/>
      <c r="H6" s="445"/>
      <c r="I6" s="538"/>
      <c r="J6" s="445"/>
      <c r="K6" s="445"/>
      <c r="L6" s="539"/>
      <c r="M6" s="445"/>
      <c r="N6" s="538"/>
      <c r="O6" s="538"/>
      <c r="P6" s="445"/>
      <c r="Q6" s="445"/>
      <c r="R6" s="445"/>
      <c r="S6" s="445"/>
      <c r="T6" s="445"/>
      <c r="U6" s="538"/>
      <c r="V6" s="538"/>
      <c r="W6" s="539"/>
      <c r="X6" s="540"/>
      <c r="Y6" s="541"/>
      <c r="Z6" s="542"/>
      <c r="AA6" s="543"/>
      <c r="AB6" s="543"/>
      <c r="AC6" s="543"/>
      <c r="AD6" s="543"/>
      <c r="AE6" s="543"/>
      <c r="AF6" s="544"/>
      <c r="AG6" s="544"/>
      <c r="AH6" s="545"/>
    </row>
    <row r="7" spans="1:34" x14ac:dyDescent="0.2">
      <c r="A7" s="447" t="s">
        <v>1063</v>
      </c>
      <c r="B7" s="546"/>
      <c r="C7" s="546">
        <f>SUM(C8:C14)</f>
        <v>110</v>
      </c>
      <c r="D7" s="546"/>
      <c r="E7" s="448"/>
      <c r="F7" s="448"/>
      <c r="G7" s="448"/>
      <c r="H7" s="448"/>
      <c r="I7" s="546"/>
      <c r="J7" s="448"/>
      <c r="K7" s="546">
        <f>SUM(K8:K14)</f>
        <v>110</v>
      </c>
      <c r="L7" s="547">
        <f>SUM(L8:L14)</f>
        <v>10822800</v>
      </c>
      <c r="M7" s="448"/>
      <c r="N7" s="546">
        <f>SUM(N8:N14)</f>
        <v>110</v>
      </c>
      <c r="O7" s="546"/>
      <c r="P7" s="448"/>
      <c r="Q7" s="448"/>
      <c r="R7" s="448"/>
      <c r="S7" s="448"/>
      <c r="T7" s="448"/>
      <c r="U7" s="546"/>
      <c r="V7" s="546">
        <f>SUM(V8:V14)</f>
        <v>110</v>
      </c>
      <c r="W7" s="547">
        <f>SUM(W8:W14)</f>
        <v>10848468</v>
      </c>
      <c r="X7" s="548"/>
      <c r="Y7" s="546">
        <f>SUM(Y8:Y14)</f>
        <v>110</v>
      </c>
      <c r="Z7" s="549"/>
      <c r="AA7" s="550"/>
      <c r="AB7" s="550"/>
      <c r="AC7" s="550"/>
      <c r="AD7" s="550"/>
      <c r="AE7" s="550"/>
      <c r="AF7" s="551"/>
      <c r="AG7" s="546">
        <f>SUM(AG8:AG14)</f>
        <v>110</v>
      </c>
      <c r="AH7" s="547">
        <f>SUM(AH8:AH14)</f>
        <v>10848468</v>
      </c>
    </row>
    <row r="8" spans="1:34" x14ac:dyDescent="0.2">
      <c r="A8" s="552" t="s">
        <v>1223</v>
      </c>
      <c r="B8" s="538"/>
      <c r="C8" s="538">
        <v>1</v>
      </c>
      <c r="D8" s="538"/>
      <c r="E8" s="445"/>
      <c r="F8" s="445"/>
      <c r="G8" s="445"/>
      <c r="H8" s="445"/>
      <c r="I8" s="538"/>
      <c r="J8" s="445"/>
      <c r="K8" s="538">
        <f>SUM(B8:J8)</f>
        <v>1</v>
      </c>
      <c r="L8" s="539">
        <v>187200</v>
      </c>
      <c r="M8" s="445"/>
      <c r="N8" s="538">
        <v>1</v>
      </c>
      <c r="O8" s="538"/>
      <c r="P8" s="445"/>
      <c r="Q8" s="445"/>
      <c r="R8" s="445"/>
      <c r="S8" s="445"/>
      <c r="T8" s="445"/>
      <c r="U8" s="538"/>
      <c r="V8" s="538">
        <f>SUM(M8:U8)</f>
        <v>1</v>
      </c>
      <c r="W8" s="539">
        <v>187200</v>
      </c>
      <c r="X8" s="553"/>
      <c r="Y8" s="554">
        <v>1</v>
      </c>
      <c r="Z8" s="555"/>
      <c r="AA8" s="556"/>
      <c r="AB8" s="556"/>
      <c r="AC8" s="556"/>
      <c r="AD8" s="556"/>
      <c r="AE8" s="556"/>
      <c r="AF8" s="557"/>
      <c r="AG8" s="538">
        <f t="shared" ref="AG8:AG14" si="0">SUM(X8:AF8)</f>
        <v>1</v>
      </c>
      <c r="AH8" s="558">
        <v>187200</v>
      </c>
    </row>
    <row r="9" spans="1:34" x14ac:dyDescent="0.2">
      <c r="A9" s="552" t="s">
        <v>1224</v>
      </c>
      <c r="B9" s="538"/>
      <c r="C9" s="538">
        <v>1</v>
      </c>
      <c r="D9" s="538"/>
      <c r="E9" s="445"/>
      <c r="F9" s="445"/>
      <c r="G9" s="445"/>
      <c r="H9" s="445"/>
      <c r="I9" s="538"/>
      <c r="J9" s="445"/>
      <c r="K9" s="538">
        <f t="shared" ref="K9:K14" si="1">SUM(B9:J9)</f>
        <v>1</v>
      </c>
      <c r="L9" s="539">
        <v>168000</v>
      </c>
      <c r="M9" s="445"/>
      <c r="N9" s="538">
        <v>1</v>
      </c>
      <c r="O9" s="538"/>
      <c r="P9" s="445"/>
      <c r="Q9" s="445"/>
      <c r="R9" s="445"/>
      <c r="S9" s="445"/>
      <c r="T9" s="445"/>
      <c r="U9" s="538"/>
      <c r="V9" s="538">
        <f t="shared" ref="V9:V13" si="2">SUM(M9:U9)</f>
        <v>1</v>
      </c>
      <c r="W9" s="539">
        <v>168000</v>
      </c>
      <c r="X9" s="553"/>
      <c r="Y9" s="554">
        <v>1</v>
      </c>
      <c r="Z9" s="555"/>
      <c r="AA9" s="556"/>
      <c r="AB9" s="556"/>
      <c r="AC9" s="556"/>
      <c r="AD9" s="556"/>
      <c r="AE9" s="556"/>
      <c r="AF9" s="557"/>
      <c r="AG9" s="538">
        <f t="shared" si="0"/>
        <v>1</v>
      </c>
      <c r="AH9" s="558">
        <v>168000</v>
      </c>
    </row>
    <row r="10" spans="1:34" x14ac:dyDescent="0.2">
      <c r="A10" s="552" t="s">
        <v>1225</v>
      </c>
      <c r="B10" s="538"/>
      <c r="C10" s="538">
        <v>22</v>
      </c>
      <c r="D10" s="538"/>
      <c r="E10" s="445"/>
      <c r="F10" s="445"/>
      <c r="G10" s="445"/>
      <c r="H10" s="445"/>
      <c r="I10" s="538"/>
      <c r="J10" s="445"/>
      <c r="K10" s="538">
        <f t="shared" si="1"/>
        <v>22</v>
      </c>
      <c r="L10" s="539">
        <v>3168000</v>
      </c>
      <c r="M10" s="445"/>
      <c r="N10" s="538">
        <v>22</v>
      </c>
      <c r="O10" s="538"/>
      <c r="P10" s="445"/>
      <c r="Q10" s="445"/>
      <c r="R10" s="445"/>
      <c r="S10" s="445"/>
      <c r="T10" s="445"/>
      <c r="U10" s="538"/>
      <c r="V10" s="538">
        <f t="shared" si="2"/>
        <v>22</v>
      </c>
      <c r="W10" s="539">
        <v>3171348</v>
      </c>
      <c r="X10" s="553"/>
      <c r="Y10" s="554">
        <v>22</v>
      </c>
      <c r="Z10" s="555"/>
      <c r="AA10" s="556"/>
      <c r="AB10" s="556"/>
      <c r="AC10" s="556"/>
      <c r="AD10" s="556"/>
      <c r="AE10" s="556"/>
      <c r="AF10" s="557"/>
      <c r="AG10" s="538">
        <f t="shared" si="0"/>
        <v>22</v>
      </c>
      <c r="AH10" s="558">
        <v>3171348</v>
      </c>
    </row>
    <row r="11" spans="1:34" x14ac:dyDescent="0.2">
      <c r="A11" s="552" t="s">
        <v>1226</v>
      </c>
      <c r="B11" s="538"/>
      <c r="C11" s="538">
        <v>13</v>
      </c>
      <c r="D11" s="538"/>
      <c r="E11" s="445"/>
      <c r="F11" s="445"/>
      <c r="G11" s="445"/>
      <c r="H11" s="445"/>
      <c r="I11" s="538"/>
      <c r="J11" s="445"/>
      <c r="K11" s="538">
        <f t="shared" si="1"/>
        <v>13</v>
      </c>
      <c r="L11" s="539">
        <v>1466400</v>
      </c>
      <c r="M11" s="445"/>
      <c r="N11" s="538">
        <v>13</v>
      </c>
      <c r="O11" s="538"/>
      <c r="P11" s="445"/>
      <c r="Q11" s="445"/>
      <c r="R11" s="445"/>
      <c r="S11" s="445"/>
      <c r="T11" s="445"/>
      <c r="U11" s="538"/>
      <c r="V11" s="538">
        <f t="shared" si="2"/>
        <v>13</v>
      </c>
      <c r="W11" s="539">
        <v>1467516</v>
      </c>
      <c r="X11" s="553"/>
      <c r="Y11" s="554">
        <v>13</v>
      </c>
      <c r="Z11" s="555"/>
      <c r="AA11" s="556"/>
      <c r="AB11" s="556"/>
      <c r="AC11" s="556"/>
      <c r="AD11" s="556"/>
      <c r="AE11" s="556"/>
      <c r="AF11" s="557"/>
      <c r="AG11" s="538">
        <f t="shared" si="0"/>
        <v>13</v>
      </c>
      <c r="AH11" s="558">
        <v>1467516</v>
      </c>
    </row>
    <row r="12" spans="1:34" x14ac:dyDescent="0.2">
      <c r="A12" s="552" t="s">
        <v>1227</v>
      </c>
      <c r="B12" s="538"/>
      <c r="C12" s="538">
        <v>57</v>
      </c>
      <c r="D12" s="538"/>
      <c r="E12" s="445"/>
      <c r="F12" s="445"/>
      <c r="G12" s="445"/>
      <c r="H12" s="445"/>
      <c r="I12" s="538"/>
      <c r="J12" s="445"/>
      <c r="K12" s="538">
        <f t="shared" si="1"/>
        <v>57</v>
      </c>
      <c r="L12" s="539">
        <v>4582800</v>
      </c>
      <c r="M12" s="445"/>
      <c r="N12" s="538">
        <v>57</v>
      </c>
      <c r="O12" s="538"/>
      <c r="P12" s="445"/>
      <c r="Q12" s="445"/>
      <c r="R12" s="445"/>
      <c r="S12" s="445"/>
      <c r="T12" s="445"/>
      <c r="U12" s="538"/>
      <c r="V12" s="538">
        <f t="shared" si="2"/>
        <v>57</v>
      </c>
      <c r="W12" s="539">
        <v>81516</v>
      </c>
      <c r="X12" s="553"/>
      <c r="Y12" s="554">
        <v>57</v>
      </c>
      <c r="Z12" s="555"/>
      <c r="AA12" s="556"/>
      <c r="AB12" s="556"/>
      <c r="AC12" s="556"/>
      <c r="AD12" s="556"/>
      <c r="AE12" s="556"/>
      <c r="AF12" s="557"/>
      <c r="AG12" s="538">
        <f t="shared" si="0"/>
        <v>57</v>
      </c>
      <c r="AH12" s="558">
        <v>81516</v>
      </c>
    </row>
    <row r="13" spans="1:34" x14ac:dyDescent="0.2">
      <c r="A13" s="552" t="s">
        <v>1228</v>
      </c>
      <c r="B13" s="538"/>
      <c r="C13" s="538">
        <v>1</v>
      </c>
      <c r="D13" s="538"/>
      <c r="E13" s="445"/>
      <c r="F13" s="445"/>
      <c r="G13" s="445"/>
      <c r="H13" s="445"/>
      <c r="I13" s="538"/>
      <c r="J13" s="445"/>
      <c r="K13" s="538">
        <f t="shared" si="1"/>
        <v>1</v>
      </c>
      <c r="L13" s="539">
        <v>80400</v>
      </c>
      <c r="M13" s="445"/>
      <c r="N13" s="538">
        <v>1</v>
      </c>
      <c r="O13" s="538"/>
      <c r="P13" s="445"/>
      <c r="Q13" s="445"/>
      <c r="R13" s="445"/>
      <c r="S13" s="445"/>
      <c r="T13" s="445"/>
      <c r="U13" s="538"/>
      <c r="V13" s="538">
        <f t="shared" si="2"/>
        <v>1</v>
      </c>
      <c r="W13" s="539">
        <v>4600656</v>
      </c>
      <c r="X13" s="553"/>
      <c r="Y13" s="554">
        <v>1</v>
      </c>
      <c r="Z13" s="555"/>
      <c r="AA13" s="556"/>
      <c r="AB13" s="556"/>
      <c r="AC13" s="556"/>
      <c r="AD13" s="556"/>
      <c r="AE13" s="556"/>
      <c r="AF13" s="557"/>
      <c r="AG13" s="538">
        <f t="shared" si="0"/>
        <v>1</v>
      </c>
      <c r="AH13" s="558">
        <v>4600656</v>
      </c>
    </row>
    <row r="14" spans="1:34" x14ac:dyDescent="0.2">
      <c r="A14" s="552" t="s">
        <v>1229</v>
      </c>
      <c r="B14" s="538"/>
      <c r="C14" s="538">
        <v>15</v>
      </c>
      <c r="D14" s="538"/>
      <c r="E14" s="445"/>
      <c r="F14" s="445"/>
      <c r="G14" s="445"/>
      <c r="H14" s="445"/>
      <c r="I14" s="538"/>
      <c r="J14" s="445"/>
      <c r="K14" s="538">
        <f t="shared" si="1"/>
        <v>15</v>
      </c>
      <c r="L14" s="539">
        <v>1170000</v>
      </c>
      <c r="M14" s="445"/>
      <c r="N14" s="538">
        <v>15</v>
      </c>
      <c r="O14" s="538"/>
      <c r="P14" s="445"/>
      <c r="Q14" s="445"/>
      <c r="R14" s="445"/>
      <c r="S14" s="445"/>
      <c r="T14" s="445"/>
      <c r="U14" s="538"/>
      <c r="V14" s="538">
        <f>SUM(M14:U14)</f>
        <v>15</v>
      </c>
      <c r="W14" s="539">
        <v>1172232</v>
      </c>
      <c r="X14" s="553"/>
      <c r="Y14" s="554">
        <v>15</v>
      </c>
      <c r="Z14" s="555"/>
      <c r="AA14" s="556"/>
      <c r="AB14" s="556"/>
      <c r="AC14" s="556"/>
      <c r="AD14" s="556"/>
      <c r="AE14" s="556"/>
      <c r="AF14" s="557"/>
      <c r="AG14" s="538">
        <f t="shared" si="0"/>
        <v>15</v>
      </c>
      <c r="AH14" s="558">
        <v>1172232</v>
      </c>
    </row>
    <row r="15" spans="1:34" x14ac:dyDescent="0.2">
      <c r="A15" s="449"/>
      <c r="B15" s="445"/>
      <c r="C15" s="445"/>
      <c r="D15" s="538"/>
      <c r="E15" s="445"/>
      <c r="F15" s="445"/>
      <c r="G15" s="445"/>
      <c r="H15" s="445"/>
      <c r="I15" s="538"/>
      <c r="J15" s="445"/>
      <c r="K15" s="445"/>
      <c r="L15" s="539"/>
      <c r="M15" s="445"/>
      <c r="N15" s="538"/>
      <c r="O15" s="538"/>
      <c r="P15" s="445"/>
      <c r="Q15" s="445"/>
      <c r="R15" s="445"/>
      <c r="S15" s="445"/>
      <c r="T15" s="445"/>
      <c r="U15" s="538"/>
      <c r="V15" s="538"/>
      <c r="W15" s="539"/>
      <c r="X15" s="553"/>
      <c r="Y15" s="554"/>
      <c r="Z15" s="555"/>
      <c r="AA15" s="556"/>
      <c r="AB15" s="556"/>
      <c r="AC15" s="556"/>
      <c r="AD15" s="556"/>
      <c r="AE15" s="556"/>
      <c r="AF15" s="557"/>
      <c r="AG15" s="557"/>
      <c r="AH15" s="558"/>
    </row>
    <row r="16" spans="1:34" x14ac:dyDescent="0.2">
      <c r="A16" s="447" t="s">
        <v>1064</v>
      </c>
      <c r="B16" s="448"/>
      <c r="C16" s="546">
        <f>SUM(C17:C19)</f>
        <v>94</v>
      </c>
      <c r="D16" s="546"/>
      <c r="E16" s="546"/>
      <c r="F16" s="546"/>
      <c r="G16" s="546"/>
      <c r="H16" s="546"/>
      <c r="I16" s="546"/>
      <c r="J16" s="546">
        <f>SUM(J17:J19)</f>
        <v>43</v>
      </c>
      <c r="K16" s="546">
        <f>SUM(K17:K19)</f>
        <v>137</v>
      </c>
      <c r="L16" s="547">
        <f>SUM(L17:L19)</f>
        <v>7553400</v>
      </c>
      <c r="M16" s="448"/>
      <c r="N16" s="546">
        <f>SUM(N17:N19)</f>
        <v>94</v>
      </c>
      <c r="O16" s="546"/>
      <c r="P16" s="448"/>
      <c r="Q16" s="448"/>
      <c r="R16" s="448"/>
      <c r="S16" s="448"/>
      <c r="T16" s="448"/>
      <c r="U16" s="546">
        <f>SUM(U17:U19)</f>
        <v>52</v>
      </c>
      <c r="V16" s="546">
        <f>SUM(V17:V19)</f>
        <v>146</v>
      </c>
      <c r="W16" s="547">
        <f>SUM(W17:W19)</f>
        <v>9882996</v>
      </c>
      <c r="X16" s="548"/>
      <c r="Y16" s="546">
        <f>SUM(Y17:Y19)</f>
        <v>94</v>
      </c>
      <c r="Z16" s="549"/>
      <c r="AA16" s="550"/>
      <c r="AB16" s="550"/>
      <c r="AC16" s="550"/>
      <c r="AD16" s="550"/>
      <c r="AE16" s="550"/>
      <c r="AF16" s="546">
        <f t="shared" ref="AF16:AG16" si="3">SUM(AF17:AF19)</f>
        <v>80</v>
      </c>
      <c r="AG16" s="546">
        <f t="shared" si="3"/>
        <v>174</v>
      </c>
      <c r="AH16" s="547">
        <f>SUM(AH17:AH19)</f>
        <v>11838708</v>
      </c>
    </row>
    <row r="17" spans="1:34" x14ac:dyDescent="0.2">
      <c r="A17" s="552" t="s">
        <v>1230</v>
      </c>
      <c r="B17" s="538"/>
      <c r="C17" s="538">
        <v>16</v>
      </c>
      <c r="D17" s="538"/>
      <c r="E17" s="538"/>
      <c r="F17" s="538"/>
      <c r="G17" s="538"/>
      <c r="H17" s="538"/>
      <c r="I17" s="538"/>
      <c r="J17" s="538">
        <v>11</v>
      </c>
      <c r="K17" s="538">
        <f>SUM(B17:J17)</f>
        <v>27</v>
      </c>
      <c r="L17" s="559">
        <v>1958400</v>
      </c>
      <c r="M17" s="445"/>
      <c r="N17" s="538">
        <v>16</v>
      </c>
      <c r="O17" s="538"/>
      <c r="P17" s="445"/>
      <c r="Q17" s="445"/>
      <c r="R17" s="445"/>
      <c r="S17" s="445"/>
      <c r="T17" s="445"/>
      <c r="U17" s="538">
        <v>12</v>
      </c>
      <c r="V17" s="538">
        <f t="shared" ref="V17:V19" si="4">SUM(M17:U17)</f>
        <v>28</v>
      </c>
      <c r="W17" s="539">
        <v>2215356</v>
      </c>
      <c r="X17" s="553"/>
      <c r="Y17" s="554">
        <v>16</v>
      </c>
      <c r="Z17" s="555"/>
      <c r="AA17" s="556"/>
      <c r="AB17" s="556"/>
      <c r="AC17" s="556"/>
      <c r="AD17" s="556"/>
      <c r="AE17" s="556"/>
      <c r="AF17" s="557">
        <v>19</v>
      </c>
      <c r="AG17" s="538">
        <f t="shared" ref="AG17:AG19" si="5">SUM(X17:AF17)</f>
        <v>35</v>
      </c>
      <c r="AH17" s="558">
        <v>2764068</v>
      </c>
    </row>
    <row r="18" spans="1:34" x14ac:dyDescent="0.2">
      <c r="A18" s="552" t="s">
        <v>1231</v>
      </c>
      <c r="B18" s="538"/>
      <c r="C18" s="538">
        <v>23</v>
      </c>
      <c r="D18" s="538"/>
      <c r="E18" s="538"/>
      <c r="F18" s="538"/>
      <c r="G18" s="538"/>
      <c r="H18" s="538"/>
      <c r="I18" s="538"/>
      <c r="J18" s="538">
        <v>11</v>
      </c>
      <c r="K18" s="538">
        <f t="shared" ref="K18:K19" si="6">SUM(B18:J18)</f>
        <v>34</v>
      </c>
      <c r="L18" s="559">
        <v>2004000</v>
      </c>
      <c r="M18" s="445"/>
      <c r="N18" s="538">
        <v>23</v>
      </c>
      <c r="O18" s="538"/>
      <c r="P18" s="445"/>
      <c r="Q18" s="445"/>
      <c r="R18" s="445"/>
      <c r="S18" s="445"/>
      <c r="T18" s="445"/>
      <c r="U18" s="538">
        <v>19</v>
      </c>
      <c r="V18" s="538">
        <f t="shared" si="4"/>
        <v>42</v>
      </c>
      <c r="W18" s="539">
        <v>2913624</v>
      </c>
      <c r="X18" s="553"/>
      <c r="Y18" s="554">
        <v>23</v>
      </c>
      <c r="Z18" s="555"/>
      <c r="AA18" s="556"/>
      <c r="AB18" s="556"/>
      <c r="AC18" s="556"/>
      <c r="AD18" s="556"/>
      <c r="AE18" s="556"/>
      <c r="AF18" s="557">
        <v>33</v>
      </c>
      <c r="AG18" s="538">
        <f t="shared" si="5"/>
        <v>56</v>
      </c>
      <c r="AH18" s="558">
        <v>3878880</v>
      </c>
    </row>
    <row r="19" spans="1:34" x14ac:dyDescent="0.2">
      <c r="A19" s="552" t="s">
        <v>1232</v>
      </c>
      <c r="B19" s="538"/>
      <c r="C19" s="538">
        <v>55</v>
      </c>
      <c r="D19" s="538"/>
      <c r="E19" s="538"/>
      <c r="F19" s="538"/>
      <c r="G19" s="538"/>
      <c r="H19" s="538"/>
      <c r="I19" s="538"/>
      <c r="J19" s="538">
        <v>21</v>
      </c>
      <c r="K19" s="538">
        <f t="shared" si="6"/>
        <v>76</v>
      </c>
      <c r="L19" s="559">
        <v>3591000</v>
      </c>
      <c r="M19" s="445"/>
      <c r="N19" s="538">
        <v>55</v>
      </c>
      <c r="O19" s="538"/>
      <c r="P19" s="445"/>
      <c r="Q19" s="445"/>
      <c r="R19" s="445"/>
      <c r="S19" s="445"/>
      <c r="T19" s="445"/>
      <c r="U19" s="538">
        <v>21</v>
      </c>
      <c r="V19" s="538">
        <f t="shared" si="4"/>
        <v>76</v>
      </c>
      <c r="W19" s="539">
        <v>4754016</v>
      </c>
      <c r="X19" s="553"/>
      <c r="Y19" s="554">
        <v>55</v>
      </c>
      <c r="Z19" s="555"/>
      <c r="AA19" s="556"/>
      <c r="AB19" s="556"/>
      <c r="AC19" s="556"/>
      <c r="AD19" s="556"/>
      <c r="AE19" s="556"/>
      <c r="AF19" s="557">
        <v>28</v>
      </c>
      <c r="AG19" s="538">
        <f t="shared" si="5"/>
        <v>83</v>
      </c>
      <c r="AH19" s="558">
        <v>5195760</v>
      </c>
    </row>
    <row r="20" spans="1:34" x14ac:dyDescent="0.2">
      <c r="A20" s="444"/>
      <c r="B20" s="445"/>
      <c r="C20" s="445"/>
      <c r="D20" s="538"/>
      <c r="E20" s="445"/>
      <c r="F20" s="445"/>
      <c r="G20" s="445"/>
      <c r="H20" s="445"/>
      <c r="I20" s="538"/>
      <c r="J20" s="445"/>
      <c r="K20" s="445"/>
      <c r="L20" s="539"/>
      <c r="M20" s="445"/>
      <c r="N20" s="538"/>
      <c r="O20" s="538"/>
      <c r="P20" s="445"/>
      <c r="Q20" s="445"/>
      <c r="R20" s="445"/>
      <c r="S20" s="445"/>
      <c r="T20" s="445"/>
      <c r="U20" s="538"/>
      <c r="V20" s="538"/>
      <c r="W20" s="539"/>
      <c r="X20" s="553"/>
      <c r="Y20" s="554"/>
      <c r="Z20" s="555"/>
      <c r="AA20" s="556"/>
      <c r="AB20" s="556"/>
      <c r="AC20" s="556"/>
      <c r="AD20" s="556"/>
      <c r="AE20" s="556"/>
      <c r="AF20" s="557"/>
      <c r="AG20" s="557"/>
      <c r="AH20" s="558"/>
    </row>
    <row r="21" spans="1:34" x14ac:dyDescent="0.2">
      <c r="A21" s="447" t="s">
        <v>1065</v>
      </c>
      <c r="B21" s="448"/>
      <c r="C21" s="546">
        <f>SUM(C22:C24)</f>
        <v>209</v>
      </c>
      <c r="D21" s="546"/>
      <c r="E21" s="448"/>
      <c r="F21" s="448"/>
      <c r="G21" s="448"/>
      <c r="H21" s="448"/>
      <c r="I21" s="546"/>
      <c r="J21" s="546">
        <f t="shared" ref="J21:K21" si="7">SUM(J22:J24)</f>
        <v>91</v>
      </c>
      <c r="K21" s="546">
        <f t="shared" si="7"/>
        <v>300</v>
      </c>
      <c r="L21" s="547">
        <f>SUM(L22:L24)</f>
        <v>8982000</v>
      </c>
      <c r="M21" s="448"/>
      <c r="N21" s="546">
        <f>SUM(N22:N24)</f>
        <v>209</v>
      </c>
      <c r="O21" s="546"/>
      <c r="P21" s="448"/>
      <c r="Q21" s="448"/>
      <c r="R21" s="448"/>
      <c r="S21" s="448"/>
      <c r="T21" s="448"/>
      <c r="U21" s="546">
        <f>SUM(U22:U24)</f>
        <v>110</v>
      </c>
      <c r="V21" s="546">
        <f>SUM(V22:V24)</f>
        <v>319</v>
      </c>
      <c r="W21" s="547">
        <f>SUM(W22:W24)</f>
        <v>15174180</v>
      </c>
      <c r="X21" s="548"/>
      <c r="Y21" s="546">
        <f>SUM(Y22:Y24)</f>
        <v>209</v>
      </c>
      <c r="Z21" s="549"/>
      <c r="AA21" s="550"/>
      <c r="AB21" s="550"/>
      <c r="AC21" s="550"/>
      <c r="AD21" s="550"/>
      <c r="AE21" s="550"/>
      <c r="AF21" s="546">
        <f t="shared" ref="AF21:AG21" si="8">SUM(AF22:AF24)</f>
        <v>141</v>
      </c>
      <c r="AG21" s="546">
        <f t="shared" si="8"/>
        <v>350</v>
      </c>
      <c r="AH21" s="547">
        <f>SUM(AH22:AH24)</f>
        <v>16642368</v>
      </c>
    </row>
    <row r="22" spans="1:34" x14ac:dyDescent="0.2">
      <c r="A22" s="552" t="s">
        <v>1233</v>
      </c>
      <c r="B22" s="445"/>
      <c r="C22" s="538">
        <v>57</v>
      </c>
      <c r="D22" s="538"/>
      <c r="E22" s="445"/>
      <c r="F22" s="445"/>
      <c r="G22" s="445"/>
      <c r="H22" s="445"/>
      <c r="I22" s="538"/>
      <c r="J22" s="538">
        <v>20</v>
      </c>
      <c r="K22" s="538">
        <f>SUM(B22:J22)</f>
        <v>77</v>
      </c>
      <c r="L22" s="559">
        <v>2857200</v>
      </c>
      <c r="M22" s="445"/>
      <c r="N22" s="538">
        <v>57</v>
      </c>
      <c r="O22" s="538"/>
      <c r="P22" s="445"/>
      <c r="Q22" s="445"/>
      <c r="R22" s="445"/>
      <c r="S22" s="445"/>
      <c r="T22" s="445"/>
      <c r="U22" s="538">
        <v>24</v>
      </c>
      <c r="V22" s="538">
        <f t="shared" ref="V22:V24" si="9">SUM(M22:U22)</f>
        <v>81</v>
      </c>
      <c r="W22" s="539">
        <v>4467240</v>
      </c>
      <c r="X22" s="553"/>
      <c r="Y22" s="538">
        <v>57</v>
      </c>
      <c r="Z22" s="555"/>
      <c r="AA22" s="556"/>
      <c r="AB22" s="556"/>
      <c r="AC22" s="556"/>
      <c r="AD22" s="556"/>
      <c r="AE22" s="556"/>
      <c r="AF22" s="557">
        <v>33</v>
      </c>
      <c r="AG22" s="538">
        <f t="shared" ref="AG22:AG24" si="10">SUM(X22:AF22)</f>
        <v>90</v>
      </c>
      <c r="AH22" s="560">
        <v>4961988</v>
      </c>
    </row>
    <row r="23" spans="1:34" x14ac:dyDescent="0.2">
      <c r="A23" s="552" t="s">
        <v>1234</v>
      </c>
      <c r="B23" s="445"/>
      <c r="C23" s="538">
        <v>64</v>
      </c>
      <c r="D23" s="538"/>
      <c r="E23" s="445"/>
      <c r="F23" s="445"/>
      <c r="G23" s="445"/>
      <c r="H23" s="445"/>
      <c r="I23" s="538"/>
      <c r="J23" s="538">
        <v>25</v>
      </c>
      <c r="K23" s="538">
        <f t="shared" ref="K23:K24" si="11">SUM(B23:J23)</f>
        <v>89</v>
      </c>
      <c r="L23" s="559">
        <v>2643600</v>
      </c>
      <c r="M23" s="445"/>
      <c r="N23" s="538">
        <v>64</v>
      </c>
      <c r="O23" s="538"/>
      <c r="P23" s="445"/>
      <c r="Q23" s="445"/>
      <c r="R23" s="445"/>
      <c r="S23" s="445"/>
      <c r="T23" s="445"/>
      <c r="U23" s="538">
        <v>32</v>
      </c>
      <c r="V23" s="538">
        <f t="shared" si="9"/>
        <v>96</v>
      </c>
      <c r="W23" s="539">
        <v>4522320</v>
      </c>
      <c r="X23" s="553"/>
      <c r="Y23" s="538">
        <v>64</v>
      </c>
      <c r="Z23" s="555"/>
      <c r="AA23" s="556"/>
      <c r="AB23" s="556"/>
      <c r="AC23" s="556"/>
      <c r="AD23" s="556"/>
      <c r="AE23" s="556"/>
      <c r="AF23" s="557">
        <v>40</v>
      </c>
      <c r="AG23" s="538">
        <f t="shared" si="10"/>
        <v>104</v>
      </c>
      <c r="AH23" s="560">
        <v>4894524</v>
      </c>
    </row>
    <row r="24" spans="1:34" x14ac:dyDescent="0.2">
      <c r="A24" s="552" t="s">
        <v>1235</v>
      </c>
      <c r="B24" s="445"/>
      <c r="C24" s="538">
        <v>88</v>
      </c>
      <c r="D24" s="538"/>
      <c r="E24" s="445"/>
      <c r="F24" s="445"/>
      <c r="G24" s="445"/>
      <c r="H24" s="445"/>
      <c r="I24" s="538"/>
      <c r="J24" s="538">
        <v>46</v>
      </c>
      <c r="K24" s="538">
        <f t="shared" si="11"/>
        <v>134</v>
      </c>
      <c r="L24" s="559">
        <v>3481200</v>
      </c>
      <c r="M24" s="445"/>
      <c r="N24" s="538">
        <v>88</v>
      </c>
      <c r="O24" s="538"/>
      <c r="P24" s="445"/>
      <c r="Q24" s="445"/>
      <c r="R24" s="445"/>
      <c r="S24" s="445"/>
      <c r="T24" s="445"/>
      <c r="U24" s="538">
        <v>54</v>
      </c>
      <c r="V24" s="538">
        <f t="shared" si="9"/>
        <v>142</v>
      </c>
      <c r="W24" s="539">
        <v>6184620</v>
      </c>
      <c r="X24" s="553"/>
      <c r="Y24" s="538">
        <v>88</v>
      </c>
      <c r="Z24" s="555"/>
      <c r="AA24" s="556"/>
      <c r="AB24" s="556"/>
      <c r="AC24" s="556"/>
      <c r="AD24" s="556"/>
      <c r="AE24" s="556"/>
      <c r="AF24" s="557">
        <v>68</v>
      </c>
      <c r="AG24" s="538">
        <f t="shared" si="10"/>
        <v>156</v>
      </c>
      <c r="AH24" s="560">
        <v>6785856</v>
      </c>
    </row>
    <row r="25" spans="1:34" x14ac:dyDescent="0.2">
      <c r="A25" s="444"/>
      <c r="B25" s="445"/>
      <c r="C25" s="445"/>
      <c r="D25" s="538"/>
      <c r="E25" s="445"/>
      <c r="F25" s="445"/>
      <c r="G25" s="445"/>
      <c r="H25" s="445"/>
      <c r="I25" s="538"/>
      <c r="J25" s="445"/>
      <c r="K25" s="445"/>
      <c r="L25" s="539"/>
      <c r="M25" s="445"/>
      <c r="N25" s="538"/>
      <c r="O25" s="538"/>
      <c r="P25" s="445"/>
      <c r="Q25" s="445"/>
      <c r="R25" s="445"/>
      <c r="S25" s="445"/>
      <c r="T25" s="445"/>
      <c r="U25" s="538"/>
      <c r="V25" s="538"/>
      <c r="W25" s="539"/>
      <c r="X25" s="553"/>
      <c r="Y25" s="554"/>
      <c r="Z25" s="555"/>
      <c r="AA25" s="556"/>
      <c r="AB25" s="556"/>
      <c r="AC25" s="556"/>
      <c r="AD25" s="556"/>
      <c r="AE25" s="556"/>
      <c r="AF25" s="557"/>
      <c r="AG25" s="557"/>
      <c r="AH25" s="558"/>
    </row>
    <row r="26" spans="1:34" x14ac:dyDescent="0.2">
      <c r="A26" s="447" t="s">
        <v>1066</v>
      </c>
      <c r="B26" s="448"/>
      <c r="C26" s="546">
        <f>SUM(C27:C29)</f>
        <v>431</v>
      </c>
      <c r="D26" s="546"/>
      <c r="E26" s="448"/>
      <c r="F26" s="448"/>
      <c r="G26" s="448"/>
      <c r="H26" s="448"/>
      <c r="I26" s="546"/>
      <c r="J26" s="546">
        <f>SUM(J27:J29)</f>
        <v>107</v>
      </c>
      <c r="K26" s="546">
        <f>SUM(K27:K29)</f>
        <v>538</v>
      </c>
      <c r="L26" s="547">
        <f>SUM(L27:L29)</f>
        <v>10218132.720000001</v>
      </c>
      <c r="M26" s="448"/>
      <c r="N26" s="546">
        <f>SUM(N27:N29)</f>
        <v>431</v>
      </c>
      <c r="O26" s="546"/>
      <c r="P26" s="448"/>
      <c r="Q26" s="448"/>
      <c r="R26" s="448"/>
      <c r="S26" s="448"/>
      <c r="T26" s="448"/>
      <c r="U26" s="546">
        <f>SUM(U27:U29)</f>
        <v>107</v>
      </c>
      <c r="V26" s="546">
        <f>SUM(V27:V29)</f>
        <v>538</v>
      </c>
      <c r="W26" s="547">
        <f>SUM(W27:W29)</f>
        <v>19962468</v>
      </c>
      <c r="X26" s="548"/>
      <c r="Y26" s="546">
        <f>SUM(Y27:Y29)</f>
        <v>431</v>
      </c>
      <c r="Z26" s="549"/>
      <c r="AA26" s="550"/>
      <c r="AB26" s="550"/>
      <c r="AC26" s="550"/>
      <c r="AD26" s="550"/>
      <c r="AE26" s="550"/>
      <c r="AF26" s="546">
        <f t="shared" ref="AF26" si="12">SUM(AF27:AF29)</f>
        <v>139</v>
      </c>
      <c r="AG26" s="561">
        <f>SUM(AG27:AG29)</f>
        <v>570</v>
      </c>
      <c r="AH26" s="547">
        <f>SUM(AH27:AH29)</f>
        <v>21177684</v>
      </c>
    </row>
    <row r="27" spans="1:34" x14ac:dyDescent="0.2">
      <c r="A27" s="552" t="s">
        <v>1236</v>
      </c>
      <c r="B27" s="445"/>
      <c r="C27" s="538">
        <v>82</v>
      </c>
      <c r="D27" s="538"/>
      <c r="E27" s="445"/>
      <c r="F27" s="445"/>
      <c r="G27" s="445"/>
      <c r="H27" s="445"/>
      <c r="I27" s="538"/>
      <c r="J27" s="538">
        <v>15</v>
      </c>
      <c r="K27" s="562">
        <f>SUM(C27:J27)</f>
        <v>97</v>
      </c>
      <c r="L27" s="559">
        <v>2193600</v>
      </c>
      <c r="M27" s="445"/>
      <c r="N27" s="538">
        <v>82</v>
      </c>
      <c r="O27" s="538"/>
      <c r="P27" s="445"/>
      <c r="Q27" s="445"/>
      <c r="R27" s="445"/>
      <c r="S27" s="445"/>
      <c r="T27" s="445"/>
      <c r="U27" s="538">
        <v>16</v>
      </c>
      <c r="V27" s="562">
        <f t="shared" ref="V27:V29" si="13">SUM(N27:U27)</f>
        <v>98</v>
      </c>
      <c r="W27" s="539">
        <v>3975684</v>
      </c>
      <c r="X27" s="553"/>
      <c r="Y27" s="538">
        <v>82</v>
      </c>
      <c r="Z27" s="555"/>
      <c r="AA27" s="556"/>
      <c r="AB27" s="556"/>
      <c r="AC27" s="556"/>
      <c r="AD27" s="556"/>
      <c r="AE27" s="556"/>
      <c r="AF27" s="557">
        <v>19</v>
      </c>
      <c r="AG27" s="562">
        <f t="shared" ref="AG27:AG29" si="14">SUM(Y27:AF27)</f>
        <v>101</v>
      </c>
      <c r="AH27" s="560">
        <v>4096284</v>
      </c>
    </row>
    <row r="28" spans="1:34" x14ac:dyDescent="0.2">
      <c r="A28" s="552" t="s">
        <v>1237</v>
      </c>
      <c r="B28" s="445"/>
      <c r="C28" s="538">
        <v>233</v>
      </c>
      <c r="D28" s="538"/>
      <c r="E28" s="445"/>
      <c r="F28" s="445"/>
      <c r="G28" s="445"/>
      <c r="H28" s="445"/>
      <c r="I28" s="538"/>
      <c r="J28" s="538">
        <v>82</v>
      </c>
      <c r="K28" s="562">
        <f t="shared" ref="K28:K29" si="15">SUM(C28:J28)</f>
        <v>315</v>
      </c>
      <c r="L28" s="559">
        <v>6227248.0800000001</v>
      </c>
      <c r="M28" s="445"/>
      <c r="N28" s="538">
        <v>233</v>
      </c>
      <c r="O28" s="538"/>
      <c r="P28" s="445"/>
      <c r="Q28" s="445"/>
      <c r="R28" s="445"/>
      <c r="S28" s="445"/>
      <c r="T28" s="445"/>
      <c r="U28" s="538">
        <v>89</v>
      </c>
      <c r="V28" s="562">
        <f t="shared" si="13"/>
        <v>322</v>
      </c>
      <c r="W28" s="539">
        <v>12209088</v>
      </c>
      <c r="X28" s="553"/>
      <c r="Y28" s="538">
        <v>233</v>
      </c>
      <c r="Z28" s="555"/>
      <c r="AA28" s="556"/>
      <c r="AB28" s="556"/>
      <c r="AC28" s="556"/>
      <c r="AD28" s="556"/>
      <c r="AE28" s="556"/>
      <c r="AF28" s="557">
        <v>116</v>
      </c>
      <c r="AG28" s="562">
        <f t="shared" si="14"/>
        <v>349</v>
      </c>
      <c r="AH28" s="560">
        <v>13239732</v>
      </c>
    </row>
    <row r="29" spans="1:34" x14ac:dyDescent="0.2">
      <c r="A29" s="552" t="s">
        <v>1238</v>
      </c>
      <c r="B29" s="445"/>
      <c r="C29" s="538">
        <v>116</v>
      </c>
      <c r="D29" s="538"/>
      <c r="E29" s="445"/>
      <c r="F29" s="445"/>
      <c r="G29" s="445"/>
      <c r="H29" s="445"/>
      <c r="I29" s="538"/>
      <c r="J29" s="538">
        <v>10</v>
      </c>
      <c r="K29" s="562">
        <f t="shared" si="15"/>
        <v>126</v>
      </c>
      <c r="L29" s="559">
        <v>1797284.6400000001</v>
      </c>
      <c r="M29" s="445"/>
      <c r="N29" s="538">
        <v>116</v>
      </c>
      <c r="O29" s="538"/>
      <c r="P29" s="445"/>
      <c r="Q29" s="445"/>
      <c r="R29" s="445"/>
      <c r="S29" s="445"/>
      <c r="T29" s="445"/>
      <c r="U29" s="538">
        <v>2</v>
      </c>
      <c r="V29" s="562">
        <f t="shared" si="13"/>
        <v>118</v>
      </c>
      <c r="W29" s="539">
        <v>3777696</v>
      </c>
      <c r="X29" s="553"/>
      <c r="Y29" s="538">
        <v>116</v>
      </c>
      <c r="Z29" s="555"/>
      <c r="AA29" s="556"/>
      <c r="AB29" s="556"/>
      <c r="AC29" s="556"/>
      <c r="AD29" s="556"/>
      <c r="AE29" s="556"/>
      <c r="AF29" s="557">
        <v>4</v>
      </c>
      <c r="AG29" s="562">
        <f t="shared" si="14"/>
        <v>120</v>
      </c>
      <c r="AH29" s="560">
        <v>3841668</v>
      </c>
    </row>
    <row r="30" spans="1:34" x14ac:dyDescent="0.2">
      <c r="A30" s="552"/>
      <c r="B30" s="445"/>
      <c r="C30" s="538"/>
      <c r="D30" s="538"/>
      <c r="E30" s="445"/>
      <c r="F30" s="445"/>
      <c r="G30" s="445"/>
      <c r="H30" s="445"/>
      <c r="I30" s="538"/>
      <c r="J30" s="538"/>
      <c r="K30" s="562"/>
      <c r="L30" s="559"/>
      <c r="M30" s="445"/>
      <c r="N30" s="538"/>
      <c r="O30" s="538"/>
      <c r="P30" s="445"/>
      <c r="Q30" s="445"/>
      <c r="R30" s="445"/>
      <c r="S30" s="445"/>
      <c r="T30" s="445"/>
      <c r="U30" s="538"/>
      <c r="V30" s="538"/>
      <c r="W30" s="539"/>
      <c r="X30" s="553"/>
      <c r="Y30" s="554"/>
      <c r="Z30" s="555"/>
      <c r="AA30" s="556"/>
      <c r="AB30" s="556"/>
      <c r="AC30" s="556"/>
      <c r="AD30" s="556"/>
      <c r="AE30" s="556"/>
      <c r="AF30" s="557"/>
      <c r="AG30" s="557"/>
      <c r="AH30" s="558"/>
    </row>
    <row r="31" spans="1:34" x14ac:dyDescent="0.2">
      <c r="A31" s="447" t="s">
        <v>1239</v>
      </c>
      <c r="B31" s="563"/>
      <c r="C31" s="564"/>
      <c r="D31" s="564"/>
      <c r="E31" s="563"/>
      <c r="F31" s="563"/>
      <c r="G31" s="563"/>
      <c r="H31" s="563"/>
      <c r="I31" s="564"/>
      <c r="J31" s="564"/>
      <c r="K31" s="565"/>
      <c r="L31" s="566">
        <f>SUM(L32:L39)</f>
        <v>40154524.130000003</v>
      </c>
      <c r="M31" s="563"/>
      <c r="N31" s="564"/>
      <c r="O31" s="564"/>
      <c r="P31" s="563"/>
      <c r="Q31" s="563"/>
      <c r="R31" s="563"/>
      <c r="S31" s="563"/>
      <c r="T31" s="563"/>
      <c r="U31" s="564"/>
      <c r="V31" s="564"/>
      <c r="W31" s="566">
        <f>SUM(W32:W39)</f>
        <v>24845464.351516649</v>
      </c>
      <c r="X31" s="567"/>
      <c r="Y31" s="568"/>
      <c r="Z31" s="549"/>
      <c r="AA31" s="550"/>
      <c r="AB31" s="550"/>
      <c r="AC31" s="550"/>
      <c r="AD31" s="550"/>
      <c r="AE31" s="550"/>
      <c r="AF31" s="551"/>
      <c r="AG31" s="551"/>
      <c r="AH31" s="566">
        <f>SUM(AH32:AH39)</f>
        <v>26721021.781516649</v>
      </c>
    </row>
    <row r="32" spans="1:34" x14ac:dyDescent="0.2">
      <c r="A32" s="552" t="s">
        <v>1240</v>
      </c>
      <c r="B32" s="445"/>
      <c r="C32" s="538"/>
      <c r="D32" s="538"/>
      <c r="E32" s="445"/>
      <c r="F32" s="445"/>
      <c r="G32" s="445"/>
      <c r="H32" s="445"/>
      <c r="I32" s="538"/>
      <c r="J32" s="538"/>
      <c r="K32" s="562"/>
      <c r="L32" s="569">
        <v>434000</v>
      </c>
      <c r="M32" s="445"/>
      <c r="N32" s="538"/>
      <c r="O32" s="538"/>
      <c r="P32" s="445"/>
      <c r="Q32" s="445"/>
      <c r="R32" s="445"/>
      <c r="S32" s="445"/>
      <c r="T32" s="445"/>
      <c r="U32" s="538"/>
      <c r="V32" s="538"/>
      <c r="W32" s="539">
        <v>445200</v>
      </c>
      <c r="X32" s="553"/>
      <c r="Y32" s="554"/>
      <c r="Z32" s="555"/>
      <c r="AA32" s="556"/>
      <c r="AB32" s="556"/>
      <c r="AC32" s="556"/>
      <c r="AD32" s="556"/>
      <c r="AE32" s="556"/>
      <c r="AF32" s="557"/>
      <c r="AG32" s="557"/>
      <c r="AH32" s="560">
        <v>481600</v>
      </c>
    </row>
    <row r="33" spans="1:34" x14ac:dyDescent="0.2">
      <c r="A33" s="457" t="s">
        <v>1241</v>
      </c>
      <c r="B33" s="445"/>
      <c r="C33" s="538"/>
      <c r="D33" s="538"/>
      <c r="E33" s="445"/>
      <c r="F33" s="445"/>
      <c r="G33" s="445"/>
      <c r="H33" s="445"/>
      <c r="I33" s="538"/>
      <c r="J33" s="538"/>
      <c r="K33" s="562"/>
      <c r="L33" s="569">
        <v>8321086.1199999992</v>
      </c>
      <c r="M33" s="445"/>
      <c r="N33" s="538"/>
      <c r="O33" s="538"/>
      <c r="P33" s="445"/>
      <c r="Q33" s="445"/>
      <c r="R33" s="445"/>
      <c r="S33" s="445"/>
      <c r="T33" s="445"/>
      <c r="U33" s="538"/>
      <c r="V33" s="538"/>
      <c r="W33" s="539">
        <v>8671438</v>
      </c>
      <c r="X33" s="553"/>
      <c r="Y33" s="554"/>
      <c r="Z33" s="555"/>
      <c r="AA33" s="556"/>
      <c r="AB33" s="556"/>
      <c r="AC33" s="556"/>
      <c r="AD33" s="556"/>
      <c r="AE33" s="556"/>
      <c r="AF33" s="557"/>
      <c r="AG33" s="557"/>
      <c r="AH33" s="560">
        <v>9386566</v>
      </c>
    </row>
    <row r="34" spans="1:34" x14ac:dyDescent="0.2">
      <c r="A34" s="457" t="s">
        <v>1242</v>
      </c>
      <c r="B34" s="445"/>
      <c r="C34" s="538"/>
      <c r="D34" s="538"/>
      <c r="E34" s="445"/>
      <c r="F34" s="445"/>
      <c r="G34" s="445"/>
      <c r="H34" s="445"/>
      <c r="I34" s="538"/>
      <c r="J34" s="538"/>
      <c r="K34" s="562"/>
      <c r="L34" s="569">
        <v>748897.75000000035</v>
      </c>
      <c r="M34" s="445"/>
      <c r="N34" s="538"/>
      <c r="O34" s="538"/>
      <c r="P34" s="445"/>
      <c r="Q34" s="445"/>
      <c r="R34" s="445"/>
      <c r="S34" s="445"/>
      <c r="T34" s="445"/>
      <c r="U34" s="538"/>
      <c r="V34" s="538"/>
      <c r="W34" s="539">
        <v>780429.41999999981</v>
      </c>
      <c r="X34" s="553"/>
      <c r="Y34" s="554"/>
      <c r="Z34" s="555"/>
      <c r="AA34" s="556"/>
      <c r="AB34" s="556"/>
      <c r="AC34" s="556"/>
      <c r="AD34" s="556"/>
      <c r="AE34" s="556"/>
      <c r="AF34" s="557"/>
      <c r="AG34" s="557"/>
      <c r="AH34" s="560">
        <v>844790.93999999959</v>
      </c>
    </row>
    <row r="35" spans="1:34" x14ac:dyDescent="0.2">
      <c r="A35" s="457" t="s">
        <v>1243</v>
      </c>
      <c r="B35" s="445"/>
      <c r="C35" s="538"/>
      <c r="D35" s="538"/>
      <c r="E35" s="445"/>
      <c r="F35" s="445"/>
      <c r="G35" s="445"/>
      <c r="H35" s="445"/>
      <c r="I35" s="538"/>
      <c r="J35" s="538"/>
      <c r="K35" s="562"/>
      <c r="L35" s="569">
        <v>4867835.3800000027</v>
      </c>
      <c r="M35" s="445"/>
      <c r="N35" s="538"/>
      <c r="O35" s="538"/>
      <c r="P35" s="445"/>
      <c r="Q35" s="445"/>
      <c r="R35" s="445"/>
      <c r="S35" s="445"/>
      <c r="T35" s="445"/>
      <c r="U35" s="538"/>
      <c r="V35" s="538"/>
      <c r="W35" s="539">
        <v>5072791.2300000051</v>
      </c>
      <c r="X35" s="553"/>
      <c r="Y35" s="554"/>
      <c r="Z35" s="555"/>
      <c r="AA35" s="556"/>
      <c r="AB35" s="556"/>
      <c r="AC35" s="556"/>
      <c r="AD35" s="556"/>
      <c r="AE35" s="556"/>
      <c r="AF35" s="557"/>
      <c r="AG35" s="557"/>
      <c r="AH35" s="560">
        <v>5491141.1100000069</v>
      </c>
    </row>
    <row r="36" spans="1:34" x14ac:dyDescent="0.2">
      <c r="A36" s="457" t="s">
        <v>1244</v>
      </c>
      <c r="B36" s="445"/>
      <c r="C36" s="538"/>
      <c r="D36" s="538"/>
      <c r="E36" s="445"/>
      <c r="F36" s="445"/>
      <c r="G36" s="445"/>
      <c r="H36" s="445"/>
      <c r="I36" s="538"/>
      <c r="J36" s="538"/>
      <c r="K36" s="562"/>
      <c r="L36" s="569">
        <v>4493386.4899999984</v>
      </c>
      <c r="M36" s="445"/>
      <c r="N36" s="538"/>
      <c r="O36" s="538"/>
      <c r="P36" s="445"/>
      <c r="Q36" s="445"/>
      <c r="R36" s="445"/>
      <c r="S36" s="445"/>
      <c r="T36" s="445"/>
      <c r="U36" s="538"/>
      <c r="V36" s="538"/>
      <c r="W36" s="539">
        <v>4682576.5199999958</v>
      </c>
      <c r="X36" s="553"/>
      <c r="Y36" s="554"/>
      <c r="Z36" s="555"/>
      <c r="AA36" s="556"/>
      <c r="AB36" s="556"/>
      <c r="AC36" s="556"/>
      <c r="AD36" s="556"/>
      <c r="AE36" s="556"/>
      <c r="AF36" s="557"/>
      <c r="AG36" s="557"/>
      <c r="AH36" s="560">
        <v>5068745.6399999941</v>
      </c>
    </row>
    <row r="37" spans="1:34" x14ac:dyDescent="0.2">
      <c r="A37" s="457" t="s">
        <v>1245</v>
      </c>
      <c r="B37" s="445"/>
      <c r="C37" s="538"/>
      <c r="D37" s="538"/>
      <c r="E37" s="445"/>
      <c r="F37" s="445"/>
      <c r="G37" s="445"/>
      <c r="H37" s="445"/>
      <c r="I37" s="538"/>
      <c r="J37" s="538"/>
      <c r="K37" s="562"/>
      <c r="L37" s="570">
        <v>18129984</v>
      </c>
      <c r="M37" s="445"/>
      <c r="N37" s="538"/>
      <c r="O37" s="538"/>
      <c r="P37" s="445"/>
      <c r="Q37" s="445"/>
      <c r="R37" s="445"/>
      <c r="S37" s="445"/>
      <c r="T37" s="445"/>
      <c r="U37" s="538"/>
      <c r="V37" s="538"/>
      <c r="W37" s="539">
        <v>2106300</v>
      </c>
      <c r="X37" s="553"/>
      <c r="Y37" s="554"/>
      <c r="Z37" s="555"/>
      <c r="AA37" s="556"/>
      <c r="AB37" s="556"/>
      <c r="AC37" s="556"/>
      <c r="AD37" s="556"/>
      <c r="AE37" s="556"/>
      <c r="AF37" s="557"/>
      <c r="AG37" s="557"/>
      <c r="AH37" s="560">
        <v>2297400</v>
      </c>
    </row>
    <row r="38" spans="1:34" x14ac:dyDescent="0.2">
      <c r="A38" s="571" t="s">
        <v>1246</v>
      </c>
      <c r="B38" s="572"/>
      <c r="C38" s="573"/>
      <c r="D38" s="573"/>
      <c r="E38" s="572"/>
      <c r="F38" s="572"/>
      <c r="G38" s="572"/>
      <c r="H38" s="572"/>
      <c r="I38" s="573"/>
      <c r="J38" s="573"/>
      <c r="K38" s="574"/>
      <c r="L38" s="575">
        <v>498856.39</v>
      </c>
      <c r="M38" s="572"/>
      <c r="N38" s="573"/>
      <c r="O38" s="573"/>
      <c r="P38" s="572"/>
      <c r="Q38" s="572"/>
      <c r="R38" s="572"/>
      <c r="S38" s="572"/>
      <c r="T38" s="572"/>
      <c r="U38" s="573"/>
      <c r="V38" s="573"/>
      <c r="W38" s="576">
        <v>426992.71</v>
      </c>
      <c r="X38" s="553"/>
      <c r="Y38" s="577"/>
      <c r="Z38" s="578"/>
      <c r="AA38" s="522"/>
      <c r="AB38" s="522"/>
      <c r="AC38" s="522"/>
      <c r="AD38" s="522"/>
      <c r="AE38" s="522"/>
      <c r="AF38" s="579"/>
      <c r="AG38" s="579"/>
      <c r="AH38" s="580">
        <v>491041.62</v>
      </c>
    </row>
    <row r="39" spans="1:34" x14ac:dyDescent="0.2">
      <c r="A39" s="571" t="s">
        <v>1091</v>
      </c>
      <c r="B39" s="572"/>
      <c r="C39" s="573"/>
      <c r="D39" s="573"/>
      <c r="E39" s="572"/>
      <c r="F39" s="572"/>
      <c r="G39" s="572"/>
      <c r="H39" s="572"/>
      <c r="I39" s="573"/>
      <c r="J39" s="573"/>
      <c r="K39" s="574"/>
      <c r="L39" s="575">
        <v>2660478</v>
      </c>
      <c r="M39" s="572"/>
      <c r="N39" s="573"/>
      <c r="O39" s="573"/>
      <c r="P39" s="572"/>
      <c r="Q39" s="572"/>
      <c r="R39" s="572"/>
      <c r="S39" s="572"/>
      <c r="T39" s="572"/>
      <c r="U39" s="573"/>
      <c r="V39" s="573"/>
      <c r="W39" s="576">
        <v>2659736.471516646</v>
      </c>
      <c r="X39" s="553"/>
      <c r="Y39" s="577"/>
      <c r="Z39" s="578"/>
      <c r="AA39" s="522"/>
      <c r="AB39" s="522"/>
      <c r="AC39" s="522"/>
      <c r="AD39" s="522"/>
      <c r="AE39" s="522"/>
      <c r="AF39" s="579"/>
      <c r="AG39" s="579"/>
      <c r="AH39" s="580">
        <v>2659736.471516646</v>
      </c>
    </row>
    <row r="40" spans="1:34" x14ac:dyDescent="0.2">
      <c r="A40" s="457" t="s">
        <v>1247</v>
      </c>
      <c r="B40" s="445"/>
      <c r="C40" s="538"/>
      <c r="D40" s="538"/>
      <c r="E40" s="445"/>
      <c r="F40" s="445"/>
      <c r="G40" s="445"/>
      <c r="H40" s="445"/>
      <c r="I40" s="538"/>
      <c r="J40" s="538"/>
      <c r="K40" s="562"/>
      <c r="L40" s="559"/>
      <c r="M40" s="445"/>
      <c r="N40" s="538"/>
      <c r="O40" s="538"/>
      <c r="P40" s="445"/>
      <c r="Q40" s="445"/>
      <c r="R40" s="445"/>
      <c r="S40" s="445"/>
      <c r="T40" s="445"/>
      <c r="U40" s="538"/>
      <c r="V40" s="538"/>
      <c r="W40" s="539"/>
      <c r="X40" s="553"/>
      <c r="Y40" s="554"/>
      <c r="Z40" s="555"/>
      <c r="AA40" s="556"/>
      <c r="AB40" s="556"/>
      <c r="AC40" s="556"/>
      <c r="AD40" s="556"/>
      <c r="AE40" s="556"/>
      <c r="AF40" s="557"/>
      <c r="AG40" s="557"/>
      <c r="AH40" s="558"/>
    </row>
    <row r="41" spans="1:34" x14ac:dyDescent="0.2">
      <c r="A41" s="552"/>
      <c r="B41" s="445"/>
      <c r="C41" s="538"/>
      <c r="D41" s="538"/>
      <c r="E41" s="445"/>
      <c r="F41" s="445"/>
      <c r="G41" s="445"/>
      <c r="H41" s="445"/>
      <c r="I41" s="538"/>
      <c r="J41" s="538"/>
      <c r="K41" s="562"/>
      <c r="L41" s="559"/>
      <c r="M41" s="445"/>
      <c r="N41" s="538"/>
      <c r="O41" s="538"/>
      <c r="P41" s="445"/>
      <c r="Q41" s="445"/>
      <c r="R41" s="445"/>
      <c r="S41" s="445"/>
      <c r="T41" s="445"/>
      <c r="U41" s="538"/>
      <c r="V41" s="538"/>
      <c r="W41" s="539"/>
      <c r="X41" s="553"/>
      <c r="Y41" s="554"/>
      <c r="Z41" s="555"/>
      <c r="AA41" s="556"/>
      <c r="AB41" s="556"/>
      <c r="AC41" s="556"/>
      <c r="AD41" s="556"/>
      <c r="AE41" s="556"/>
      <c r="AF41" s="557"/>
      <c r="AG41" s="557"/>
      <c r="AH41" s="558"/>
    </row>
    <row r="42" spans="1:34" x14ac:dyDescent="0.2">
      <c r="A42" s="581" t="s">
        <v>285</v>
      </c>
      <c r="B42" s="563"/>
      <c r="C42" s="564"/>
      <c r="D42" s="582">
        <f>SUM(D43:D46)</f>
        <v>3008</v>
      </c>
      <c r="E42" s="563"/>
      <c r="F42" s="563"/>
      <c r="G42" s="563"/>
      <c r="H42" s="563"/>
      <c r="I42" s="564"/>
      <c r="J42" s="564"/>
      <c r="K42" s="582">
        <f>SUM(K43:K46)</f>
        <v>3008</v>
      </c>
      <c r="L42" s="566">
        <f>SUM(L43:L48)</f>
        <v>105267086.39999978</v>
      </c>
      <c r="M42" s="563"/>
      <c r="N42" s="564"/>
      <c r="O42" s="582">
        <f>SUM(O43:O46)</f>
        <v>2805</v>
      </c>
      <c r="P42" s="563"/>
      <c r="Q42" s="563"/>
      <c r="R42" s="563"/>
      <c r="S42" s="563"/>
      <c r="T42" s="563"/>
      <c r="U42" s="564"/>
      <c r="V42" s="582">
        <f>SUM(V43:V46)</f>
        <v>2805</v>
      </c>
      <c r="W42" s="566">
        <f>SUM(W43:W48)</f>
        <v>99936074.714115739</v>
      </c>
      <c r="X42" s="567"/>
      <c r="Y42" s="568"/>
      <c r="Z42" s="582">
        <f>SUM(Z43:Z46)</f>
        <v>2805</v>
      </c>
      <c r="AA42" s="550"/>
      <c r="AB42" s="550"/>
      <c r="AC42" s="550"/>
      <c r="AD42" s="550"/>
      <c r="AE42" s="550"/>
      <c r="AF42" s="551"/>
      <c r="AG42" s="582">
        <f>SUM(AG43:AG46)</f>
        <v>2805</v>
      </c>
      <c r="AH42" s="566">
        <f>SUM(AH43:AH48)</f>
        <v>101231031.00411609</v>
      </c>
    </row>
    <row r="43" spans="1:34" x14ac:dyDescent="0.2">
      <c r="A43" s="583" t="s">
        <v>1248</v>
      </c>
      <c r="B43" s="445"/>
      <c r="C43" s="538"/>
      <c r="D43" s="538">
        <v>2</v>
      </c>
      <c r="E43" s="445"/>
      <c r="F43" s="445"/>
      <c r="G43" s="445"/>
      <c r="H43" s="445"/>
      <c r="I43" s="538"/>
      <c r="J43" s="538"/>
      <c r="K43" s="538">
        <f>D43</f>
        <v>2</v>
      </c>
      <c r="L43" s="570">
        <v>123000</v>
      </c>
      <c r="M43" s="445"/>
      <c r="N43" s="538"/>
      <c r="O43" s="538">
        <v>6</v>
      </c>
      <c r="P43" s="445"/>
      <c r="Q43" s="445"/>
      <c r="R43" s="445"/>
      <c r="S43" s="445"/>
      <c r="T43" s="445"/>
      <c r="U43" s="538"/>
      <c r="V43" s="538">
        <f t="shared" ref="V43:V46" si="16">O43</f>
        <v>6</v>
      </c>
      <c r="W43" s="539">
        <v>369000</v>
      </c>
      <c r="X43" s="553"/>
      <c r="Y43" s="554"/>
      <c r="Z43" s="538">
        <v>6</v>
      </c>
      <c r="AA43" s="556"/>
      <c r="AB43" s="556"/>
      <c r="AC43" s="556"/>
      <c r="AD43" s="556"/>
      <c r="AE43" s="556"/>
      <c r="AF43" s="557"/>
      <c r="AG43" s="538">
        <f t="shared" ref="AG43:AG46" si="17">Z43</f>
        <v>6</v>
      </c>
      <c r="AH43" s="558">
        <v>369000</v>
      </c>
    </row>
    <row r="44" spans="1:34" x14ac:dyDescent="0.2">
      <c r="A44" s="583" t="s">
        <v>1249</v>
      </c>
      <c r="B44" s="445"/>
      <c r="C44" s="538"/>
      <c r="D44" s="538">
        <v>421</v>
      </c>
      <c r="E44" s="445"/>
      <c r="F44" s="445"/>
      <c r="G44" s="445"/>
      <c r="H44" s="445"/>
      <c r="I44" s="538"/>
      <c r="J44" s="538"/>
      <c r="K44" s="538">
        <f t="shared" ref="K44:K46" si="18">D44</f>
        <v>421</v>
      </c>
      <c r="L44" s="570">
        <v>25353300</v>
      </c>
      <c r="M44" s="445"/>
      <c r="N44" s="538"/>
      <c r="O44" s="538">
        <v>393</v>
      </c>
      <c r="P44" s="445"/>
      <c r="Q44" s="445"/>
      <c r="R44" s="445"/>
      <c r="S44" s="445"/>
      <c r="T44" s="445"/>
      <c r="U44" s="538"/>
      <c r="V44" s="538">
        <f t="shared" si="16"/>
        <v>393</v>
      </c>
      <c r="W44" s="539">
        <v>13123213.263646942</v>
      </c>
      <c r="X44" s="553"/>
      <c r="Y44" s="554"/>
      <c r="Z44" s="538">
        <v>393</v>
      </c>
      <c r="AA44" s="556"/>
      <c r="AB44" s="556"/>
      <c r="AC44" s="556"/>
      <c r="AD44" s="556"/>
      <c r="AE44" s="556"/>
      <c r="AF44" s="557"/>
      <c r="AG44" s="538">
        <f t="shared" si="17"/>
        <v>393</v>
      </c>
      <c r="AH44" s="558">
        <v>13123213.263646942</v>
      </c>
    </row>
    <row r="45" spans="1:34" x14ac:dyDescent="0.2">
      <c r="A45" s="583" t="s">
        <v>1250</v>
      </c>
      <c r="B45" s="445"/>
      <c r="C45" s="538"/>
      <c r="D45" s="538">
        <v>2375</v>
      </c>
      <c r="E45" s="445"/>
      <c r="F45" s="445"/>
      <c r="G45" s="445"/>
      <c r="H45" s="445"/>
      <c r="I45" s="538"/>
      <c r="J45" s="538"/>
      <c r="K45" s="538">
        <f t="shared" si="18"/>
        <v>2375</v>
      </c>
      <c r="L45" s="570">
        <v>70166100</v>
      </c>
      <c r="M45" s="445"/>
      <c r="N45" s="538"/>
      <c r="O45" s="538">
        <v>2210</v>
      </c>
      <c r="P45" s="445"/>
      <c r="Q45" s="445"/>
      <c r="R45" s="445"/>
      <c r="S45" s="445"/>
      <c r="T45" s="445"/>
      <c r="U45" s="538"/>
      <c r="V45" s="538">
        <f t="shared" si="16"/>
        <v>2210</v>
      </c>
      <c r="W45" s="539">
        <f>74032378.8626164+62343.06</f>
        <v>74094721.922616407</v>
      </c>
      <c r="X45" s="553"/>
      <c r="Y45" s="554"/>
      <c r="Z45" s="538">
        <v>2210</v>
      </c>
      <c r="AA45" s="556"/>
      <c r="AB45" s="556"/>
      <c r="AC45" s="556"/>
      <c r="AD45" s="556"/>
      <c r="AE45" s="556"/>
      <c r="AF45" s="557"/>
      <c r="AG45" s="538">
        <f t="shared" si="17"/>
        <v>2210</v>
      </c>
      <c r="AH45" s="558">
        <f>74094721.9226164-66456.05</f>
        <v>74028265.87261641</v>
      </c>
    </row>
    <row r="46" spans="1:34" x14ac:dyDescent="0.2">
      <c r="A46" s="583" t="s">
        <v>1251</v>
      </c>
      <c r="B46" s="445"/>
      <c r="C46" s="538"/>
      <c r="D46" s="538">
        <v>210</v>
      </c>
      <c r="E46" s="445"/>
      <c r="F46" s="445"/>
      <c r="G46" s="445"/>
      <c r="H46" s="445"/>
      <c r="I46" s="538"/>
      <c r="J46" s="538"/>
      <c r="K46" s="538">
        <f t="shared" si="18"/>
        <v>210</v>
      </c>
      <c r="L46" s="570">
        <v>5531400</v>
      </c>
      <c r="M46" s="445"/>
      <c r="N46" s="538"/>
      <c r="O46" s="538">
        <v>196</v>
      </c>
      <c r="P46" s="445"/>
      <c r="Q46" s="445"/>
      <c r="R46" s="445"/>
      <c r="S46" s="445"/>
      <c r="T46" s="445"/>
      <c r="U46" s="538"/>
      <c r="V46" s="538">
        <f t="shared" si="16"/>
        <v>196</v>
      </c>
      <c r="W46" s="539">
        <v>6546020.8678523926</v>
      </c>
      <c r="X46" s="553"/>
      <c r="Y46" s="554"/>
      <c r="Z46" s="538">
        <v>196</v>
      </c>
      <c r="AA46" s="556"/>
      <c r="AB46" s="556"/>
      <c r="AC46" s="556"/>
      <c r="AD46" s="556"/>
      <c r="AE46" s="556"/>
      <c r="AF46" s="557"/>
      <c r="AG46" s="538">
        <f t="shared" si="17"/>
        <v>196</v>
      </c>
      <c r="AH46" s="558">
        <v>6546020.8678523926</v>
      </c>
    </row>
    <row r="47" spans="1:34" x14ac:dyDescent="0.2">
      <c r="A47" s="583"/>
      <c r="B47" s="445"/>
      <c r="C47" s="538"/>
      <c r="D47" s="538"/>
      <c r="E47" s="445"/>
      <c r="F47" s="445"/>
      <c r="G47" s="445"/>
      <c r="H47" s="445"/>
      <c r="I47" s="538"/>
      <c r="J47" s="538"/>
      <c r="K47" s="562"/>
      <c r="L47" s="559"/>
      <c r="M47" s="445"/>
      <c r="N47" s="538"/>
      <c r="O47" s="538"/>
      <c r="P47" s="445"/>
      <c r="Q47" s="445"/>
      <c r="R47" s="445"/>
      <c r="S47" s="445"/>
      <c r="T47" s="445"/>
      <c r="U47" s="538"/>
      <c r="V47" s="538"/>
      <c r="W47" s="539"/>
      <c r="X47" s="553"/>
      <c r="Y47" s="554"/>
      <c r="Z47" s="555"/>
      <c r="AA47" s="556"/>
      <c r="AB47" s="556"/>
      <c r="AC47" s="556"/>
      <c r="AD47" s="556"/>
      <c r="AE47" s="556"/>
      <c r="AF47" s="557"/>
      <c r="AG47" s="557"/>
      <c r="AH47" s="558"/>
    </row>
    <row r="48" spans="1:34" x14ac:dyDescent="0.2">
      <c r="A48" s="583" t="s">
        <v>1252</v>
      </c>
      <c r="B48" s="445"/>
      <c r="C48" s="538"/>
      <c r="D48" s="538"/>
      <c r="E48" s="445"/>
      <c r="F48" s="445"/>
      <c r="G48" s="445"/>
      <c r="H48" s="445"/>
      <c r="I48" s="538"/>
      <c r="J48" s="538"/>
      <c r="K48" s="562"/>
      <c r="L48" s="570">
        <v>4093286.3999997773</v>
      </c>
      <c r="M48" s="445"/>
      <c r="N48" s="538"/>
      <c r="O48" s="538"/>
      <c r="P48" s="445"/>
      <c r="Q48" s="445"/>
      <c r="R48" s="445"/>
      <c r="S48" s="445"/>
      <c r="T48" s="445"/>
      <c r="U48" s="538"/>
      <c r="V48" s="538"/>
      <c r="W48" s="539">
        <v>5803118.6600000001</v>
      </c>
      <c r="X48" s="553"/>
      <c r="Y48" s="554"/>
      <c r="Z48" s="555"/>
      <c r="AA48" s="556"/>
      <c r="AB48" s="556"/>
      <c r="AC48" s="556"/>
      <c r="AD48" s="556"/>
      <c r="AE48" s="556"/>
      <c r="AF48" s="557"/>
      <c r="AG48" s="557"/>
      <c r="AH48" s="558">
        <v>7164531.0000003427</v>
      </c>
    </row>
    <row r="49" spans="1:34" x14ac:dyDescent="0.2">
      <c r="A49" s="552"/>
      <c r="B49" s="445"/>
      <c r="C49" s="538"/>
      <c r="D49" s="538"/>
      <c r="E49" s="445"/>
      <c r="F49" s="445"/>
      <c r="G49" s="445"/>
      <c r="H49" s="445"/>
      <c r="I49" s="538"/>
      <c r="J49" s="538"/>
      <c r="K49" s="562"/>
      <c r="L49" s="559"/>
      <c r="M49" s="445"/>
      <c r="N49" s="538"/>
      <c r="O49" s="538"/>
      <c r="P49" s="445"/>
      <c r="Q49" s="445"/>
      <c r="R49" s="445"/>
      <c r="S49" s="445"/>
      <c r="T49" s="445"/>
      <c r="U49" s="538"/>
      <c r="V49" s="538"/>
      <c r="W49" s="539"/>
      <c r="X49" s="553"/>
      <c r="Y49" s="554"/>
      <c r="Z49" s="555"/>
      <c r="AA49" s="556"/>
      <c r="AB49" s="556"/>
      <c r="AC49" s="556"/>
      <c r="AD49" s="556"/>
      <c r="AE49" s="556"/>
      <c r="AF49" s="557"/>
      <c r="AG49" s="557"/>
      <c r="AH49" s="558"/>
    </row>
    <row r="50" spans="1:34" x14ac:dyDescent="0.2">
      <c r="A50" s="581" t="s">
        <v>1253</v>
      </c>
      <c r="B50" s="563"/>
      <c r="C50" s="564"/>
      <c r="D50" s="564"/>
      <c r="E50" s="563"/>
      <c r="F50" s="563"/>
      <c r="G50" s="563"/>
      <c r="H50" s="563"/>
      <c r="I50" s="582">
        <f>I51</f>
        <v>8</v>
      </c>
      <c r="J50" s="582"/>
      <c r="K50" s="582">
        <f>K51</f>
        <v>8</v>
      </c>
      <c r="L50" s="566">
        <f>L51</f>
        <v>122640</v>
      </c>
      <c r="M50" s="563"/>
      <c r="N50" s="564"/>
      <c r="O50" s="564"/>
      <c r="P50" s="563"/>
      <c r="Q50" s="563"/>
      <c r="R50" s="563"/>
      <c r="S50" s="563"/>
      <c r="T50" s="582">
        <f>T51</f>
        <v>0</v>
      </c>
      <c r="U50" s="564"/>
      <c r="V50" s="582">
        <f>V51</f>
        <v>0</v>
      </c>
      <c r="W50" s="566">
        <f>W51</f>
        <v>0</v>
      </c>
      <c r="X50" s="567"/>
      <c r="Y50" s="568"/>
      <c r="Z50" s="549"/>
      <c r="AA50" s="550"/>
      <c r="AB50" s="550"/>
      <c r="AC50" s="550"/>
      <c r="AD50" s="550"/>
      <c r="AE50" s="582">
        <f>AE51</f>
        <v>29</v>
      </c>
      <c r="AF50" s="551"/>
      <c r="AG50" s="582">
        <f>AG51</f>
        <v>29</v>
      </c>
      <c r="AH50" s="566">
        <f>AH51</f>
        <v>379737.59999999998</v>
      </c>
    </row>
    <row r="51" spans="1:34" x14ac:dyDescent="0.2">
      <c r="A51" s="584" t="s">
        <v>1254</v>
      </c>
      <c r="B51" s="445"/>
      <c r="C51" s="538"/>
      <c r="D51" s="538"/>
      <c r="E51" s="445"/>
      <c r="F51" s="445"/>
      <c r="G51" s="445"/>
      <c r="H51" s="445"/>
      <c r="I51" s="538">
        <v>8</v>
      </c>
      <c r="J51" s="538"/>
      <c r="K51" s="538">
        <f>I51</f>
        <v>8</v>
      </c>
      <c r="L51" s="570">
        <v>122640</v>
      </c>
      <c r="M51" s="445"/>
      <c r="N51" s="538"/>
      <c r="O51" s="538"/>
      <c r="P51" s="445"/>
      <c r="Q51" s="445"/>
      <c r="R51" s="445"/>
      <c r="S51" s="445"/>
      <c r="T51" s="538">
        <v>0</v>
      </c>
      <c r="U51" s="538"/>
      <c r="V51" s="538">
        <f>T51</f>
        <v>0</v>
      </c>
      <c r="W51" s="539"/>
      <c r="X51" s="553"/>
      <c r="Y51" s="554"/>
      <c r="Z51" s="555"/>
      <c r="AA51" s="556"/>
      <c r="AB51" s="556"/>
      <c r="AC51" s="556"/>
      <c r="AD51" s="556"/>
      <c r="AE51" s="557">
        <v>29</v>
      </c>
      <c r="AF51" s="557"/>
      <c r="AG51" s="538">
        <f>AE51</f>
        <v>29</v>
      </c>
      <c r="AH51" s="558">
        <v>379737.59999999998</v>
      </c>
    </row>
    <row r="52" spans="1:34" ht="13.5" thickBot="1" x14ac:dyDescent="0.25">
      <c r="A52" s="444"/>
      <c r="B52" s="445"/>
      <c r="C52" s="445"/>
      <c r="D52" s="538"/>
      <c r="E52" s="445"/>
      <c r="F52" s="445"/>
      <c r="G52" s="445"/>
      <c r="H52" s="445"/>
      <c r="I52" s="538"/>
      <c r="J52" s="445"/>
      <c r="K52" s="445"/>
      <c r="L52" s="539"/>
      <c r="M52" s="445"/>
      <c r="N52" s="538"/>
      <c r="O52" s="538"/>
      <c r="P52" s="445"/>
      <c r="Q52" s="445"/>
      <c r="R52" s="445"/>
      <c r="S52" s="445"/>
      <c r="T52" s="445"/>
      <c r="U52" s="538"/>
      <c r="V52" s="538"/>
      <c r="W52" s="539"/>
      <c r="X52" s="553"/>
      <c r="Y52" s="554"/>
      <c r="Z52" s="555"/>
      <c r="AA52" s="556"/>
      <c r="AB52" s="556"/>
      <c r="AC52" s="556"/>
      <c r="AD52" s="556"/>
      <c r="AE52" s="556"/>
      <c r="AF52" s="557"/>
      <c r="AG52" s="557"/>
      <c r="AH52" s="558"/>
    </row>
    <row r="53" spans="1:34" thickBot="1" x14ac:dyDescent="0.25">
      <c r="A53" s="322" t="s">
        <v>1067</v>
      </c>
      <c r="B53" s="323">
        <f>B50+B42+B26+B21+B16+B7</f>
        <v>0</v>
      </c>
      <c r="C53" s="323">
        <f t="shared" ref="C53:K53" si="19">C50+C42+C26+C21+C16+C7</f>
        <v>844</v>
      </c>
      <c r="D53" s="323">
        <f t="shared" si="19"/>
        <v>3008</v>
      </c>
      <c r="E53" s="323">
        <f t="shared" si="19"/>
        <v>0</v>
      </c>
      <c r="F53" s="323">
        <f t="shared" si="19"/>
        <v>0</v>
      </c>
      <c r="G53" s="323">
        <f t="shared" si="19"/>
        <v>0</v>
      </c>
      <c r="H53" s="323">
        <f t="shared" si="19"/>
        <v>0</v>
      </c>
      <c r="I53" s="323">
        <f t="shared" si="19"/>
        <v>8</v>
      </c>
      <c r="J53" s="323">
        <f t="shared" si="19"/>
        <v>241</v>
      </c>
      <c r="K53" s="323">
        <f t="shared" si="19"/>
        <v>4101</v>
      </c>
      <c r="L53" s="585">
        <f>L50+L42+L31+L26+L21+L16+L7</f>
        <v>183120583.24999979</v>
      </c>
      <c r="M53" s="323">
        <f t="shared" ref="M53:AG53" si="20">M50+M42+M26+M21+M16+M7</f>
        <v>0</v>
      </c>
      <c r="N53" s="323">
        <f t="shared" si="20"/>
        <v>844</v>
      </c>
      <c r="O53" s="323">
        <f t="shared" si="20"/>
        <v>2805</v>
      </c>
      <c r="P53" s="323">
        <f t="shared" si="20"/>
        <v>0</v>
      </c>
      <c r="Q53" s="323">
        <f t="shared" si="20"/>
        <v>0</v>
      </c>
      <c r="R53" s="323">
        <f t="shared" si="20"/>
        <v>0</v>
      </c>
      <c r="S53" s="323">
        <f t="shared" si="20"/>
        <v>0</v>
      </c>
      <c r="T53" s="323">
        <f t="shared" si="20"/>
        <v>0</v>
      </c>
      <c r="U53" s="323">
        <f t="shared" si="20"/>
        <v>269</v>
      </c>
      <c r="V53" s="323">
        <f t="shared" si="20"/>
        <v>3918</v>
      </c>
      <c r="W53" s="585">
        <f>W50+W42+W31+W26+W21+W16+W7</f>
        <v>180649651.0656324</v>
      </c>
      <c r="X53" s="323">
        <f t="shared" si="20"/>
        <v>0</v>
      </c>
      <c r="Y53" s="323">
        <f t="shared" si="20"/>
        <v>844</v>
      </c>
      <c r="Z53" s="323">
        <f t="shared" si="20"/>
        <v>2805</v>
      </c>
      <c r="AA53" s="323">
        <f t="shared" si="20"/>
        <v>0</v>
      </c>
      <c r="AB53" s="323">
        <f t="shared" si="20"/>
        <v>0</v>
      </c>
      <c r="AC53" s="323">
        <f t="shared" si="20"/>
        <v>0</v>
      </c>
      <c r="AD53" s="323">
        <f t="shared" si="20"/>
        <v>0</v>
      </c>
      <c r="AE53" s="323">
        <f t="shared" si="20"/>
        <v>29</v>
      </c>
      <c r="AF53" s="323">
        <f t="shared" si="20"/>
        <v>360</v>
      </c>
      <c r="AG53" s="323">
        <f t="shared" si="20"/>
        <v>4038</v>
      </c>
      <c r="AH53" s="585">
        <f>AH50+AH42+AH31+AH26+AH21+AH16+AH7</f>
        <v>188839018.38563272</v>
      </c>
    </row>
    <row r="54" spans="1:34" x14ac:dyDescent="0.2">
      <c r="A54" s="451" t="s">
        <v>1068</v>
      </c>
      <c r="B54" s="326"/>
      <c r="C54" s="326"/>
      <c r="D54" s="320"/>
      <c r="E54" s="326"/>
      <c r="F54" s="326"/>
      <c r="G54" s="326"/>
      <c r="H54" s="326"/>
      <c r="I54" s="320"/>
      <c r="J54" s="326"/>
      <c r="K54" s="326"/>
      <c r="L54" s="586"/>
      <c r="M54" s="326"/>
      <c r="N54" s="320"/>
      <c r="O54" s="320"/>
      <c r="P54" s="587"/>
      <c r="Q54" s="522"/>
      <c r="R54"/>
      <c r="S54"/>
      <c r="T54" s="524"/>
      <c r="U54" s="525"/>
      <c r="V54" s="525"/>
      <c r="W54" s="526"/>
      <c r="X54" s="524"/>
      <c r="Y54" s="525"/>
      <c r="Z54" s="524"/>
      <c r="AA54" s="524"/>
      <c r="AB54" s="524"/>
    </row>
    <row r="55" spans="1:34" x14ac:dyDescent="0.2">
      <c r="A55" s="438" t="s">
        <v>1069</v>
      </c>
      <c r="P55" s="524"/>
      <c r="Q55" s="522"/>
      <c r="R55"/>
      <c r="S55"/>
      <c r="T55"/>
      <c r="U55" s="523"/>
      <c r="V55" s="525"/>
      <c r="W55" s="526"/>
      <c r="X55" s="524"/>
      <c r="Y55" s="525"/>
      <c r="Z55" s="524"/>
      <c r="AA55" s="524"/>
      <c r="AB55" s="524"/>
    </row>
    <row r="56" spans="1:34" x14ac:dyDescent="0.2">
      <c r="A56" s="438" t="s">
        <v>1070</v>
      </c>
      <c r="P56" s="524"/>
      <c r="Q56" s="522"/>
      <c r="R56"/>
      <c r="S56"/>
      <c r="T56"/>
      <c r="U56" s="523"/>
      <c r="V56" s="525"/>
      <c r="W56" s="526"/>
      <c r="X56" s="524"/>
      <c r="Y56" s="525"/>
      <c r="Z56" s="524"/>
      <c r="AA56" s="524"/>
      <c r="AB56" s="524"/>
    </row>
    <row r="57" spans="1:34" x14ac:dyDescent="0.2">
      <c r="A57" s="438" t="s">
        <v>1071</v>
      </c>
    </row>
  </sheetData>
  <mergeCells count="3">
    <mergeCell ref="B4:L4"/>
    <mergeCell ref="M4:W4"/>
    <mergeCell ref="X4:AH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V25"/>
  <sheetViews>
    <sheetView showGridLines="0" zoomScaleNormal="100" zoomScaleSheetLayoutView="100" zoomScalePageLayoutView="90" workbookViewId="0">
      <selection activeCell="C12" sqref="C12"/>
    </sheetView>
  </sheetViews>
  <sheetFormatPr baseColWidth="10" defaultColWidth="9.140625" defaultRowHeight="12" x14ac:dyDescent="0.2"/>
  <cols>
    <col min="1" max="1" width="62" style="312" customWidth="1"/>
    <col min="2" max="2" width="12.7109375" style="596" customWidth="1"/>
    <col min="3" max="3" width="14.7109375" style="595" customWidth="1"/>
    <col min="4" max="4" width="12.7109375" style="596" customWidth="1"/>
    <col min="5" max="5" width="14.7109375" style="595" customWidth="1"/>
    <col min="6" max="6" width="12.7109375" style="596" customWidth="1"/>
    <col min="7" max="7" width="14.7109375" style="595" customWidth="1"/>
    <col min="8" max="8" width="12.7109375" style="596" customWidth="1"/>
    <col min="9" max="9" width="14.7109375" style="595" customWidth="1"/>
    <col min="10" max="16384" width="9.140625" style="312"/>
  </cols>
  <sheetData>
    <row r="1" spans="1:22" s="336" customFormat="1" ht="15.75" x14ac:dyDescent="0.25">
      <c r="A1" s="363" t="s">
        <v>10441</v>
      </c>
      <c r="B1" s="589"/>
      <c r="C1" s="590"/>
      <c r="D1" s="591"/>
      <c r="E1" s="590"/>
      <c r="F1" s="591"/>
      <c r="G1" s="592"/>
      <c r="H1" s="593"/>
      <c r="I1" s="594"/>
    </row>
    <row r="2" spans="1:22" s="337" customFormat="1" ht="16.5" thickBot="1" x14ac:dyDescent="0.25">
      <c r="A2" s="311" t="s">
        <v>1219</v>
      </c>
      <c r="B2" s="593"/>
      <c r="C2" s="594"/>
      <c r="D2" s="593"/>
      <c r="E2" s="594"/>
      <c r="F2" s="593"/>
      <c r="G2" s="594"/>
      <c r="H2" s="593"/>
      <c r="I2" s="594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2.75" thickBot="1" x14ac:dyDescent="0.25">
      <c r="A3" s="495" t="s">
        <v>1049</v>
      </c>
      <c r="B3" s="843" t="s">
        <v>1072</v>
      </c>
      <c r="C3" s="843"/>
      <c r="D3" s="844" t="s">
        <v>1073</v>
      </c>
      <c r="E3" s="845"/>
      <c r="F3" s="844" t="s">
        <v>1074</v>
      </c>
      <c r="G3" s="846"/>
      <c r="H3" s="844" t="s">
        <v>1075</v>
      </c>
      <c r="I3" s="846"/>
    </row>
    <row r="4" spans="1:22" s="455" customFormat="1" ht="24" customHeight="1" x14ac:dyDescent="0.2">
      <c r="A4" s="454" t="s">
        <v>1052</v>
      </c>
      <c r="B4" s="597" t="s">
        <v>1076</v>
      </c>
      <c r="C4" s="598" t="s">
        <v>1077</v>
      </c>
      <c r="D4" s="599" t="s">
        <v>1076</v>
      </c>
      <c r="E4" s="600" t="s">
        <v>1077</v>
      </c>
      <c r="F4" s="599" t="s">
        <v>1076</v>
      </c>
      <c r="G4" s="600" t="s">
        <v>1077</v>
      </c>
      <c r="H4" s="599" t="s">
        <v>1076</v>
      </c>
      <c r="I4" s="600" t="s">
        <v>1077</v>
      </c>
    </row>
    <row r="5" spans="1:22" x14ac:dyDescent="0.2">
      <c r="A5" s="456" t="s">
        <v>1078</v>
      </c>
      <c r="B5" s="601">
        <v>1085</v>
      </c>
      <c r="C5" s="602">
        <f>'[2]F-09'!L8+'[2]F-09'!L17+'[2]F-09'!L22+'[2]F-09'!L27</f>
        <v>37576332.719999999</v>
      </c>
      <c r="D5" s="603">
        <v>1113</v>
      </c>
      <c r="E5" s="604">
        <f>'[2]F-09'!W8+'[2]F-09'!W17+'[2]F-09'!W22+'[2]F-09'!W27</f>
        <v>55868112</v>
      </c>
      <c r="F5" s="603">
        <v>1204</v>
      </c>
      <c r="G5" s="604">
        <f>'[2]F-09'!AH8+'[2]F-09'!AH17+'[2]F-09'!AH22+'[2]F-09'!AH27</f>
        <v>60507228</v>
      </c>
      <c r="H5" s="603">
        <f>D5-B5</f>
        <v>28</v>
      </c>
      <c r="I5" s="604">
        <f>E5-C5</f>
        <v>18291779.280000001</v>
      </c>
    </row>
    <row r="6" spans="1:22" x14ac:dyDescent="0.2">
      <c r="A6" s="456" t="s">
        <v>1079</v>
      </c>
      <c r="B6" s="605"/>
      <c r="C6" s="606"/>
      <c r="D6" s="603"/>
      <c r="E6" s="604"/>
      <c r="F6" s="603"/>
      <c r="G6" s="604"/>
      <c r="H6" s="603"/>
      <c r="I6" s="604"/>
    </row>
    <row r="7" spans="1:22" x14ac:dyDescent="0.2">
      <c r="A7" s="456" t="s">
        <v>1080</v>
      </c>
      <c r="B7" s="605"/>
      <c r="C7" s="606"/>
      <c r="D7" s="603"/>
      <c r="E7" s="604"/>
      <c r="F7" s="603"/>
      <c r="G7" s="604"/>
      <c r="H7" s="603"/>
      <c r="I7" s="604"/>
    </row>
    <row r="8" spans="1:22" x14ac:dyDescent="0.2">
      <c r="A8" s="457" t="s">
        <v>1081</v>
      </c>
      <c r="B8" s="605"/>
      <c r="C8" s="606"/>
      <c r="D8" s="603"/>
      <c r="E8" s="604"/>
      <c r="F8" s="603"/>
      <c r="G8" s="604"/>
      <c r="H8" s="603"/>
      <c r="I8" s="604"/>
    </row>
    <row r="9" spans="1:22" x14ac:dyDescent="0.2">
      <c r="A9" s="456" t="s">
        <v>1082</v>
      </c>
      <c r="B9" s="605"/>
      <c r="C9" s="606"/>
      <c r="D9" s="603"/>
      <c r="E9" s="604"/>
      <c r="F9" s="603"/>
      <c r="G9" s="604"/>
      <c r="H9" s="603"/>
      <c r="I9" s="604"/>
    </row>
    <row r="10" spans="1:22" x14ac:dyDescent="0.2">
      <c r="A10" s="457" t="s">
        <v>1083</v>
      </c>
      <c r="B10" s="601">
        <v>1085</v>
      </c>
      <c r="C10" s="606">
        <f>'[2]F-09'!L33+'[2]F-09'!L34+'[2]F-09'!L35</f>
        <v>9503983.8699999992</v>
      </c>
      <c r="D10" s="603">
        <v>1113</v>
      </c>
      <c r="E10" s="604">
        <f>'[2]F-09'!W33+'[2]F-09'!W34+'[2]F-09'!W35</f>
        <v>9897067.4199999999</v>
      </c>
      <c r="F10" s="603">
        <v>1204</v>
      </c>
      <c r="G10" s="604">
        <f>'[2]F-09'!AH33+'[2]F-09'!AH34+'[2]F-09'!AH35</f>
        <v>10712956.939999999</v>
      </c>
      <c r="H10" s="603">
        <f>D10-B10</f>
        <v>28</v>
      </c>
      <c r="I10" s="604">
        <f>E10-C10</f>
        <v>393083.55000000075</v>
      </c>
    </row>
    <row r="11" spans="1:22" x14ac:dyDescent="0.2">
      <c r="A11" s="456" t="s">
        <v>1084</v>
      </c>
      <c r="B11" s="605"/>
      <c r="C11" s="606"/>
      <c r="D11" s="603"/>
      <c r="E11" s="604"/>
      <c r="F11" s="603"/>
      <c r="G11" s="604"/>
      <c r="H11" s="603"/>
      <c r="I11" s="604"/>
    </row>
    <row r="12" spans="1:22" x14ac:dyDescent="0.2">
      <c r="A12" s="456" t="s">
        <v>1085</v>
      </c>
      <c r="B12" s="601">
        <v>1085</v>
      </c>
      <c r="C12" s="606">
        <f>'[2]F-09'!L38</f>
        <v>18129984</v>
      </c>
      <c r="D12" s="603">
        <v>1113</v>
      </c>
      <c r="E12" s="604">
        <f>'[2]F-09'!W38</f>
        <v>2106300</v>
      </c>
      <c r="F12" s="603">
        <v>1204</v>
      </c>
      <c r="G12" s="604">
        <f>'[2]F-09'!AH38</f>
        <v>2297400</v>
      </c>
      <c r="H12" s="603">
        <f>D12-B12</f>
        <v>28</v>
      </c>
      <c r="I12" s="604">
        <f>E12-C12</f>
        <v>-16023684</v>
      </c>
    </row>
    <row r="13" spans="1:22" x14ac:dyDescent="0.2">
      <c r="A13" s="456" t="s">
        <v>1086</v>
      </c>
      <c r="B13" s="605"/>
      <c r="C13" s="606"/>
      <c r="D13" s="603"/>
      <c r="E13" s="604"/>
      <c r="F13" s="603"/>
      <c r="G13" s="604"/>
      <c r="H13" s="603"/>
      <c r="I13" s="604"/>
    </row>
    <row r="14" spans="1:22" x14ac:dyDescent="0.2">
      <c r="A14" s="456" t="s">
        <v>1087</v>
      </c>
      <c r="B14" s="601">
        <v>1085</v>
      </c>
      <c r="C14" s="606">
        <f>'[2]F-09'!L37</f>
        <v>4493386.4899999984</v>
      </c>
      <c r="D14" s="603">
        <v>1113</v>
      </c>
      <c r="E14" s="604">
        <f>'[2]F-09'!W37</f>
        <v>4682576.5199999958</v>
      </c>
      <c r="F14" s="603">
        <v>1204</v>
      </c>
      <c r="G14" s="604">
        <f>'[2]F-09'!AH37</f>
        <v>5068745.6399999941</v>
      </c>
      <c r="H14" s="603">
        <f>D14-B14</f>
        <v>28</v>
      </c>
      <c r="I14" s="604">
        <f>E14-C14</f>
        <v>189190.02999999747</v>
      </c>
    </row>
    <row r="15" spans="1:22" x14ac:dyDescent="0.2">
      <c r="A15" s="456" t="s">
        <v>1088</v>
      </c>
      <c r="B15" s="605"/>
      <c r="C15" s="606"/>
      <c r="D15" s="603"/>
      <c r="E15" s="604"/>
      <c r="F15" s="603"/>
      <c r="G15" s="604"/>
      <c r="H15" s="603"/>
      <c r="I15" s="604"/>
    </row>
    <row r="16" spans="1:22" x14ac:dyDescent="0.2">
      <c r="A16" s="456" t="s">
        <v>1089</v>
      </c>
      <c r="B16" s="605"/>
      <c r="C16" s="606"/>
      <c r="D16" s="603"/>
      <c r="E16" s="604"/>
      <c r="F16" s="603"/>
      <c r="G16" s="604"/>
      <c r="H16" s="603"/>
      <c r="I16" s="604"/>
    </row>
    <row r="17" spans="1:9" x14ac:dyDescent="0.2">
      <c r="A17" s="607" t="s">
        <v>1246</v>
      </c>
      <c r="B17" s="601">
        <v>1085</v>
      </c>
      <c r="C17" s="606">
        <f>'[2]F-09'!L39</f>
        <v>498856.39</v>
      </c>
      <c r="D17" s="603">
        <v>1113</v>
      </c>
      <c r="E17" s="604">
        <f>'[2]F-09'!W39</f>
        <v>426992.71</v>
      </c>
      <c r="F17" s="603">
        <v>1204</v>
      </c>
      <c r="G17" s="604">
        <f>'[2]F-09'!AH39</f>
        <v>491041.62</v>
      </c>
      <c r="H17" s="603">
        <f>D17-B17</f>
        <v>28</v>
      </c>
      <c r="I17" s="604">
        <f>E17-C17</f>
        <v>-71863.679999999993</v>
      </c>
    </row>
    <row r="18" spans="1:9" x14ac:dyDescent="0.2">
      <c r="A18" s="607" t="s">
        <v>1090</v>
      </c>
      <c r="B18" s="605"/>
      <c r="C18" s="606"/>
      <c r="D18" s="603"/>
      <c r="E18" s="604"/>
      <c r="F18" s="603"/>
      <c r="G18" s="604"/>
      <c r="H18" s="603"/>
      <c r="I18" s="604"/>
    </row>
    <row r="19" spans="1:9" x14ac:dyDescent="0.2">
      <c r="A19" s="607" t="s">
        <v>1091</v>
      </c>
      <c r="B19" s="601">
        <v>1085</v>
      </c>
      <c r="C19" s="606">
        <f>'[2]F-09'!L40</f>
        <v>2660478</v>
      </c>
      <c r="D19" s="603">
        <v>1113</v>
      </c>
      <c r="E19" s="608">
        <f>'[2]F-09'!W40</f>
        <v>2659736.471516646</v>
      </c>
      <c r="F19" s="603">
        <v>1204</v>
      </c>
      <c r="G19" s="604">
        <f>'[2]F-09'!AH40</f>
        <v>2659736.471516646</v>
      </c>
      <c r="H19" s="603">
        <f t="shared" ref="H19:H20" si="0">D19-B19</f>
        <v>28</v>
      </c>
      <c r="I19" s="604">
        <f>E19-C19</f>
        <v>-741.52848335402086</v>
      </c>
    </row>
    <row r="20" spans="1:9" x14ac:dyDescent="0.2">
      <c r="A20" s="456" t="s">
        <v>1243</v>
      </c>
      <c r="B20" s="601">
        <v>1085</v>
      </c>
      <c r="C20" s="606">
        <f>'[2]F-09'!L36</f>
        <v>4867835.3800000027</v>
      </c>
      <c r="D20" s="603">
        <v>1113</v>
      </c>
      <c r="E20" s="604">
        <f>'[2]F-09'!W36</f>
        <v>5072791.2300000051</v>
      </c>
      <c r="F20" s="603">
        <v>1204</v>
      </c>
      <c r="G20" s="604">
        <f>'[2]F-09'!AH36</f>
        <v>5491141.1100000069</v>
      </c>
      <c r="H20" s="603">
        <f t="shared" si="0"/>
        <v>28</v>
      </c>
      <c r="I20" s="604">
        <f>E20-C20</f>
        <v>204955.85000000242</v>
      </c>
    </row>
    <row r="21" spans="1:9" ht="12.75" thickBot="1" x14ac:dyDescent="0.25">
      <c r="A21" s="456" t="s">
        <v>1092</v>
      </c>
      <c r="B21" s="605"/>
      <c r="C21" s="606"/>
      <c r="D21" s="603"/>
      <c r="E21" s="604"/>
      <c r="F21" s="603"/>
      <c r="G21" s="604"/>
      <c r="H21" s="603"/>
      <c r="I21" s="604"/>
    </row>
    <row r="22" spans="1:9" ht="12.75" thickBot="1" x14ac:dyDescent="0.25">
      <c r="A22" s="322" t="s">
        <v>286</v>
      </c>
      <c r="B22" s="609">
        <f>B5</f>
        <v>1085</v>
      </c>
      <c r="C22" s="610">
        <f>SUM(C5:C21)</f>
        <v>77730856.849999994</v>
      </c>
      <c r="D22" s="609">
        <f>D5</f>
        <v>1113</v>
      </c>
      <c r="E22" s="610">
        <f>SUM(E5:E21)</f>
        <v>80713576.351516634</v>
      </c>
      <c r="F22" s="609">
        <f>F5</f>
        <v>1204</v>
      </c>
      <c r="G22" s="610">
        <f>SUM(G5:G21)</f>
        <v>87228249.781516641</v>
      </c>
      <c r="H22" s="609">
        <f>H5</f>
        <v>28</v>
      </c>
      <c r="I22" s="610">
        <f>SUM(I5:I21)</f>
        <v>2982719.5015166476</v>
      </c>
    </row>
    <row r="23" spans="1:9" x14ac:dyDescent="0.2">
      <c r="A23" s="451" t="s">
        <v>1093</v>
      </c>
      <c r="B23" s="611"/>
      <c r="C23" s="612"/>
      <c r="D23" s="611"/>
      <c r="E23" s="612"/>
      <c r="F23" s="611"/>
      <c r="G23" s="612"/>
      <c r="H23" s="611"/>
      <c r="I23" s="612"/>
    </row>
    <row r="24" spans="1:9" x14ac:dyDescent="0.2">
      <c r="A24" s="451" t="s">
        <v>1094</v>
      </c>
      <c r="B24" s="611"/>
      <c r="C24" s="612"/>
      <c r="D24" s="611"/>
      <c r="E24" s="612"/>
      <c r="F24" s="611"/>
      <c r="G24" s="612"/>
      <c r="H24" s="611"/>
      <c r="I24" s="612"/>
    </row>
    <row r="25" spans="1:9" x14ac:dyDescent="0.2">
      <c r="A25" s="451"/>
      <c r="B25" s="611"/>
      <c r="C25" s="612"/>
      <c r="D25" s="611"/>
      <c r="E25" s="612"/>
      <c r="F25" s="611"/>
      <c r="G25" s="612"/>
      <c r="H25" s="611"/>
      <c r="I25" s="612"/>
    </row>
  </sheetData>
  <mergeCells count="4">
    <mergeCell ref="B3:C3"/>
    <mergeCell ref="D3:E3"/>
    <mergeCell ref="F3:G3"/>
    <mergeCell ref="H3:I3"/>
  </mergeCells>
  <printOptions horizontalCentered="1"/>
  <pageMargins left="0.25" right="0.25" top="0.75" bottom="0.75" header="0.3" footer="0.3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AI58"/>
  <sheetViews>
    <sheetView showGridLines="0" topLeftCell="A10" zoomScaleNormal="100" zoomScaleSheetLayoutView="80" zoomScalePageLayoutView="78" workbookViewId="0">
      <selection activeCell="A8" sqref="A8"/>
    </sheetView>
  </sheetViews>
  <sheetFormatPr baseColWidth="10" defaultColWidth="0" defaultRowHeight="12" x14ac:dyDescent="0.2"/>
  <cols>
    <col min="1" max="1" width="25.7109375" style="312" customWidth="1"/>
    <col min="2" max="2" width="8.7109375" style="670" customWidth="1"/>
    <col min="3" max="3" width="9.5703125" style="312" bestFit="1" customWidth="1"/>
    <col min="4" max="6" width="8.7109375" style="312" hidden="1" customWidth="1"/>
    <col min="7" max="7" width="7.42578125" style="312" bestFit="1" customWidth="1"/>
    <col min="8" max="9" width="8.7109375" style="312" hidden="1" customWidth="1"/>
    <col min="10" max="10" width="8.85546875" style="312" bestFit="1" customWidth="1"/>
    <col min="11" max="11" width="10.42578125" style="312" bestFit="1" customWidth="1"/>
    <col min="12" max="12" width="11.28515625" style="312" customWidth="1"/>
    <col min="13" max="13" width="8.85546875" style="312" bestFit="1" customWidth="1"/>
    <col min="14" max="14" width="11.5703125" style="312" bestFit="1" customWidth="1"/>
    <col min="15" max="15" width="11.42578125" style="312" customWidth="1"/>
    <col min="16" max="16" width="11.85546875" style="312" bestFit="1" customWidth="1"/>
    <col min="17" max="17" width="7.28515625" style="670" customWidth="1"/>
    <col min="18" max="18" width="10.42578125" style="312" bestFit="1" customWidth="1"/>
    <col min="19" max="21" width="8.7109375" style="312" hidden="1" customWidth="1"/>
    <col min="22" max="22" width="8.7109375" style="312" customWidth="1"/>
    <col min="23" max="24" width="8.7109375" style="312" hidden="1" customWidth="1"/>
    <col min="25" max="25" width="10" style="312" bestFit="1" customWidth="1"/>
    <col min="26" max="26" width="10.42578125" style="312" bestFit="1" customWidth="1"/>
    <col min="27" max="27" width="12.85546875" style="312" customWidth="1"/>
    <col min="28" max="28" width="9.140625" style="312" hidden="1" customWidth="1"/>
    <col min="29" max="31" width="12.85546875" style="312" customWidth="1"/>
    <col min="32" max="32" width="7.42578125" style="671" customWidth="1"/>
    <col min="33" max="33" width="9.5703125" style="672" customWidth="1"/>
    <col min="34" max="34" width="7.140625" style="671" customWidth="1"/>
    <col min="35" max="35" width="14.28515625" style="672" customWidth="1"/>
    <col min="36" max="16384" width="0" style="312" hidden="1"/>
  </cols>
  <sheetData>
    <row r="1" spans="1:35" s="461" customFormat="1" x14ac:dyDescent="0.2">
      <c r="A1" s="460" t="s">
        <v>1095</v>
      </c>
      <c r="B1" s="613"/>
      <c r="Q1" s="613"/>
      <c r="AF1" s="614"/>
      <c r="AG1" s="615"/>
      <c r="AH1" s="614"/>
      <c r="AI1" s="615"/>
    </row>
    <row r="2" spans="1:35" s="461" customFormat="1" x14ac:dyDescent="0.2">
      <c r="A2" s="462" t="s">
        <v>1219</v>
      </c>
      <c r="B2" s="616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616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F2" s="614"/>
      <c r="AG2" s="615"/>
      <c r="AH2" s="614"/>
      <c r="AI2" s="615"/>
    </row>
    <row r="3" spans="1:35" s="460" customFormat="1" ht="12.75" thickBot="1" x14ac:dyDescent="0.25">
      <c r="A3" s="460" t="s">
        <v>1096</v>
      </c>
      <c r="B3" s="617"/>
      <c r="Q3" s="617"/>
      <c r="T3" s="463"/>
      <c r="AF3" s="618"/>
      <c r="AG3" s="619"/>
      <c r="AH3" s="618"/>
      <c r="AI3" s="619"/>
    </row>
    <row r="4" spans="1:35" s="509" customFormat="1" ht="12.75" thickBot="1" x14ac:dyDescent="0.25">
      <c r="A4" s="847" t="s">
        <v>1097</v>
      </c>
      <c r="B4" s="850" t="s">
        <v>1098</v>
      </c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1" t="s">
        <v>1099</v>
      </c>
      <c r="R4" s="850"/>
      <c r="S4" s="850"/>
      <c r="T4" s="850"/>
      <c r="U4" s="850"/>
      <c r="V4" s="850"/>
      <c r="W4" s="850"/>
      <c r="X4" s="850"/>
      <c r="Y4" s="850"/>
      <c r="Z4" s="850"/>
      <c r="AA4" s="850"/>
      <c r="AB4" s="850"/>
      <c r="AC4" s="850"/>
      <c r="AD4" s="850"/>
      <c r="AE4" s="852"/>
      <c r="AF4" s="853" t="s">
        <v>1100</v>
      </c>
      <c r="AG4" s="854"/>
      <c r="AH4" s="853" t="s">
        <v>1101</v>
      </c>
      <c r="AI4" s="854"/>
    </row>
    <row r="5" spans="1:35" ht="122.25" customHeight="1" x14ac:dyDescent="0.2">
      <c r="A5" s="848"/>
      <c r="B5" s="620" t="s">
        <v>1102</v>
      </c>
      <c r="C5" s="464" t="s">
        <v>1103</v>
      </c>
      <c r="D5" s="465" t="s">
        <v>1104</v>
      </c>
      <c r="E5" s="465" t="s">
        <v>1105</v>
      </c>
      <c r="F5" s="465" t="s">
        <v>1106</v>
      </c>
      <c r="G5" s="465" t="s">
        <v>1107</v>
      </c>
      <c r="H5" s="465" t="s">
        <v>1108</v>
      </c>
      <c r="I5" s="465" t="s">
        <v>1109</v>
      </c>
      <c r="J5" s="465" t="s">
        <v>1110</v>
      </c>
      <c r="K5" s="465" t="s">
        <v>1111</v>
      </c>
      <c r="L5" s="465" t="s">
        <v>1112</v>
      </c>
      <c r="M5" s="465" t="s">
        <v>1113</v>
      </c>
      <c r="N5" s="466" t="s">
        <v>1114</v>
      </c>
      <c r="O5" s="467" t="s">
        <v>1115</v>
      </c>
      <c r="P5" s="468" t="s">
        <v>1116</v>
      </c>
      <c r="Q5" s="620" t="s">
        <v>1102</v>
      </c>
      <c r="R5" s="464" t="s">
        <v>1103</v>
      </c>
      <c r="S5" s="465" t="s">
        <v>1117</v>
      </c>
      <c r="T5" s="465" t="s">
        <v>1105</v>
      </c>
      <c r="U5" s="465" t="s">
        <v>1106</v>
      </c>
      <c r="V5" s="465" t="s">
        <v>1107</v>
      </c>
      <c r="W5" s="465" t="s">
        <v>1108</v>
      </c>
      <c r="X5" s="465" t="s">
        <v>1109</v>
      </c>
      <c r="Y5" s="465" t="s">
        <v>1110</v>
      </c>
      <c r="Z5" s="465" t="s">
        <v>1111</v>
      </c>
      <c r="AA5" s="465" t="s">
        <v>1112</v>
      </c>
      <c r="AB5" s="465" t="s">
        <v>1113</v>
      </c>
      <c r="AC5" s="466" t="s">
        <v>1114</v>
      </c>
      <c r="AD5" s="467" t="s">
        <v>1115</v>
      </c>
      <c r="AE5" s="468" t="s">
        <v>1118</v>
      </c>
      <c r="AF5" s="621" t="s">
        <v>1119</v>
      </c>
      <c r="AG5" s="622" t="s">
        <v>1120</v>
      </c>
      <c r="AH5" s="621" t="s">
        <v>1102</v>
      </c>
      <c r="AI5" s="623" t="s">
        <v>1121</v>
      </c>
    </row>
    <row r="6" spans="1:35" ht="13.5" customHeight="1" thickBot="1" x14ac:dyDescent="0.25">
      <c r="A6" s="849"/>
      <c r="B6" s="624" t="s">
        <v>1122</v>
      </c>
      <c r="C6" s="469" t="s">
        <v>1123</v>
      </c>
      <c r="D6" s="470" t="s">
        <v>1124</v>
      </c>
      <c r="E6" s="470" t="s">
        <v>1125</v>
      </c>
      <c r="F6" s="471" t="s">
        <v>1126</v>
      </c>
      <c r="G6" s="471" t="s">
        <v>1127</v>
      </c>
      <c r="H6" s="471" t="s">
        <v>1128</v>
      </c>
      <c r="I6" s="471" t="s">
        <v>1129</v>
      </c>
      <c r="J6" s="471" t="s">
        <v>1130</v>
      </c>
      <c r="K6" s="471" t="s">
        <v>1131</v>
      </c>
      <c r="L6" s="471" t="s">
        <v>1132</v>
      </c>
      <c r="M6" s="471" t="s">
        <v>1133</v>
      </c>
      <c r="N6" s="472" t="s">
        <v>1134</v>
      </c>
      <c r="O6" s="473" t="s">
        <v>1135</v>
      </c>
      <c r="P6" s="474" t="s">
        <v>1136</v>
      </c>
      <c r="Q6" s="624" t="s">
        <v>1122</v>
      </c>
      <c r="R6" s="469" t="s">
        <v>1123</v>
      </c>
      <c r="S6" s="470" t="s">
        <v>1124</v>
      </c>
      <c r="T6" s="470" t="s">
        <v>1125</v>
      </c>
      <c r="U6" s="471" t="s">
        <v>1126</v>
      </c>
      <c r="V6" s="471" t="s">
        <v>1127</v>
      </c>
      <c r="W6" s="471" t="s">
        <v>1128</v>
      </c>
      <c r="X6" s="471" t="s">
        <v>1129</v>
      </c>
      <c r="Y6" s="471" t="s">
        <v>1130</v>
      </c>
      <c r="Z6" s="471" t="s">
        <v>1131</v>
      </c>
      <c r="AA6" s="471" t="s">
        <v>1132</v>
      </c>
      <c r="AB6" s="471" t="s">
        <v>1133</v>
      </c>
      <c r="AC6" s="472" t="s">
        <v>1134</v>
      </c>
      <c r="AD6" s="473" t="s">
        <v>1135</v>
      </c>
      <c r="AE6" s="474" t="s">
        <v>1136</v>
      </c>
      <c r="AF6" s="625"/>
      <c r="AG6" s="626"/>
      <c r="AH6" s="625"/>
      <c r="AI6" s="626"/>
    </row>
    <row r="7" spans="1:35" x14ac:dyDescent="0.2">
      <c r="A7" s="343"/>
      <c r="B7" s="627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358"/>
      <c r="O7" s="476"/>
      <c r="P7" s="355"/>
      <c r="Q7" s="627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358"/>
      <c r="AD7" s="476"/>
      <c r="AE7" s="355"/>
      <c r="AF7" s="628"/>
      <c r="AG7" s="347"/>
      <c r="AH7" s="628"/>
      <c r="AI7" s="347"/>
    </row>
    <row r="8" spans="1:35" x14ac:dyDescent="0.2">
      <c r="A8" s="581" t="s">
        <v>1063</v>
      </c>
      <c r="B8" s="629">
        <f>SUM(B9:B15)</f>
        <v>110</v>
      </c>
      <c r="C8" s="630">
        <f>SUM(C9:C15)</f>
        <v>901900</v>
      </c>
      <c r="D8" s="630"/>
      <c r="E8" s="630"/>
      <c r="F8" s="630"/>
      <c r="G8" s="630">
        <f>SUM(G9:G15)</f>
        <v>0</v>
      </c>
      <c r="H8" s="630"/>
      <c r="I8" s="630"/>
      <c r="J8" s="630">
        <f t="shared" ref="J8:P8" si="0">SUM(J9:J15)</f>
        <v>2139</v>
      </c>
      <c r="K8" s="630">
        <f t="shared" si="0"/>
        <v>904039</v>
      </c>
      <c r="L8" s="630">
        <f>SUM(L9:L15)</f>
        <v>1852078</v>
      </c>
      <c r="M8" s="630">
        <f t="shared" si="0"/>
        <v>162727.01999999999</v>
      </c>
      <c r="N8" s="630">
        <f t="shared" si="0"/>
        <v>2014805.0199999998</v>
      </c>
      <c r="O8" s="630">
        <f t="shared" si="0"/>
        <v>10848468</v>
      </c>
      <c r="P8" s="631">
        <f t="shared" si="0"/>
        <v>12863273.020000001</v>
      </c>
      <c r="Q8" s="632">
        <f>SUM(Q9:Q15)</f>
        <v>110</v>
      </c>
      <c r="R8" s="633">
        <f>SUM(R9:R15)</f>
        <v>901900</v>
      </c>
      <c r="S8" s="633"/>
      <c r="T8" s="633"/>
      <c r="U8" s="633"/>
      <c r="V8" s="633">
        <f>SUM(V9:V15)</f>
        <v>0</v>
      </c>
      <c r="W8" s="633"/>
      <c r="X8" s="633"/>
      <c r="Y8" s="633">
        <f t="shared" ref="Y8:AE8" si="1">SUM(Y9:Y15)</f>
        <v>2139</v>
      </c>
      <c r="Z8" s="633">
        <f t="shared" si="1"/>
        <v>904039</v>
      </c>
      <c r="AA8" s="633">
        <f>SUM(AA9:AA15)</f>
        <v>1852078</v>
      </c>
      <c r="AB8" s="633">
        <f t="shared" si="1"/>
        <v>0</v>
      </c>
      <c r="AC8" s="634">
        <f t="shared" si="1"/>
        <v>1852078</v>
      </c>
      <c r="AD8" s="635">
        <f t="shared" si="1"/>
        <v>10848468</v>
      </c>
      <c r="AE8" s="636">
        <f t="shared" si="1"/>
        <v>12700546</v>
      </c>
      <c r="AF8" s="632">
        <f>SUM(AF9:AF15)</f>
        <v>0</v>
      </c>
      <c r="AG8" s="637">
        <f>SUM(AG9:AG15)</f>
        <v>-162727.01999999955</v>
      </c>
      <c r="AH8" s="632">
        <f>SUM(AH9:AH15)</f>
        <v>110</v>
      </c>
      <c r="AI8" s="636">
        <f>SUM(AI9:AI15)</f>
        <v>12700546</v>
      </c>
    </row>
    <row r="9" spans="1:35" x14ac:dyDescent="0.2">
      <c r="A9" s="638" t="s">
        <v>1223</v>
      </c>
      <c r="B9" s="639">
        <v>1</v>
      </c>
      <c r="C9" s="640">
        <v>15600</v>
      </c>
      <c r="D9" s="640"/>
      <c r="E9" s="640"/>
      <c r="F9" s="640"/>
      <c r="G9" s="640">
        <v>0</v>
      </c>
      <c r="H9" s="640"/>
      <c r="I9" s="640"/>
      <c r="J9" s="640">
        <v>0</v>
      </c>
      <c r="K9" s="641">
        <f>SUM(C9:J9)</f>
        <v>15600</v>
      </c>
      <c r="L9" s="640">
        <v>31600</v>
      </c>
      <c r="M9" s="640">
        <v>2808</v>
      </c>
      <c r="N9" s="642">
        <f>L9+M9</f>
        <v>34408</v>
      </c>
      <c r="O9" s="643">
        <f>K9*12</f>
        <v>187200</v>
      </c>
      <c r="P9" s="642">
        <f>O9+N9</f>
        <v>221608</v>
      </c>
      <c r="Q9" s="644">
        <f>'[3]F-09'!V9</f>
        <v>1</v>
      </c>
      <c r="R9" s="645">
        <v>15600</v>
      </c>
      <c r="S9" s="645"/>
      <c r="T9" s="645"/>
      <c r="U9" s="645"/>
      <c r="V9" s="640">
        <v>0</v>
      </c>
      <c r="W9" s="645"/>
      <c r="X9" s="645"/>
      <c r="Y9" s="645">
        <v>0</v>
      </c>
      <c r="Z9" s="646">
        <f>SUM(R9:Y9)</f>
        <v>15600</v>
      </c>
      <c r="AA9" s="645">
        <v>31600</v>
      </c>
      <c r="AB9" s="645"/>
      <c r="AC9" s="647">
        <f>AA9+AB9</f>
        <v>31600</v>
      </c>
      <c r="AD9" s="648">
        <f>Z9*12</f>
        <v>187200</v>
      </c>
      <c r="AE9" s="649">
        <f>AD9+AC9</f>
        <v>218800</v>
      </c>
      <c r="AF9" s="628">
        <f>Q9-B9</f>
        <v>0</v>
      </c>
      <c r="AG9" s="650">
        <f>AE9-P9</f>
        <v>-2808</v>
      </c>
      <c r="AH9" s="628">
        <f>'[3]F-09'!AG9</f>
        <v>1</v>
      </c>
      <c r="AI9" s="651">
        <v>218800</v>
      </c>
    </row>
    <row r="10" spans="1:35" x14ac:dyDescent="0.2">
      <c r="A10" s="652" t="s">
        <v>1224</v>
      </c>
      <c r="B10" s="639">
        <v>1</v>
      </c>
      <c r="C10" s="640">
        <v>14000</v>
      </c>
      <c r="D10" s="640"/>
      <c r="E10" s="640"/>
      <c r="F10" s="640"/>
      <c r="G10" s="640">
        <v>0</v>
      </c>
      <c r="H10" s="640"/>
      <c r="I10" s="640"/>
      <c r="J10" s="640">
        <v>0</v>
      </c>
      <c r="K10" s="641">
        <f t="shared" ref="K10:K15" si="2">SUM(C10:J10)</f>
        <v>14000</v>
      </c>
      <c r="L10" s="640">
        <v>28400</v>
      </c>
      <c r="M10" s="640">
        <v>2520</v>
      </c>
      <c r="N10" s="642">
        <f t="shared" ref="N10:N15" si="3">L10+M10</f>
        <v>30920</v>
      </c>
      <c r="O10" s="643">
        <f t="shared" ref="O10:O15" si="4">K10*12</f>
        <v>168000</v>
      </c>
      <c r="P10" s="642">
        <f t="shared" ref="P10:P15" si="5">O10+N10</f>
        <v>198920</v>
      </c>
      <c r="Q10" s="644">
        <f>'[3]F-09'!V10</f>
        <v>1</v>
      </c>
      <c r="R10" s="645">
        <v>14000</v>
      </c>
      <c r="S10" s="645"/>
      <c r="T10" s="645"/>
      <c r="U10" s="645"/>
      <c r="V10" s="640">
        <v>0</v>
      </c>
      <c r="W10" s="645"/>
      <c r="X10" s="645"/>
      <c r="Y10" s="645">
        <v>0</v>
      </c>
      <c r="Z10" s="646">
        <f t="shared" ref="Z10:Z15" si="6">SUM(R10:Y10)</f>
        <v>14000</v>
      </c>
      <c r="AA10" s="645">
        <v>28400</v>
      </c>
      <c r="AB10" s="645"/>
      <c r="AC10" s="647">
        <f t="shared" ref="AC10:AC15" si="7">AA10+AB10</f>
        <v>28400</v>
      </c>
      <c r="AD10" s="648">
        <f t="shared" ref="AD10:AD15" si="8">Z10*12</f>
        <v>168000</v>
      </c>
      <c r="AE10" s="649">
        <f t="shared" ref="AE10:AE15" si="9">AD10+AC10</f>
        <v>196400</v>
      </c>
      <c r="AF10" s="628">
        <f t="shared" ref="AF10:AF15" si="10">Q10-B10</f>
        <v>0</v>
      </c>
      <c r="AG10" s="650">
        <f t="shared" ref="AG10:AG15" si="11">AE10-P10</f>
        <v>-2520</v>
      </c>
      <c r="AH10" s="628">
        <f>'[3]F-09'!AG10</f>
        <v>1</v>
      </c>
      <c r="AI10" s="651">
        <v>196400</v>
      </c>
    </row>
    <row r="11" spans="1:35" x14ac:dyDescent="0.2">
      <c r="A11" s="652" t="s">
        <v>1225</v>
      </c>
      <c r="B11" s="639">
        <v>22</v>
      </c>
      <c r="C11" s="640">
        <v>264000</v>
      </c>
      <c r="D11" s="640"/>
      <c r="E11" s="640"/>
      <c r="F11" s="640"/>
      <c r="G11" s="640">
        <v>0</v>
      </c>
      <c r="H11" s="640"/>
      <c r="I11" s="640"/>
      <c r="J11" s="640">
        <v>279</v>
      </c>
      <c r="K11" s="641">
        <f t="shared" si="2"/>
        <v>264279</v>
      </c>
      <c r="L11" s="640">
        <v>537358</v>
      </c>
      <c r="M11" s="640">
        <v>47570.219999999994</v>
      </c>
      <c r="N11" s="642">
        <f t="shared" si="3"/>
        <v>584928.22</v>
      </c>
      <c r="O11" s="643">
        <f t="shared" si="4"/>
        <v>3171348</v>
      </c>
      <c r="P11" s="642">
        <f t="shared" si="5"/>
        <v>3756276.2199999997</v>
      </c>
      <c r="Q11" s="644">
        <f>'[3]F-09'!V11</f>
        <v>22</v>
      </c>
      <c r="R11" s="645">
        <v>264000</v>
      </c>
      <c r="S11" s="645"/>
      <c r="T11" s="645"/>
      <c r="U11" s="645"/>
      <c r="V11" s="640">
        <v>0</v>
      </c>
      <c r="W11" s="645"/>
      <c r="X11" s="645"/>
      <c r="Y11" s="645">
        <v>279</v>
      </c>
      <c r="Z11" s="646">
        <f t="shared" si="6"/>
        <v>264279</v>
      </c>
      <c r="AA11" s="645">
        <v>537358</v>
      </c>
      <c r="AB11" s="645"/>
      <c r="AC11" s="647">
        <f t="shared" si="7"/>
        <v>537358</v>
      </c>
      <c r="AD11" s="648">
        <f t="shared" si="8"/>
        <v>3171348</v>
      </c>
      <c r="AE11" s="649">
        <f t="shared" si="9"/>
        <v>3708706</v>
      </c>
      <c r="AF11" s="628">
        <f t="shared" si="10"/>
        <v>0</v>
      </c>
      <c r="AG11" s="650">
        <f t="shared" si="11"/>
        <v>-47570.219999999739</v>
      </c>
      <c r="AH11" s="628">
        <f>'[3]F-09'!AG11</f>
        <v>22</v>
      </c>
      <c r="AI11" s="651">
        <v>3708706</v>
      </c>
    </row>
    <row r="12" spans="1:35" x14ac:dyDescent="0.2">
      <c r="A12" s="652" t="s">
        <v>1226</v>
      </c>
      <c r="B12" s="639">
        <v>13</v>
      </c>
      <c r="C12" s="640">
        <v>122200</v>
      </c>
      <c r="D12" s="640"/>
      <c r="E12" s="640"/>
      <c r="F12" s="640"/>
      <c r="G12" s="640">
        <v>0</v>
      </c>
      <c r="H12" s="640"/>
      <c r="I12" s="640"/>
      <c r="J12" s="640">
        <v>93</v>
      </c>
      <c r="K12" s="641">
        <f t="shared" si="2"/>
        <v>122293</v>
      </c>
      <c r="L12" s="640">
        <v>249786</v>
      </c>
      <c r="M12" s="640">
        <v>22012.739999999998</v>
      </c>
      <c r="N12" s="642">
        <f t="shared" si="3"/>
        <v>271798.74</v>
      </c>
      <c r="O12" s="643">
        <f t="shared" si="4"/>
        <v>1467516</v>
      </c>
      <c r="P12" s="642">
        <f t="shared" si="5"/>
        <v>1739314.74</v>
      </c>
      <c r="Q12" s="644">
        <f>'[3]F-09'!V12</f>
        <v>13</v>
      </c>
      <c r="R12" s="645">
        <v>122200</v>
      </c>
      <c r="S12" s="645"/>
      <c r="T12" s="645"/>
      <c r="U12" s="645"/>
      <c r="V12" s="640">
        <v>0</v>
      </c>
      <c r="W12" s="645"/>
      <c r="X12" s="645"/>
      <c r="Y12" s="645">
        <v>93</v>
      </c>
      <c r="Z12" s="646">
        <f t="shared" si="6"/>
        <v>122293</v>
      </c>
      <c r="AA12" s="645">
        <v>249786</v>
      </c>
      <c r="AB12" s="645"/>
      <c r="AC12" s="647">
        <f t="shared" si="7"/>
        <v>249786</v>
      </c>
      <c r="AD12" s="648">
        <f t="shared" si="8"/>
        <v>1467516</v>
      </c>
      <c r="AE12" s="649">
        <f t="shared" si="9"/>
        <v>1717302</v>
      </c>
      <c r="AF12" s="628">
        <f t="shared" si="10"/>
        <v>0</v>
      </c>
      <c r="AG12" s="650">
        <f t="shared" si="11"/>
        <v>-22012.739999999991</v>
      </c>
      <c r="AH12" s="628">
        <f>'[3]F-09'!AG12</f>
        <v>13</v>
      </c>
      <c r="AI12" s="651">
        <v>1717302</v>
      </c>
    </row>
    <row r="13" spans="1:35" x14ac:dyDescent="0.2">
      <c r="A13" s="652" t="s">
        <v>1227</v>
      </c>
      <c r="B13" s="639">
        <v>57</v>
      </c>
      <c r="C13" s="640">
        <v>381900</v>
      </c>
      <c r="D13" s="640"/>
      <c r="E13" s="640"/>
      <c r="F13" s="640"/>
      <c r="G13" s="640">
        <v>0</v>
      </c>
      <c r="H13" s="640"/>
      <c r="I13" s="640"/>
      <c r="J13" s="640">
        <v>1488</v>
      </c>
      <c r="K13" s="641">
        <f t="shared" si="2"/>
        <v>383388</v>
      </c>
      <c r="L13" s="640">
        <v>789576</v>
      </c>
      <c r="M13" s="640">
        <v>69009.840000000011</v>
      </c>
      <c r="N13" s="642">
        <f t="shared" si="3"/>
        <v>858585.84</v>
      </c>
      <c r="O13" s="643">
        <f t="shared" si="4"/>
        <v>4600656</v>
      </c>
      <c r="P13" s="642">
        <f t="shared" si="5"/>
        <v>5459241.8399999999</v>
      </c>
      <c r="Q13" s="644">
        <f>'[3]F-09'!V13</f>
        <v>57</v>
      </c>
      <c r="R13" s="645">
        <v>381900</v>
      </c>
      <c r="S13" s="645"/>
      <c r="T13" s="645"/>
      <c r="U13" s="645"/>
      <c r="V13" s="640">
        <v>0</v>
      </c>
      <c r="W13" s="645"/>
      <c r="X13" s="645"/>
      <c r="Y13" s="645">
        <v>1488</v>
      </c>
      <c r="Z13" s="646">
        <f t="shared" si="6"/>
        <v>383388</v>
      </c>
      <c r="AA13" s="645">
        <v>789576</v>
      </c>
      <c r="AB13" s="645"/>
      <c r="AC13" s="647">
        <f t="shared" si="7"/>
        <v>789576</v>
      </c>
      <c r="AD13" s="648">
        <f t="shared" si="8"/>
        <v>4600656</v>
      </c>
      <c r="AE13" s="649">
        <f t="shared" si="9"/>
        <v>5390232</v>
      </c>
      <c r="AF13" s="628">
        <f t="shared" si="10"/>
        <v>0</v>
      </c>
      <c r="AG13" s="650">
        <f t="shared" si="11"/>
        <v>-69009.839999999851</v>
      </c>
      <c r="AH13" s="628">
        <f>'[3]F-09'!AG13</f>
        <v>57</v>
      </c>
      <c r="AI13" s="651">
        <v>5390232</v>
      </c>
    </row>
    <row r="14" spans="1:35" x14ac:dyDescent="0.2">
      <c r="A14" s="652" t="s">
        <v>1228</v>
      </c>
      <c r="B14" s="639">
        <v>1</v>
      </c>
      <c r="C14" s="640">
        <v>6700</v>
      </c>
      <c r="D14" s="640"/>
      <c r="E14" s="640"/>
      <c r="F14" s="640"/>
      <c r="G14" s="640">
        <v>0</v>
      </c>
      <c r="H14" s="640"/>
      <c r="I14" s="640"/>
      <c r="J14" s="640">
        <v>93</v>
      </c>
      <c r="K14" s="641">
        <f t="shared" si="2"/>
        <v>6793</v>
      </c>
      <c r="L14" s="640">
        <v>13986</v>
      </c>
      <c r="M14" s="640">
        <v>1222.74</v>
      </c>
      <c r="N14" s="642">
        <f t="shared" si="3"/>
        <v>15208.74</v>
      </c>
      <c r="O14" s="643">
        <f t="shared" si="4"/>
        <v>81516</v>
      </c>
      <c r="P14" s="642">
        <f t="shared" si="5"/>
        <v>96724.74</v>
      </c>
      <c r="Q14" s="644">
        <f>'[3]F-09'!V14</f>
        <v>1</v>
      </c>
      <c r="R14" s="645">
        <v>6700</v>
      </c>
      <c r="S14" s="645"/>
      <c r="T14" s="645"/>
      <c r="U14" s="645"/>
      <c r="V14" s="640">
        <v>0</v>
      </c>
      <c r="W14" s="645"/>
      <c r="X14" s="645"/>
      <c r="Y14" s="645">
        <v>93</v>
      </c>
      <c r="Z14" s="646">
        <f t="shared" si="6"/>
        <v>6793</v>
      </c>
      <c r="AA14" s="645">
        <v>13986</v>
      </c>
      <c r="AB14" s="645"/>
      <c r="AC14" s="647">
        <f t="shared" si="7"/>
        <v>13986</v>
      </c>
      <c r="AD14" s="648">
        <f t="shared" si="8"/>
        <v>81516</v>
      </c>
      <c r="AE14" s="649">
        <f t="shared" si="9"/>
        <v>95502</v>
      </c>
      <c r="AF14" s="628">
        <f t="shared" si="10"/>
        <v>0</v>
      </c>
      <c r="AG14" s="650">
        <f t="shared" si="11"/>
        <v>-1222.7400000000052</v>
      </c>
      <c r="AH14" s="628">
        <f>'[3]F-09'!AG14</f>
        <v>1</v>
      </c>
      <c r="AI14" s="651">
        <v>95502</v>
      </c>
    </row>
    <row r="15" spans="1:35" x14ac:dyDescent="0.2">
      <c r="A15" s="652" t="s">
        <v>1229</v>
      </c>
      <c r="B15" s="639">
        <v>15</v>
      </c>
      <c r="C15" s="640">
        <v>97500</v>
      </c>
      <c r="D15" s="640"/>
      <c r="E15" s="640"/>
      <c r="F15" s="640"/>
      <c r="G15" s="640">
        <v>0</v>
      </c>
      <c r="H15" s="640"/>
      <c r="I15" s="640"/>
      <c r="J15" s="640">
        <v>186</v>
      </c>
      <c r="K15" s="641">
        <f t="shared" si="2"/>
        <v>97686</v>
      </c>
      <c r="L15" s="640">
        <v>201372</v>
      </c>
      <c r="M15" s="640">
        <v>17583.48</v>
      </c>
      <c r="N15" s="642">
        <f t="shared" si="3"/>
        <v>218955.48</v>
      </c>
      <c r="O15" s="643">
        <f t="shared" si="4"/>
        <v>1172232</v>
      </c>
      <c r="P15" s="642">
        <f t="shared" si="5"/>
        <v>1391187.48</v>
      </c>
      <c r="Q15" s="644">
        <f>'[3]F-09'!V15</f>
        <v>15</v>
      </c>
      <c r="R15" s="645">
        <v>97500</v>
      </c>
      <c r="S15" s="645"/>
      <c r="T15" s="645"/>
      <c r="U15" s="645"/>
      <c r="V15" s="640">
        <v>0</v>
      </c>
      <c r="W15" s="645"/>
      <c r="X15" s="645"/>
      <c r="Y15" s="645">
        <v>186</v>
      </c>
      <c r="Z15" s="646">
        <f t="shared" si="6"/>
        <v>97686</v>
      </c>
      <c r="AA15" s="645">
        <v>201372</v>
      </c>
      <c r="AB15" s="645"/>
      <c r="AC15" s="647">
        <f t="shared" si="7"/>
        <v>201372</v>
      </c>
      <c r="AD15" s="648">
        <f t="shared" si="8"/>
        <v>1172232</v>
      </c>
      <c r="AE15" s="649">
        <f t="shared" si="9"/>
        <v>1373604</v>
      </c>
      <c r="AF15" s="628">
        <f t="shared" si="10"/>
        <v>0</v>
      </c>
      <c r="AG15" s="650">
        <f t="shared" si="11"/>
        <v>-17583.479999999981</v>
      </c>
      <c r="AH15" s="628">
        <f>'[3]F-09'!AG15</f>
        <v>15</v>
      </c>
      <c r="AI15" s="651">
        <v>1373604</v>
      </c>
    </row>
    <row r="16" spans="1:35" x14ac:dyDescent="0.2">
      <c r="A16" s="348"/>
      <c r="B16" s="639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53"/>
      <c r="O16" s="654"/>
      <c r="P16" s="653"/>
      <c r="Q16" s="655"/>
      <c r="R16" s="645"/>
      <c r="S16" s="645"/>
      <c r="T16" s="645"/>
      <c r="U16" s="645"/>
      <c r="V16" s="645"/>
      <c r="W16" s="645"/>
      <c r="X16" s="645"/>
      <c r="Y16" s="645"/>
      <c r="Z16" s="656"/>
      <c r="AA16" s="645"/>
      <c r="AB16" s="645"/>
      <c r="AC16" s="657"/>
      <c r="AD16" s="658"/>
      <c r="AE16" s="651"/>
      <c r="AF16" s="659"/>
      <c r="AG16" s="650"/>
      <c r="AH16" s="628"/>
      <c r="AI16" s="651"/>
    </row>
    <row r="17" spans="1:35" x14ac:dyDescent="0.2">
      <c r="A17" s="686" t="s">
        <v>1064</v>
      </c>
      <c r="B17" s="629">
        <f t="shared" ref="B17:C17" si="12">SUM(B18:B20)</f>
        <v>137</v>
      </c>
      <c r="C17" s="630">
        <f t="shared" si="12"/>
        <v>629450</v>
      </c>
      <c r="D17" s="630"/>
      <c r="E17" s="630"/>
      <c r="F17" s="630"/>
      <c r="G17" s="630">
        <f>SUM(G18:G20)</f>
        <v>24112</v>
      </c>
      <c r="H17" s="630"/>
      <c r="I17" s="630"/>
      <c r="J17" s="630">
        <f t="shared" ref="J17:R17" si="13">SUM(J18:J20)</f>
        <v>118347</v>
      </c>
      <c r="K17" s="630">
        <f t="shared" si="13"/>
        <v>771909</v>
      </c>
      <c r="L17" s="630">
        <f t="shared" si="13"/>
        <v>1511212</v>
      </c>
      <c r="M17" s="630">
        <f t="shared" si="13"/>
        <v>418777.07999999996</v>
      </c>
      <c r="N17" s="630">
        <f t="shared" si="13"/>
        <v>1929989.08</v>
      </c>
      <c r="O17" s="630">
        <f>SUM(O18:O20)</f>
        <v>9262908</v>
      </c>
      <c r="P17" s="631">
        <f t="shared" si="13"/>
        <v>11192897.08</v>
      </c>
      <c r="Q17" s="632">
        <f t="shared" si="13"/>
        <v>146</v>
      </c>
      <c r="R17" s="633">
        <f t="shared" si="13"/>
        <v>678500</v>
      </c>
      <c r="S17" s="633"/>
      <c r="T17" s="633"/>
      <c r="U17" s="633"/>
      <c r="V17" s="633">
        <f>SUM(V18:V20)</f>
        <v>25520</v>
      </c>
      <c r="W17" s="633"/>
      <c r="X17" s="633"/>
      <c r="Y17" s="633">
        <f t="shared" ref="Y17:AC17" si="14">SUM(Y18:Y20)</f>
        <v>119563</v>
      </c>
      <c r="Z17" s="633">
        <f t="shared" si="14"/>
        <v>823583</v>
      </c>
      <c r="AA17" s="633">
        <f t="shared" si="14"/>
        <v>1612656</v>
      </c>
      <c r="AB17" s="633">
        <f t="shared" si="14"/>
        <v>0</v>
      </c>
      <c r="AC17" s="634">
        <f t="shared" si="14"/>
        <v>1612656</v>
      </c>
      <c r="AD17" s="635">
        <f>SUM(AD18:AD20)</f>
        <v>9882996</v>
      </c>
      <c r="AE17" s="636">
        <f t="shared" ref="AE17:AH17" si="15">SUM(AE18:AE20)</f>
        <v>11495652</v>
      </c>
      <c r="AF17" s="632">
        <f t="shared" si="15"/>
        <v>9</v>
      </c>
      <c r="AG17" s="637">
        <f>SUM(AG18:AG20)</f>
        <v>302754.91999999993</v>
      </c>
      <c r="AH17" s="632">
        <f t="shared" si="15"/>
        <v>174</v>
      </c>
      <c r="AI17" s="636">
        <f>SUM(AI18:AI20)</f>
        <v>14133952</v>
      </c>
    </row>
    <row r="18" spans="1:35" x14ac:dyDescent="0.2">
      <c r="A18" s="652" t="s">
        <v>1230</v>
      </c>
      <c r="B18" s="639">
        <v>27</v>
      </c>
      <c r="C18" s="640">
        <v>163200</v>
      </c>
      <c r="D18" s="640"/>
      <c r="E18" s="640"/>
      <c r="F18" s="640"/>
      <c r="G18" s="640">
        <v>4752</v>
      </c>
      <c r="H18" s="640"/>
      <c r="I18" s="640"/>
      <c r="J18" s="640">
        <v>10749</v>
      </c>
      <c r="K18" s="640">
        <f>SUM(C18:J18)</f>
        <v>178701</v>
      </c>
      <c r="L18" s="640">
        <v>350976</v>
      </c>
      <c r="M18" s="640">
        <v>87315.839999999997</v>
      </c>
      <c r="N18" s="653">
        <f>L18+M18</f>
        <v>438291.83999999997</v>
      </c>
      <c r="O18" s="654">
        <f>K18*12</f>
        <v>2144412</v>
      </c>
      <c r="P18" s="653">
        <f>O18+N18</f>
        <v>2582703.84</v>
      </c>
      <c r="Q18" s="644">
        <f>'[3]F-09'!V18</f>
        <v>28</v>
      </c>
      <c r="R18" s="645">
        <v>168500</v>
      </c>
      <c r="S18" s="645"/>
      <c r="T18" s="645"/>
      <c r="U18" s="645"/>
      <c r="V18" s="645">
        <v>4928</v>
      </c>
      <c r="W18" s="645"/>
      <c r="X18" s="645"/>
      <c r="Y18" s="645">
        <v>11185</v>
      </c>
      <c r="Z18" s="656">
        <f>SUM(R18:Y18)</f>
        <v>184613</v>
      </c>
      <c r="AA18" s="645">
        <v>362562</v>
      </c>
      <c r="AB18" s="645"/>
      <c r="AC18" s="657">
        <f>AA18+AB18</f>
        <v>362562</v>
      </c>
      <c r="AD18" s="658">
        <f>Z18*12</f>
        <v>2215356</v>
      </c>
      <c r="AE18" s="651">
        <f>AD18+AC18</f>
        <v>2577918</v>
      </c>
      <c r="AF18" s="628">
        <f t="shared" ref="AF18:AF20" si="16">Q18-B18</f>
        <v>1</v>
      </c>
      <c r="AG18" s="650">
        <f>AE18-P18</f>
        <v>-4785.839999999851</v>
      </c>
      <c r="AH18" s="628">
        <f>'[3]F-09'!AG18</f>
        <v>35</v>
      </c>
      <c r="AI18" s="651">
        <v>3289916</v>
      </c>
    </row>
    <row r="19" spans="1:35" x14ac:dyDescent="0.2">
      <c r="A19" s="652" t="s">
        <v>1231</v>
      </c>
      <c r="B19" s="639">
        <v>34</v>
      </c>
      <c r="C19" s="640">
        <v>167000</v>
      </c>
      <c r="D19" s="640"/>
      <c r="E19" s="640"/>
      <c r="F19" s="640"/>
      <c r="G19" s="640">
        <v>5984</v>
      </c>
      <c r="H19" s="640"/>
      <c r="I19" s="640"/>
      <c r="J19" s="640">
        <v>23880</v>
      </c>
      <c r="K19" s="640">
        <f>SUM(C19:J19)</f>
        <v>196864</v>
      </c>
      <c r="L19" s="640">
        <v>385636</v>
      </c>
      <c r="M19" s="640">
        <v>104883.24000000002</v>
      </c>
      <c r="N19" s="653">
        <f>L19+M19</f>
        <v>490519.24</v>
      </c>
      <c r="O19" s="654">
        <f>K19*12</f>
        <v>2362368</v>
      </c>
      <c r="P19" s="653">
        <f>O19+N19</f>
        <v>2852887.24</v>
      </c>
      <c r="Q19" s="644">
        <f>'[3]F-09'!V19</f>
        <v>42</v>
      </c>
      <c r="R19" s="645">
        <v>210000</v>
      </c>
      <c r="S19" s="645"/>
      <c r="T19" s="645"/>
      <c r="U19" s="645"/>
      <c r="V19" s="645">
        <v>7392</v>
      </c>
      <c r="W19" s="645"/>
      <c r="X19" s="645"/>
      <c r="Y19" s="645">
        <v>25410</v>
      </c>
      <c r="Z19" s="656">
        <f>SUM(R19:Y19)</f>
        <v>242802</v>
      </c>
      <c r="AA19" s="645">
        <v>475608</v>
      </c>
      <c r="AB19" s="645"/>
      <c r="AC19" s="657">
        <f>AA19+AB19</f>
        <v>475608</v>
      </c>
      <c r="AD19" s="658">
        <f>Z19*12</f>
        <v>2913624</v>
      </c>
      <c r="AE19" s="651">
        <f>AD19+AC19</f>
        <v>3389232</v>
      </c>
      <c r="AF19" s="628">
        <f t="shared" si="16"/>
        <v>8</v>
      </c>
      <c r="AG19" s="650">
        <f t="shared" ref="AG19:AG20" si="17">AE19-P19</f>
        <v>536344.75999999978</v>
      </c>
      <c r="AH19" s="628">
        <f>'[3]F-09'!AG19</f>
        <v>56</v>
      </c>
      <c r="AI19" s="651">
        <v>4629632</v>
      </c>
    </row>
    <row r="20" spans="1:35" x14ac:dyDescent="0.2">
      <c r="A20" s="652" t="s">
        <v>1232</v>
      </c>
      <c r="B20" s="639">
        <v>76</v>
      </c>
      <c r="C20" s="640">
        <v>299250</v>
      </c>
      <c r="D20" s="640"/>
      <c r="E20" s="640"/>
      <c r="F20" s="640"/>
      <c r="G20" s="640">
        <v>13376</v>
      </c>
      <c r="H20" s="640"/>
      <c r="I20" s="640"/>
      <c r="J20" s="640">
        <v>83718</v>
      </c>
      <c r="K20" s="640">
        <f>SUM(C20:J20)</f>
        <v>396344</v>
      </c>
      <c r="L20" s="640">
        <v>774600</v>
      </c>
      <c r="M20" s="640">
        <v>226577.99999999997</v>
      </c>
      <c r="N20" s="653">
        <f>L20+M20</f>
        <v>1001178</v>
      </c>
      <c r="O20" s="654">
        <f>K20*12</f>
        <v>4756128</v>
      </c>
      <c r="P20" s="653">
        <f>O20+N20</f>
        <v>5757306</v>
      </c>
      <c r="Q20" s="644">
        <f>'[3]F-09'!V20</f>
        <v>76</v>
      </c>
      <c r="R20" s="645">
        <v>300000</v>
      </c>
      <c r="S20" s="645"/>
      <c r="T20" s="645"/>
      <c r="U20" s="645"/>
      <c r="V20" s="645">
        <v>13200</v>
      </c>
      <c r="W20" s="645"/>
      <c r="X20" s="645"/>
      <c r="Y20" s="645">
        <v>82968</v>
      </c>
      <c r="Z20" s="656">
        <f>SUM(R20:Y20)</f>
        <v>396168</v>
      </c>
      <c r="AA20" s="645">
        <v>774486</v>
      </c>
      <c r="AB20" s="645"/>
      <c r="AC20" s="657">
        <f>AA20+AB20</f>
        <v>774486</v>
      </c>
      <c r="AD20" s="658">
        <f>Z20*12</f>
        <v>4754016</v>
      </c>
      <c r="AE20" s="651">
        <f>AD20+AC20</f>
        <v>5528502</v>
      </c>
      <c r="AF20" s="628">
        <f t="shared" si="16"/>
        <v>0</v>
      </c>
      <c r="AG20" s="650">
        <f t="shared" si="17"/>
        <v>-228804</v>
      </c>
      <c r="AH20" s="628">
        <f>'[3]F-09'!AG20</f>
        <v>83</v>
      </c>
      <c r="AI20" s="651">
        <v>6214404</v>
      </c>
    </row>
    <row r="21" spans="1:35" x14ac:dyDescent="0.2">
      <c r="A21" s="444"/>
      <c r="B21" s="639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53"/>
      <c r="O21" s="654"/>
      <c r="P21" s="653"/>
      <c r="Q21" s="655"/>
      <c r="R21" s="645"/>
      <c r="S21" s="645"/>
      <c r="T21" s="645"/>
      <c r="U21" s="645"/>
      <c r="V21" s="645"/>
      <c r="W21" s="645"/>
      <c r="X21" s="645"/>
      <c r="Y21" s="645"/>
      <c r="Z21" s="656"/>
      <c r="AA21" s="645"/>
      <c r="AB21" s="645"/>
      <c r="AC21" s="657"/>
      <c r="AD21" s="658"/>
      <c r="AE21" s="651"/>
      <c r="AF21" s="659"/>
      <c r="AG21" s="650"/>
      <c r="AH21" s="628"/>
      <c r="AI21" s="651"/>
    </row>
    <row r="22" spans="1:35" x14ac:dyDescent="0.2">
      <c r="A22" s="686" t="s">
        <v>1065</v>
      </c>
      <c r="B22" s="629">
        <f t="shared" ref="B22:C22" si="18">SUM(B23:B25)</f>
        <v>300</v>
      </c>
      <c r="C22" s="630">
        <f t="shared" si="18"/>
        <v>748500</v>
      </c>
      <c r="D22" s="630"/>
      <c r="E22" s="630"/>
      <c r="F22" s="630"/>
      <c r="G22" s="630">
        <f>SUM(G23:G25)</f>
        <v>52800</v>
      </c>
      <c r="H22" s="630"/>
      <c r="I22" s="630"/>
      <c r="J22" s="630">
        <f t="shared" ref="J22:R22" si="19">SUM(J23:J25)</f>
        <v>364011</v>
      </c>
      <c r="K22" s="630">
        <f t="shared" si="19"/>
        <v>1165311</v>
      </c>
      <c r="L22" s="630">
        <f t="shared" si="19"/>
        <v>2259222</v>
      </c>
      <c r="M22" s="630">
        <f t="shared" si="19"/>
        <v>822529.98</v>
      </c>
      <c r="N22" s="630">
        <f t="shared" si="19"/>
        <v>3081751.98</v>
      </c>
      <c r="O22" s="630">
        <f>SUM(O23:O25)</f>
        <v>13983732</v>
      </c>
      <c r="P22" s="631">
        <f t="shared" si="19"/>
        <v>17065483.98</v>
      </c>
      <c r="Q22" s="632">
        <f t="shared" si="19"/>
        <v>319</v>
      </c>
      <c r="R22" s="633">
        <f t="shared" si="19"/>
        <v>818500</v>
      </c>
      <c r="S22" s="633"/>
      <c r="T22" s="633"/>
      <c r="U22" s="633"/>
      <c r="V22" s="633">
        <f>SUM(V23:V25)</f>
        <v>56672</v>
      </c>
      <c r="W22" s="633"/>
      <c r="X22" s="633"/>
      <c r="Y22" s="633">
        <f t="shared" ref="Y22:AC22" si="20">SUM(Y23:Y25)</f>
        <v>389343</v>
      </c>
      <c r="Z22" s="633">
        <f t="shared" si="20"/>
        <v>1264515</v>
      </c>
      <c r="AA22" s="633">
        <f t="shared" si="20"/>
        <v>2452394</v>
      </c>
      <c r="AB22" s="633">
        <f t="shared" si="20"/>
        <v>0</v>
      </c>
      <c r="AC22" s="634">
        <f t="shared" si="20"/>
        <v>2452394</v>
      </c>
      <c r="AD22" s="635">
        <f>SUM(AD23:AD25)</f>
        <v>15174180</v>
      </c>
      <c r="AE22" s="636">
        <f t="shared" ref="AE22:AH22" si="21">SUM(AE23:AE25)</f>
        <v>17626574</v>
      </c>
      <c r="AF22" s="632">
        <f t="shared" si="21"/>
        <v>19</v>
      </c>
      <c r="AG22" s="637">
        <f>SUM(AG23:AG25)</f>
        <v>561090.02000000048</v>
      </c>
      <c r="AH22" s="632">
        <f t="shared" si="21"/>
        <v>350</v>
      </c>
      <c r="AI22" s="636">
        <f>SUM(AI23:AI25)</f>
        <v>20073382</v>
      </c>
    </row>
    <row r="23" spans="1:35" x14ac:dyDescent="0.2">
      <c r="A23" s="652" t="s">
        <v>1255</v>
      </c>
      <c r="B23" s="639">
        <v>77</v>
      </c>
      <c r="C23" s="640">
        <v>238100</v>
      </c>
      <c r="D23" s="640"/>
      <c r="E23" s="640"/>
      <c r="F23" s="640"/>
      <c r="G23" s="640">
        <v>13552</v>
      </c>
      <c r="H23" s="640"/>
      <c r="I23" s="640"/>
      <c r="J23" s="640">
        <v>94056</v>
      </c>
      <c r="K23" s="640">
        <f>SUM(C23:J23)</f>
        <v>345708</v>
      </c>
      <c r="L23" s="640">
        <v>673090</v>
      </c>
      <c r="M23" s="640">
        <v>219506.1</v>
      </c>
      <c r="N23" s="653">
        <f>L23+M23</f>
        <v>892596.1</v>
      </c>
      <c r="O23" s="654">
        <f>K23*12</f>
        <v>4148496</v>
      </c>
      <c r="P23" s="653">
        <f>O23+N23</f>
        <v>5041092.0999999996</v>
      </c>
      <c r="Q23" s="644">
        <f>'[3]F-09'!V23</f>
        <v>81</v>
      </c>
      <c r="R23" s="645">
        <v>259200</v>
      </c>
      <c r="S23" s="645"/>
      <c r="T23" s="645"/>
      <c r="U23" s="645"/>
      <c r="V23" s="645">
        <v>14256</v>
      </c>
      <c r="W23" s="645"/>
      <c r="X23" s="645"/>
      <c r="Y23" s="645">
        <v>98814</v>
      </c>
      <c r="Z23" s="656">
        <f>SUM(R23:Y23)</f>
        <v>372270</v>
      </c>
      <c r="AA23" s="645">
        <v>725262</v>
      </c>
      <c r="AB23" s="645"/>
      <c r="AC23" s="657">
        <f>AA23+AB23</f>
        <v>725262</v>
      </c>
      <c r="AD23" s="658">
        <f>Z23*12</f>
        <v>4467240</v>
      </c>
      <c r="AE23" s="651">
        <f>AD23+AC23</f>
        <v>5192502</v>
      </c>
      <c r="AF23" s="628">
        <f t="shared" ref="AF23:AF25" si="22">Q23-B23</f>
        <v>4</v>
      </c>
      <c r="AG23" s="650">
        <f t="shared" ref="AG23:AG25" si="23">AE23-P23</f>
        <v>151409.90000000037</v>
      </c>
      <c r="AH23" s="628">
        <f>'[3]F-09'!AG23</f>
        <v>90</v>
      </c>
      <c r="AI23" s="651">
        <v>5956566</v>
      </c>
    </row>
    <row r="24" spans="1:35" x14ac:dyDescent="0.2">
      <c r="A24" s="652" t="s">
        <v>1256</v>
      </c>
      <c r="B24" s="639">
        <v>89</v>
      </c>
      <c r="C24" s="640">
        <v>220300</v>
      </c>
      <c r="D24" s="640"/>
      <c r="E24" s="640"/>
      <c r="F24" s="640"/>
      <c r="G24" s="640">
        <v>15664</v>
      </c>
      <c r="H24" s="640"/>
      <c r="I24" s="640"/>
      <c r="J24" s="640">
        <v>107865</v>
      </c>
      <c r="K24" s="640">
        <f>SUM(C24:J24)</f>
        <v>343829</v>
      </c>
      <c r="L24" s="640">
        <v>666476</v>
      </c>
      <c r="M24" s="640">
        <v>243678.84</v>
      </c>
      <c r="N24" s="653">
        <f>L24+M24</f>
        <v>910154.84</v>
      </c>
      <c r="O24" s="654">
        <f>K24*12</f>
        <v>4125948</v>
      </c>
      <c r="P24" s="653">
        <f>O24+N24</f>
        <v>5036102.84</v>
      </c>
      <c r="Q24" s="644">
        <f>'[3]F-09'!V24</f>
        <v>96</v>
      </c>
      <c r="R24" s="645">
        <v>242500</v>
      </c>
      <c r="S24" s="645"/>
      <c r="T24" s="645"/>
      <c r="U24" s="645"/>
      <c r="V24" s="645">
        <v>17072</v>
      </c>
      <c r="W24" s="645"/>
      <c r="X24" s="645"/>
      <c r="Y24" s="645">
        <v>117288</v>
      </c>
      <c r="Z24" s="656">
        <f>SUM(R24:Y24)</f>
        <v>376860</v>
      </c>
      <c r="AA24" s="645">
        <v>730634</v>
      </c>
      <c r="AB24" s="645"/>
      <c r="AC24" s="657">
        <f>AA24+AB24</f>
        <v>730634</v>
      </c>
      <c r="AD24" s="658">
        <f>Z24*12</f>
        <v>4522320</v>
      </c>
      <c r="AE24" s="651">
        <f>AD24+AC24</f>
        <v>5252954</v>
      </c>
      <c r="AF24" s="628">
        <f t="shared" si="22"/>
        <v>7</v>
      </c>
      <c r="AG24" s="650">
        <f t="shared" si="23"/>
        <v>216851.16000000015</v>
      </c>
      <c r="AH24" s="628">
        <f>'[3]F-09'!AG24</f>
        <v>104</v>
      </c>
      <c r="AI24" s="651">
        <v>5905788</v>
      </c>
    </row>
    <row r="25" spans="1:35" x14ac:dyDescent="0.2">
      <c r="A25" s="652" t="s">
        <v>1257</v>
      </c>
      <c r="B25" s="639">
        <v>134</v>
      </c>
      <c r="C25" s="640">
        <v>290100</v>
      </c>
      <c r="D25" s="640"/>
      <c r="E25" s="640"/>
      <c r="F25" s="640"/>
      <c r="G25" s="640">
        <v>23584</v>
      </c>
      <c r="H25" s="640"/>
      <c r="I25" s="640"/>
      <c r="J25" s="640">
        <v>162090</v>
      </c>
      <c r="K25" s="640">
        <f>SUM(C25:J25)</f>
        <v>475774</v>
      </c>
      <c r="L25" s="640">
        <v>919656</v>
      </c>
      <c r="M25" s="640">
        <v>359345.04</v>
      </c>
      <c r="N25" s="653">
        <f>L25+M25</f>
        <v>1279001.04</v>
      </c>
      <c r="O25" s="654">
        <f>K25*12</f>
        <v>5709288</v>
      </c>
      <c r="P25" s="653">
        <f>O25+N25</f>
        <v>6988289.04</v>
      </c>
      <c r="Q25" s="644">
        <f>'[3]F-09'!V25</f>
        <v>142</v>
      </c>
      <c r="R25" s="645">
        <v>316800</v>
      </c>
      <c r="S25" s="645"/>
      <c r="T25" s="645"/>
      <c r="U25" s="645"/>
      <c r="V25" s="645">
        <v>25344</v>
      </c>
      <c r="W25" s="645"/>
      <c r="X25" s="645"/>
      <c r="Y25" s="645">
        <v>173241</v>
      </c>
      <c r="Z25" s="656">
        <f>SUM(R25:Y25)</f>
        <v>515385</v>
      </c>
      <c r="AA25" s="645">
        <v>996498</v>
      </c>
      <c r="AB25" s="645"/>
      <c r="AC25" s="657">
        <f>AA25+AB25</f>
        <v>996498</v>
      </c>
      <c r="AD25" s="658">
        <f>Z25*12</f>
        <v>6184620</v>
      </c>
      <c r="AE25" s="651">
        <f>AD25+AC25</f>
        <v>7181118</v>
      </c>
      <c r="AF25" s="628">
        <f t="shared" si="22"/>
        <v>8</v>
      </c>
      <c r="AG25" s="650">
        <f t="shared" si="23"/>
        <v>192828.95999999996</v>
      </c>
      <c r="AH25" s="628">
        <f>'[3]F-09'!AG25</f>
        <v>156</v>
      </c>
      <c r="AI25" s="651">
        <v>8211028</v>
      </c>
    </row>
    <row r="26" spans="1:35" x14ac:dyDescent="0.2">
      <c r="A26" s="444"/>
      <c r="B26" s="639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53"/>
      <c r="O26" s="654"/>
      <c r="P26" s="653"/>
      <c r="Q26" s="655"/>
      <c r="R26" s="645"/>
      <c r="S26" s="645"/>
      <c r="T26" s="645"/>
      <c r="U26" s="645"/>
      <c r="V26" s="645"/>
      <c r="W26" s="645"/>
      <c r="X26" s="645"/>
      <c r="Y26" s="645"/>
      <c r="Z26" s="656"/>
      <c r="AA26" s="645"/>
      <c r="AB26" s="645"/>
      <c r="AC26" s="657"/>
      <c r="AD26" s="658"/>
      <c r="AE26" s="651"/>
      <c r="AF26" s="659"/>
      <c r="AG26" s="650"/>
      <c r="AH26" s="628"/>
      <c r="AI26" s="651"/>
    </row>
    <row r="27" spans="1:35" x14ac:dyDescent="0.2">
      <c r="A27" s="686" t="s">
        <v>1066</v>
      </c>
      <c r="B27" s="629">
        <f t="shared" ref="B27:C27" si="24">SUM(B28:B30)</f>
        <v>538</v>
      </c>
      <c r="C27" s="630">
        <f t="shared" si="24"/>
        <v>851511.06</v>
      </c>
      <c r="D27" s="630"/>
      <c r="E27" s="630"/>
      <c r="F27" s="630"/>
      <c r="G27" s="630">
        <f>SUM(G28:G30)</f>
        <v>94688</v>
      </c>
      <c r="H27" s="630"/>
      <c r="I27" s="630"/>
      <c r="J27" s="630">
        <f t="shared" ref="J27:R27" si="25">SUM(J28:J30)</f>
        <v>684110</v>
      </c>
      <c r="K27" s="630">
        <f t="shared" si="25"/>
        <v>1630309.06</v>
      </c>
      <c r="L27" s="630">
        <f t="shared" si="25"/>
        <v>3132574.1199999996</v>
      </c>
      <c r="M27" s="630">
        <f t="shared" si="25"/>
        <v>1392363.6700000002</v>
      </c>
      <c r="N27" s="630">
        <f t="shared" si="25"/>
        <v>4524937.79</v>
      </c>
      <c r="O27" s="630">
        <f t="shared" si="25"/>
        <v>19563708.720000003</v>
      </c>
      <c r="P27" s="631">
        <f t="shared" si="25"/>
        <v>24088646.510000002</v>
      </c>
      <c r="Q27" s="632">
        <f t="shared" si="25"/>
        <v>538</v>
      </c>
      <c r="R27" s="633">
        <f t="shared" si="25"/>
        <v>871800</v>
      </c>
      <c r="S27" s="633"/>
      <c r="T27" s="633"/>
      <c r="U27" s="633"/>
      <c r="V27" s="633">
        <f>SUM(V28:V30)</f>
        <v>94336</v>
      </c>
      <c r="W27" s="633"/>
      <c r="X27" s="633"/>
      <c r="Y27" s="633">
        <f t="shared" ref="Y27:AH27" si="26">SUM(Y28:Y30)</f>
        <v>697403</v>
      </c>
      <c r="Z27" s="633">
        <f t="shared" si="26"/>
        <v>1663539</v>
      </c>
      <c r="AA27" s="633">
        <f t="shared" si="26"/>
        <v>3199510</v>
      </c>
      <c r="AB27" s="633">
        <f t="shared" si="26"/>
        <v>0</v>
      </c>
      <c r="AC27" s="634">
        <f t="shared" si="26"/>
        <v>3199510</v>
      </c>
      <c r="AD27" s="635">
        <f t="shared" si="26"/>
        <v>19962468</v>
      </c>
      <c r="AE27" s="636">
        <f t="shared" si="26"/>
        <v>23161978</v>
      </c>
      <c r="AF27" s="632">
        <f t="shared" si="26"/>
        <v>0</v>
      </c>
      <c r="AG27" s="637">
        <f>SUM(AG28:AG30)</f>
        <v>-926668.51000000164</v>
      </c>
      <c r="AH27" s="632">
        <f t="shared" si="26"/>
        <v>570</v>
      </c>
      <c r="AI27" s="636">
        <f>SUM(AI28:AI30)</f>
        <v>25764914</v>
      </c>
    </row>
    <row r="28" spans="1:35" x14ac:dyDescent="0.2">
      <c r="A28" s="652" t="s">
        <v>1236</v>
      </c>
      <c r="B28" s="639">
        <v>97</v>
      </c>
      <c r="C28" s="640">
        <v>182800</v>
      </c>
      <c r="D28" s="640"/>
      <c r="E28" s="640"/>
      <c r="F28" s="640"/>
      <c r="G28" s="640">
        <v>17072</v>
      </c>
      <c r="H28" s="640"/>
      <c r="I28" s="640"/>
      <c r="J28" s="640">
        <v>126430</v>
      </c>
      <c r="K28" s="640">
        <f>SUM(C28:J28)</f>
        <v>326302</v>
      </c>
      <c r="L28" s="640">
        <v>629518</v>
      </c>
      <c r="M28" s="640">
        <v>256864.62</v>
      </c>
      <c r="N28" s="653">
        <f>L28+M28</f>
        <v>886382.62</v>
      </c>
      <c r="O28" s="654">
        <f>K28*12</f>
        <v>3915624</v>
      </c>
      <c r="P28" s="653">
        <f>O28+N28</f>
        <v>4802006.62</v>
      </c>
      <c r="Q28" s="644">
        <f>'[3]F-09'!V28</f>
        <v>98</v>
      </c>
      <c r="R28" s="645">
        <v>186200</v>
      </c>
      <c r="S28" s="645"/>
      <c r="T28" s="645"/>
      <c r="U28" s="645"/>
      <c r="V28" s="645">
        <v>17248</v>
      </c>
      <c r="W28" s="645"/>
      <c r="X28" s="645"/>
      <c r="Y28" s="645">
        <v>127859</v>
      </c>
      <c r="Z28" s="656">
        <f>SUM(R28:Y28)</f>
        <v>331307</v>
      </c>
      <c r="AA28" s="645">
        <v>639290</v>
      </c>
      <c r="AB28" s="645"/>
      <c r="AC28" s="657">
        <f>AA28+AB28</f>
        <v>639290</v>
      </c>
      <c r="AD28" s="658">
        <f>Z28*12</f>
        <v>3975684</v>
      </c>
      <c r="AE28" s="651">
        <f>AD28+AC28</f>
        <v>4614974</v>
      </c>
      <c r="AF28" s="628">
        <f t="shared" ref="AF28:AF30" si="27">Q28-B28</f>
        <v>1</v>
      </c>
      <c r="AG28" s="650">
        <f t="shared" ref="AG28:AG30" si="28">AE28-P28</f>
        <v>-187032.62000000011</v>
      </c>
      <c r="AH28" s="628">
        <f>'[3]F-09'!AG28</f>
        <v>101</v>
      </c>
      <c r="AI28" s="651">
        <v>4967060</v>
      </c>
    </row>
    <row r="29" spans="1:35" x14ac:dyDescent="0.2">
      <c r="A29" s="652" t="s">
        <v>1237</v>
      </c>
      <c r="B29" s="639">
        <v>315</v>
      </c>
      <c r="C29" s="640">
        <v>518937.34</v>
      </c>
      <c r="D29" s="640"/>
      <c r="E29" s="640"/>
      <c r="F29" s="640"/>
      <c r="G29" s="640">
        <v>55440</v>
      </c>
      <c r="H29" s="640"/>
      <c r="I29" s="640"/>
      <c r="J29" s="640">
        <v>405203</v>
      </c>
      <c r="K29" s="640">
        <f>SUM(C29:J29)</f>
        <v>979580.34000000008</v>
      </c>
      <c r="L29" s="640">
        <v>1884190.68</v>
      </c>
      <c r="M29" s="640">
        <v>819737.16000000038</v>
      </c>
      <c r="N29" s="653">
        <f>L29+M29</f>
        <v>2703927.8400000003</v>
      </c>
      <c r="O29" s="654">
        <f>K29*12</f>
        <v>11754964.080000002</v>
      </c>
      <c r="P29" s="653">
        <f>O29+N29</f>
        <v>14458891.920000002</v>
      </c>
      <c r="Q29" s="644">
        <f>'[3]F-09'!V29</f>
        <v>322</v>
      </c>
      <c r="R29" s="645">
        <v>544000</v>
      </c>
      <c r="S29" s="645"/>
      <c r="T29" s="645"/>
      <c r="U29" s="645"/>
      <c r="V29" s="645">
        <v>56320</v>
      </c>
      <c r="W29" s="645"/>
      <c r="X29" s="645"/>
      <c r="Y29" s="645">
        <v>417104</v>
      </c>
      <c r="Z29" s="656">
        <f>SUM(R29:Y29)</f>
        <v>1017424</v>
      </c>
      <c r="AA29" s="645">
        <v>1958688</v>
      </c>
      <c r="AB29" s="645"/>
      <c r="AC29" s="657">
        <f>AA29+AB29</f>
        <v>1958688</v>
      </c>
      <c r="AD29" s="658">
        <f>Z29*12</f>
        <v>12209088</v>
      </c>
      <c r="AE29" s="651">
        <f>AD29+AC29</f>
        <v>14167776</v>
      </c>
      <c r="AF29" s="628">
        <f t="shared" si="27"/>
        <v>7</v>
      </c>
      <c r="AG29" s="650">
        <f t="shared" si="28"/>
        <v>-291115.92000000179</v>
      </c>
      <c r="AH29" s="628">
        <f>'[3]F-09'!AG29</f>
        <v>349</v>
      </c>
      <c r="AI29" s="651">
        <v>16092468</v>
      </c>
    </row>
    <row r="30" spans="1:35" x14ac:dyDescent="0.2">
      <c r="A30" s="652" t="s">
        <v>1238</v>
      </c>
      <c r="B30" s="639">
        <v>126</v>
      </c>
      <c r="C30" s="640">
        <v>149773.72</v>
      </c>
      <c r="D30" s="640"/>
      <c r="E30" s="640"/>
      <c r="F30" s="640"/>
      <c r="G30" s="640">
        <v>22176</v>
      </c>
      <c r="H30" s="640"/>
      <c r="I30" s="640"/>
      <c r="J30" s="640">
        <v>152477</v>
      </c>
      <c r="K30" s="640">
        <f>SUM(C30:J30)</f>
        <v>324426.71999999997</v>
      </c>
      <c r="L30" s="640">
        <v>618865.43999999994</v>
      </c>
      <c r="M30" s="640">
        <v>315761.88999999996</v>
      </c>
      <c r="N30" s="653">
        <f>L30+M30</f>
        <v>934627.32999999984</v>
      </c>
      <c r="O30" s="654">
        <f>K30*12</f>
        <v>3893120.6399999997</v>
      </c>
      <c r="P30" s="653">
        <f>O30+N30</f>
        <v>4827747.97</v>
      </c>
      <c r="Q30" s="644">
        <f>'[3]F-09'!V30</f>
        <v>118</v>
      </c>
      <c r="R30" s="645">
        <v>141600</v>
      </c>
      <c r="S30" s="645"/>
      <c r="T30" s="645"/>
      <c r="U30" s="645"/>
      <c r="V30" s="645">
        <v>20768</v>
      </c>
      <c r="W30" s="645"/>
      <c r="X30" s="645"/>
      <c r="Y30" s="645">
        <v>152440</v>
      </c>
      <c r="Z30" s="656">
        <f>SUM(R30:Y30)</f>
        <v>314808</v>
      </c>
      <c r="AA30" s="645">
        <v>601532</v>
      </c>
      <c r="AB30" s="645"/>
      <c r="AC30" s="657">
        <f>AA30+AB30</f>
        <v>601532</v>
      </c>
      <c r="AD30" s="658">
        <f>Z30*12</f>
        <v>3777696</v>
      </c>
      <c r="AE30" s="651">
        <f>AD30+AC30</f>
        <v>4379228</v>
      </c>
      <c r="AF30" s="628">
        <f t="shared" si="27"/>
        <v>-8</v>
      </c>
      <c r="AG30" s="650">
        <f t="shared" si="28"/>
        <v>-448519.96999999974</v>
      </c>
      <c r="AH30" s="628">
        <f>'[3]F-09'!AG30</f>
        <v>120</v>
      </c>
      <c r="AI30" s="651">
        <v>4705386</v>
      </c>
    </row>
    <row r="31" spans="1:35" x14ac:dyDescent="0.2">
      <c r="A31" s="348"/>
      <c r="B31" s="639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53"/>
      <c r="O31" s="654"/>
      <c r="P31" s="653"/>
      <c r="Q31" s="655"/>
      <c r="R31" s="645"/>
      <c r="S31" s="645"/>
      <c r="T31" s="645"/>
      <c r="U31" s="645"/>
      <c r="V31" s="645"/>
      <c r="W31" s="645"/>
      <c r="X31" s="645"/>
      <c r="Y31" s="645"/>
      <c r="Z31" s="645"/>
      <c r="AA31" s="645"/>
      <c r="AB31" s="645"/>
      <c r="AC31" s="657"/>
      <c r="AD31" s="658"/>
      <c r="AE31" s="651"/>
      <c r="AF31" s="659"/>
      <c r="AG31" s="650"/>
      <c r="AH31" s="628"/>
      <c r="AI31" s="651"/>
    </row>
    <row r="32" spans="1:35" x14ac:dyDescent="0.2">
      <c r="A32" s="686" t="s">
        <v>86</v>
      </c>
      <c r="B32" s="629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1">
        <f>SUM(N33:N35)</f>
        <v>12520556.260000002</v>
      </c>
      <c r="O32" s="660"/>
      <c r="P32" s="631">
        <f>SUM(P33:P35)</f>
        <v>12520556.260000002</v>
      </c>
      <c r="Q32" s="661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34">
        <f>SUM(AC33:AC35)</f>
        <v>15728826.351516645</v>
      </c>
      <c r="AD32" s="635"/>
      <c r="AE32" s="636">
        <f>SUM(AE33:AE35)</f>
        <v>15728826.351516645</v>
      </c>
      <c r="AF32" s="663"/>
      <c r="AG32" s="637">
        <f>SUM(AG33:AG35)</f>
        <v>3208270.0915166452</v>
      </c>
      <c r="AH32" s="664"/>
      <c r="AI32" s="636">
        <f>SUM(AI33:AI35)</f>
        <v>14555455.781516645</v>
      </c>
    </row>
    <row r="33" spans="1:35" x14ac:dyDescent="0.2">
      <c r="A33" s="652" t="s">
        <v>1258</v>
      </c>
      <c r="B33" s="639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53">
        <v>4493386.4899999984</v>
      </c>
      <c r="O33" s="654"/>
      <c r="P33" s="653">
        <f>O33+N33</f>
        <v>4493386.4899999984</v>
      </c>
      <c r="Q33" s="65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57">
        <v>4682576.5199999958</v>
      </c>
      <c r="AD33" s="658"/>
      <c r="AE33" s="651">
        <f>AD33+AC33</f>
        <v>4682576.5199999958</v>
      </c>
      <c r="AF33" s="628"/>
      <c r="AG33" s="650">
        <f t="shared" ref="AG33:AG35" si="29">AE33-P33</f>
        <v>189190.02999999747</v>
      </c>
      <c r="AH33" s="628"/>
      <c r="AI33" s="651">
        <v>5068745.6399999941</v>
      </c>
    </row>
    <row r="34" spans="1:35" x14ac:dyDescent="0.2">
      <c r="A34" s="652" t="s">
        <v>1259</v>
      </c>
      <c r="B34" s="639"/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53">
        <v>4867835.3800000027</v>
      </c>
      <c r="O34" s="654"/>
      <c r="P34" s="653">
        <f t="shared" ref="P34:P35" si="30">O34+N34</f>
        <v>4867835.3800000027</v>
      </c>
      <c r="Q34" s="655"/>
      <c r="R34" s="645"/>
      <c r="S34" s="645"/>
      <c r="T34" s="645"/>
      <c r="U34" s="645"/>
      <c r="V34" s="645"/>
      <c r="W34" s="645"/>
      <c r="X34" s="645"/>
      <c r="Y34" s="645"/>
      <c r="Z34" s="645"/>
      <c r="AA34" s="645"/>
      <c r="AB34" s="645"/>
      <c r="AC34" s="657">
        <v>5072791.2300000051</v>
      </c>
      <c r="AD34" s="658"/>
      <c r="AE34" s="651">
        <f t="shared" ref="AE34" si="31">AD34+AC34</f>
        <v>5072791.2300000051</v>
      </c>
      <c r="AF34" s="628"/>
      <c r="AG34" s="650">
        <f t="shared" si="29"/>
        <v>204955.85000000242</v>
      </c>
      <c r="AH34" s="628"/>
      <c r="AI34" s="651">
        <v>5491141.1100000069</v>
      </c>
    </row>
    <row r="35" spans="1:35" x14ac:dyDescent="0.2">
      <c r="A35" s="665" t="s">
        <v>1260</v>
      </c>
      <c r="B35" s="639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53">
        <v>3159334.39</v>
      </c>
      <c r="O35" s="654"/>
      <c r="P35" s="653">
        <f t="shared" si="30"/>
        <v>3159334.39</v>
      </c>
      <c r="Q35" s="655"/>
      <c r="R35" s="645"/>
      <c r="S35" s="645"/>
      <c r="T35" s="645"/>
      <c r="U35" s="645"/>
      <c r="V35" s="645"/>
      <c r="W35" s="645"/>
      <c r="X35" s="645"/>
      <c r="Y35" s="645"/>
      <c r="Z35" s="645"/>
      <c r="AA35" s="645"/>
      <c r="AB35" s="645"/>
      <c r="AC35" s="657">
        <f>2886729.42+'[2]F-09'!W39+'[2]F-09'!W40</f>
        <v>5973458.6015166454</v>
      </c>
      <c r="AD35" s="658"/>
      <c r="AE35" s="651">
        <f>AD35+AC35</f>
        <v>5973458.6015166454</v>
      </c>
      <c r="AF35" s="628"/>
      <c r="AG35" s="650">
        <f t="shared" si="29"/>
        <v>2814124.2115166453</v>
      </c>
      <c r="AH35" s="628"/>
      <c r="AI35" s="651">
        <f>844790.94+'[2]F-09'!AH39+'[2]F-09'!AH40</f>
        <v>3995569.031516646</v>
      </c>
    </row>
    <row r="36" spans="1:35" x14ac:dyDescent="0.2">
      <c r="A36" s="348"/>
      <c r="B36" s="627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358"/>
      <c r="O36" s="476"/>
      <c r="P36" s="355"/>
      <c r="Q36" s="627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358"/>
      <c r="AD36" s="476"/>
      <c r="AE36" s="355"/>
      <c r="AF36" s="628"/>
      <c r="AG36" s="347"/>
      <c r="AH36" s="628"/>
      <c r="AI36" s="347"/>
    </row>
    <row r="37" spans="1:35" ht="12.75" thickBot="1" x14ac:dyDescent="0.25">
      <c r="A37" s="666" t="s">
        <v>0</v>
      </c>
      <c r="B37" s="667">
        <f>B32+B27+B22+B17+B8</f>
        <v>1085</v>
      </c>
      <c r="C37" s="668">
        <f>C32+C27+C22+C17+C8</f>
        <v>3131361.06</v>
      </c>
      <c r="D37" s="668">
        <f t="shared" ref="D37:O37" si="32">D32+D27+D22+D17+D8</f>
        <v>0</v>
      </c>
      <c r="E37" s="668">
        <f t="shared" si="32"/>
        <v>0</v>
      </c>
      <c r="F37" s="668">
        <f t="shared" si="32"/>
        <v>0</v>
      </c>
      <c r="G37" s="668">
        <f t="shared" si="32"/>
        <v>171600</v>
      </c>
      <c r="H37" s="668">
        <f t="shared" si="32"/>
        <v>0</v>
      </c>
      <c r="I37" s="668">
        <f t="shared" si="32"/>
        <v>0</v>
      </c>
      <c r="J37" s="668">
        <f t="shared" si="32"/>
        <v>1168607</v>
      </c>
      <c r="K37" s="668">
        <f t="shared" si="32"/>
        <v>4471568.0600000005</v>
      </c>
      <c r="L37" s="668">
        <f t="shared" si="32"/>
        <v>8755086.1199999992</v>
      </c>
      <c r="M37" s="668">
        <f t="shared" si="32"/>
        <v>2796397.7500000005</v>
      </c>
      <c r="N37" s="668">
        <f t="shared" si="32"/>
        <v>24072040.129999999</v>
      </c>
      <c r="O37" s="668">
        <f t="shared" si="32"/>
        <v>53658816.719999999</v>
      </c>
      <c r="P37" s="668">
        <f>P32+P27+P22+P17+P8</f>
        <v>77730856.849999994</v>
      </c>
      <c r="Q37" s="667">
        <f t="shared" ref="Q37:AH37" si="33">Q32+Q27+Q22+Q17+Q8</f>
        <v>1113</v>
      </c>
      <c r="R37" s="669">
        <f t="shared" si="33"/>
        <v>3270700</v>
      </c>
      <c r="S37" s="669">
        <f t="shared" si="33"/>
        <v>0</v>
      </c>
      <c r="T37" s="669">
        <f t="shared" si="33"/>
        <v>0</v>
      </c>
      <c r="U37" s="669">
        <f t="shared" si="33"/>
        <v>0</v>
      </c>
      <c r="V37" s="669">
        <f t="shared" si="33"/>
        <v>176528</v>
      </c>
      <c r="W37" s="669">
        <f t="shared" si="33"/>
        <v>0</v>
      </c>
      <c r="X37" s="669">
        <f t="shared" si="33"/>
        <v>0</v>
      </c>
      <c r="Y37" s="669">
        <f t="shared" si="33"/>
        <v>1208448</v>
      </c>
      <c r="Z37" s="669">
        <f t="shared" si="33"/>
        <v>4655676</v>
      </c>
      <c r="AA37" s="669">
        <f t="shared" si="33"/>
        <v>9116638</v>
      </c>
      <c r="AB37" s="669">
        <f t="shared" si="33"/>
        <v>0</v>
      </c>
      <c r="AC37" s="669">
        <f t="shared" si="33"/>
        <v>24845464.351516645</v>
      </c>
      <c r="AD37" s="669">
        <f t="shared" si="33"/>
        <v>55868112</v>
      </c>
      <c r="AE37" s="669">
        <f>AE32+AE27+AE22+AE17+AE8</f>
        <v>80713576.351516649</v>
      </c>
      <c r="AF37" s="667">
        <f t="shared" si="33"/>
        <v>28</v>
      </c>
      <c r="AG37" s="669">
        <f>AG32+AG27+AG22+AG17+AG8</f>
        <v>2982719.5015166444</v>
      </c>
      <c r="AH37" s="667">
        <f t="shared" si="33"/>
        <v>1204</v>
      </c>
      <c r="AI37" s="669">
        <f>AI32+AI27+AI22+AI17+AI8</f>
        <v>87228249.781516641</v>
      </c>
    </row>
    <row r="38" spans="1:35" x14ac:dyDescent="0.2">
      <c r="A38" s="436" t="s">
        <v>1137</v>
      </c>
      <c r="B38" s="687"/>
    </row>
    <row r="39" spans="1:35" x14ac:dyDescent="0.2">
      <c r="A39" s="436" t="s">
        <v>1138</v>
      </c>
      <c r="B39" s="687" t="s">
        <v>1139</v>
      </c>
    </row>
    <row r="40" spans="1:35" x14ac:dyDescent="0.2">
      <c r="A40" s="436" t="s">
        <v>1140</v>
      </c>
      <c r="B40" s="687" t="s">
        <v>1141</v>
      </c>
    </row>
    <row r="41" spans="1:35" x14ac:dyDescent="0.2">
      <c r="A41" s="436" t="s">
        <v>1142</v>
      </c>
      <c r="B41" s="687" t="s">
        <v>1143</v>
      </c>
    </row>
    <row r="42" spans="1:35" x14ac:dyDescent="0.2">
      <c r="A42" s="436" t="s">
        <v>1144</v>
      </c>
      <c r="B42" s="687" t="s">
        <v>1145</v>
      </c>
      <c r="AE42" s="672"/>
    </row>
    <row r="43" spans="1:35" x14ac:dyDescent="0.2">
      <c r="A43" s="436"/>
      <c r="B43" s="687" t="s">
        <v>1146</v>
      </c>
    </row>
    <row r="44" spans="1:35" x14ac:dyDescent="0.2">
      <c r="A44" s="436" t="s">
        <v>1147</v>
      </c>
      <c r="B44" s="687" t="s">
        <v>10442</v>
      </c>
    </row>
    <row r="45" spans="1:35" x14ac:dyDescent="0.2">
      <c r="A45" s="436"/>
      <c r="B45" s="687" t="s">
        <v>1148</v>
      </c>
    </row>
    <row r="46" spans="1:35" x14ac:dyDescent="0.2">
      <c r="A46" s="436"/>
      <c r="B46" s="687" t="s">
        <v>1149</v>
      </c>
    </row>
    <row r="47" spans="1:35" x14ac:dyDescent="0.2">
      <c r="A47" s="436"/>
      <c r="B47" s="687" t="s">
        <v>1150</v>
      </c>
    </row>
    <row r="48" spans="1:35" x14ac:dyDescent="0.2">
      <c r="A48" s="436" t="s">
        <v>1151</v>
      </c>
      <c r="B48" s="687" t="s">
        <v>1152</v>
      </c>
    </row>
    <row r="49" spans="1:2" x14ac:dyDescent="0.2">
      <c r="A49" s="436" t="s">
        <v>1153</v>
      </c>
      <c r="B49" s="687" t="s">
        <v>1154</v>
      </c>
    </row>
    <row r="50" spans="1:2" x14ac:dyDescent="0.2">
      <c r="A50" s="436" t="s">
        <v>1155</v>
      </c>
      <c r="B50" s="687" t="s">
        <v>10443</v>
      </c>
    </row>
    <row r="51" spans="1:2" x14ac:dyDescent="0.2">
      <c r="A51" s="436"/>
      <c r="B51" s="687" t="s">
        <v>1148</v>
      </c>
    </row>
    <row r="52" spans="1:2" x14ac:dyDescent="0.2">
      <c r="A52" s="436"/>
      <c r="B52" s="687" t="s">
        <v>1149</v>
      </c>
    </row>
    <row r="53" spans="1:2" x14ac:dyDescent="0.2">
      <c r="A53" s="436"/>
      <c r="B53" s="687" t="s">
        <v>1156</v>
      </c>
    </row>
    <row r="54" spans="1:2" x14ac:dyDescent="0.2">
      <c r="A54" s="436" t="s">
        <v>1157</v>
      </c>
      <c r="B54" s="687" t="s">
        <v>1158</v>
      </c>
    </row>
    <row r="55" spans="1:2" x14ac:dyDescent="0.2">
      <c r="A55" s="436" t="s">
        <v>1159</v>
      </c>
      <c r="B55" s="687" t="s">
        <v>1160</v>
      </c>
    </row>
    <row r="56" spans="1:2" x14ac:dyDescent="0.2">
      <c r="A56" s="436" t="s">
        <v>1161</v>
      </c>
      <c r="B56" s="687" t="s">
        <v>1162</v>
      </c>
    </row>
    <row r="57" spans="1:2" x14ac:dyDescent="0.2">
      <c r="A57" s="436"/>
      <c r="B57" s="687"/>
    </row>
    <row r="58" spans="1:2" x14ac:dyDescent="0.2">
      <c r="A58" s="436"/>
      <c r="B58" s="687"/>
    </row>
  </sheetData>
  <mergeCells count="5">
    <mergeCell ref="A4:A6"/>
    <mergeCell ref="B4:P4"/>
    <mergeCell ref="Q4:AE4"/>
    <mergeCell ref="AF4:AG4"/>
    <mergeCell ref="AH4:AI4"/>
  </mergeCells>
  <printOptions horizontalCentered="1"/>
  <pageMargins left="0" right="0" top="0.74803149606299213" bottom="0.74803149606299213" header="0.31496062992125984" footer="0.31496062992125984"/>
  <pageSetup paperSize="9" scale="54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U115"/>
  <sheetViews>
    <sheetView showGridLines="0" zoomScaleNormal="100" zoomScaleSheetLayoutView="80" workbookViewId="0">
      <selection activeCell="J93" sqref="J93:J110"/>
    </sheetView>
  </sheetViews>
  <sheetFormatPr baseColWidth="10" defaultRowHeight="12" x14ac:dyDescent="0.2"/>
  <cols>
    <col min="1" max="1" width="54" style="290" customWidth="1"/>
    <col min="2" max="4" width="12.7109375" style="290" customWidth="1"/>
    <col min="5" max="5" width="13.140625" style="290" customWidth="1"/>
    <col min="6" max="6" width="12.7109375" style="293" customWidth="1"/>
    <col min="7" max="7" width="14.28515625" style="290" customWidth="1"/>
    <col min="8" max="8" width="12.7109375" style="290" customWidth="1"/>
    <col min="9" max="9" width="15" style="290" customWidth="1"/>
    <col min="10" max="10" width="12.7109375" style="290" customWidth="1"/>
    <col min="11" max="11" width="11.42578125" style="290"/>
    <col min="12" max="12" width="11.7109375" style="290" bestFit="1" customWidth="1"/>
    <col min="13" max="13" width="11.42578125" style="290"/>
    <col min="14" max="14" width="11.7109375" style="290" bestFit="1" customWidth="1"/>
    <col min="15" max="16384" width="11.42578125" style="290"/>
  </cols>
  <sheetData>
    <row r="1" spans="1:21" s="283" customFormat="1" ht="15.75" x14ac:dyDescent="0.25">
      <c r="A1" s="25" t="s">
        <v>10444</v>
      </c>
      <c r="B1" s="25"/>
      <c r="C1" s="25"/>
      <c r="D1" s="25"/>
      <c r="E1" s="25"/>
      <c r="F1" s="282"/>
      <c r="G1" s="25"/>
      <c r="H1" s="25"/>
      <c r="I1" s="25"/>
    </row>
    <row r="2" spans="1:21" s="284" customFormat="1" ht="15.75" x14ac:dyDescent="0.25">
      <c r="A2" s="25" t="s">
        <v>10446</v>
      </c>
      <c r="B2" s="25"/>
      <c r="C2" s="25"/>
      <c r="D2" s="25"/>
      <c r="E2" s="25"/>
      <c r="F2" s="28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287" customFormat="1" ht="15.75" x14ac:dyDescent="0.25">
      <c r="A3" s="285" t="s">
        <v>10445</v>
      </c>
      <c r="B3" s="286"/>
      <c r="E3" s="288"/>
      <c r="F3" s="289"/>
    </row>
    <row r="4" spans="1:21" ht="12" customHeight="1" x14ac:dyDescent="0.2">
      <c r="A4" s="855" t="s">
        <v>258</v>
      </c>
      <c r="B4" s="855" t="s">
        <v>259</v>
      </c>
      <c r="C4" s="855" t="s">
        <v>260</v>
      </c>
      <c r="D4" s="855" t="s">
        <v>261</v>
      </c>
      <c r="E4" s="855" t="s">
        <v>262</v>
      </c>
      <c r="F4" s="856" t="s">
        <v>263</v>
      </c>
      <c r="G4" s="855" t="s">
        <v>264</v>
      </c>
      <c r="H4" s="855" t="s">
        <v>265</v>
      </c>
      <c r="I4" s="855" t="s">
        <v>266</v>
      </c>
      <c r="J4" s="855" t="s">
        <v>267</v>
      </c>
    </row>
    <row r="5" spans="1:21" ht="31.5" customHeight="1" x14ac:dyDescent="0.2">
      <c r="A5" s="855"/>
      <c r="B5" s="855"/>
      <c r="C5" s="855"/>
      <c r="D5" s="855"/>
      <c r="E5" s="855"/>
      <c r="F5" s="856"/>
      <c r="G5" s="855"/>
      <c r="H5" s="855"/>
      <c r="I5" s="855"/>
      <c r="J5" s="855"/>
      <c r="N5" s="291"/>
    </row>
    <row r="6" spans="1:21" ht="15" customHeight="1" x14ac:dyDescent="0.2">
      <c r="A6" s="688" t="s">
        <v>268</v>
      </c>
      <c r="B6" s="689">
        <f>+B35+B64+B93</f>
        <v>201466</v>
      </c>
      <c r="C6" s="689">
        <f>+C35+C64+C93</f>
        <v>3575400</v>
      </c>
      <c r="D6" s="689">
        <f>+D35+D64+D93</f>
        <v>584745</v>
      </c>
      <c r="E6" s="689">
        <f>+E35+E64+E93</f>
        <v>1388752</v>
      </c>
      <c r="F6" s="689">
        <f>+F35+F64+F93</f>
        <v>408642</v>
      </c>
      <c r="G6" s="689">
        <f>+B6-D6</f>
        <v>-383279</v>
      </c>
      <c r="H6" s="690">
        <f>+D6/B6-1</f>
        <v>1.9024500411980183</v>
      </c>
      <c r="I6" s="689">
        <f>+D6-F6</f>
        <v>176103</v>
      </c>
      <c r="J6" s="690">
        <f>+D6/F6-1</f>
        <v>0.43094689238991579</v>
      </c>
      <c r="L6" s="292"/>
      <c r="N6" s="293"/>
    </row>
    <row r="7" spans="1:21" ht="15" customHeight="1" x14ac:dyDescent="0.2">
      <c r="A7" s="688" t="s">
        <v>269</v>
      </c>
      <c r="B7" s="689">
        <f t="shared" ref="B7:F22" si="0">+B36+B65+B94</f>
        <v>3513425</v>
      </c>
      <c r="C7" s="689">
        <f t="shared" si="0"/>
        <v>2369408</v>
      </c>
      <c r="D7" s="689">
        <f t="shared" si="0"/>
        <v>3093088</v>
      </c>
      <c r="E7" s="689">
        <f t="shared" si="0"/>
        <v>558513</v>
      </c>
      <c r="F7" s="689">
        <f t="shared" si="0"/>
        <v>2062167</v>
      </c>
      <c r="G7" s="689">
        <f t="shared" ref="G7:G23" si="1">+B7-D7</f>
        <v>420337</v>
      </c>
      <c r="H7" s="690">
        <f>+D7/B7-1</f>
        <v>-0.11963739086503911</v>
      </c>
      <c r="I7" s="689">
        <f t="shared" ref="I7:I23" si="2">+D7-F7</f>
        <v>1030921</v>
      </c>
      <c r="J7" s="690">
        <f t="shared" ref="J7:J23" si="3">+D7/F7-1</f>
        <v>0.49992119939849688</v>
      </c>
      <c r="L7" s="292"/>
      <c r="N7" s="293"/>
    </row>
    <row r="8" spans="1:21" ht="15" customHeight="1" x14ac:dyDescent="0.2">
      <c r="A8" s="688" t="s">
        <v>270</v>
      </c>
      <c r="B8" s="689">
        <f t="shared" si="0"/>
        <v>117200</v>
      </c>
      <c r="C8" s="689">
        <f t="shared" si="0"/>
        <v>640004</v>
      </c>
      <c r="D8" s="689">
        <f t="shared" si="0"/>
        <v>497774</v>
      </c>
      <c r="E8" s="689">
        <f t="shared" si="0"/>
        <v>367563</v>
      </c>
      <c r="F8" s="689">
        <f t="shared" si="0"/>
        <v>414006</v>
      </c>
      <c r="G8" s="689">
        <f t="shared" si="1"/>
        <v>-380574</v>
      </c>
      <c r="H8" s="690">
        <f t="shared" ref="H8:H23" si="4">+D8/B8-1</f>
        <v>3.2472184300341294</v>
      </c>
      <c r="I8" s="689">
        <f t="shared" si="2"/>
        <v>83768</v>
      </c>
      <c r="J8" s="690">
        <f t="shared" si="3"/>
        <v>0.20233523185654323</v>
      </c>
      <c r="L8" s="292"/>
      <c r="N8" s="293"/>
    </row>
    <row r="9" spans="1:21" ht="15" customHeight="1" x14ac:dyDescent="0.2">
      <c r="A9" s="688" t="s">
        <v>271</v>
      </c>
      <c r="B9" s="689">
        <f t="shared" si="0"/>
        <v>7403975</v>
      </c>
      <c r="C9" s="689">
        <f t="shared" si="0"/>
        <v>9941717</v>
      </c>
      <c r="D9" s="689">
        <f t="shared" si="0"/>
        <v>3746620</v>
      </c>
      <c r="E9" s="689">
        <f t="shared" si="0"/>
        <v>6171056</v>
      </c>
      <c r="F9" s="689">
        <f t="shared" si="0"/>
        <v>3072858</v>
      </c>
      <c r="G9" s="689">
        <f t="shared" si="1"/>
        <v>3657355</v>
      </c>
      <c r="H9" s="690">
        <f t="shared" si="4"/>
        <v>-0.49397181919171795</v>
      </c>
      <c r="I9" s="689">
        <f t="shared" si="2"/>
        <v>673762</v>
      </c>
      <c r="J9" s="690">
        <f t="shared" si="3"/>
        <v>0.21926232842519888</v>
      </c>
      <c r="L9" s="292"/>
      <c r="N9" s="293"/>
    </row>
    <row r="10" spans="1:21" ht="15" customHeight="1" x14ac:dyDescent="0.2">
      <c r="A10" s="688" t="s">
        <v>272</v>
      </c>
      <c r="B10" s="689">
        <f t="shared" si="0"/>
        <v>28430</v>
      </c>
      <c r="C10" s="689">
        <f t="shared" si="0"/>
        <v>10477000</v>
      </c>
      <c r="D10" s="689">
        <f t="shared" si="0"/>
        <v>26539551</v>
      </c>
      <c r="E10" s="689">
        <f t="shared" si="0"/>
        <v>29933909</v>
      </c>
      <c r="F10" s="689">
        <f t="shared" si="0"/>
        <v>9238609</v>
      </c>
      <c r="G10" s="689">
        <f t="shared" si="1"/>
        <v>-26511121</v>
      </c>
      <c r="H10" s="690">
        <f t="shared" si="4"/>
        <v>932.50513542033059</v>
      </c>
      <c r="I10" s="689">
        <f t="shared" si="2"/>
        <v>17300942</v>
      </c>
      <c r="J10" s="690">
        <f t="shared" si="3"/>
        <v>1.872678235435659</v>
      </c>
      <c r="L10" s="292"/>
      <c r="N10" s="293"/>
    </row>
    <row r="11" spans="1:21" ht="15" customHeight="1" x14ac:dyDescent="0.2">
      <c r="A11" s="688" t="s">
        <v>273</v>
      </c>
      <c r="B11" s="689">
        <f t="shared" si="0"/>
        <v>7840</v>
      </c>
      <c r="C11" s="689">
        <f t="shared" si="0"/>
        <v>120257</v>
      </c>
      <c r="D11" s="689">
        <f t="shared" si="0"/>
        <v>45498</v>
      </c>
      <c r="E11" s="689">
        <f t="shared" si="0"/>
        <v>41479</v>
      </c>
      <c r="F11" s="689">
        <f t="shared" si="0"/>
        <v>3618</v>
      </c>
      <c r="G11" s="689">
        <f t="shared" si="1"/>
        <v>-37658</v>
      </c>
      <c r="H11" s="690">
        <f t="shared" si="4"/>
        <v>4.803316326530612</v>
      </c>
      <c r="I11" s="689">
        <f t="shared" si="2"/>
        <v>41880</v>
      </c>
      <c r="J11" s="690">
        <f t="shared" si="3"/>
        <v>11.575456053067994</v>
      </c>
      <c r="L11" s="292"/>
      <c r="N11" s="293"/>
    </row>
    <row r="12" spans="1:21" ht="15" customHeight="1" x14ac:dyDescent="0.2">
      <c r="A12" s="688" t="s">
        <v>274</v>
      </c>
      <c r="B12" s="689">
        <f t="shared" si="0"/>
        <v>16515</v>
      </c>
      <c r="C12" s="689">
        <f t="shared" si="0"/>
        <v>98146</v>
      </c>
      <c r="D12" s="689">
        <f t="shared" si="0"/>
        <v>35305</v>
      </c>
      <c r="E12" s="689">
        <f t="shared" si="0"/>
        <v>133558</v>
      </c>
      <c r="F12" s="689">
        <f t="shared" si="0"/>
        <v>8964</v>
      </c>
      <c r="G12" s="689">
        <f t="shared" si="1"/>
        <v>-18790</v>
      </c>
      <c r="H12" s="690">
        <f t="shared" si="4"/>
        <v>1.1377535573720858</v>
      </c>
      <c r="I12" s="689">
        <f t="shared" si="2"/>
        <v>26341</v>
      </c>
      <c r="J12" s="690">
        <f t="shared" si="3"/>
        <v>2.9385319053993753</v>
      </c>
      <c r="L12" s="292"/>
      <c r="N12" s="293"/>
    </row>
    <row r="13" spans="1:21" ht="15" customHeight="1" x14ac:dyDescent="0.2">
      <c r="A13" s="688" t="s">
        <v>275</v>
      </c>
      <c r="B13" s="689">
        <f t="shared" si="0"/>
        <v>2500</v>
      </c>
      <c r="C13" s="689">
        <f t="shared" si="0"/>
        <v>8659</v>
      </c>
      <c r="D13" s="689">
        <f t="shared" si="0"/>
        <v>8753</v>
      </c>
      <c r="E13" s="689">
        <f t="shared" si="0"/>
        <v>8148</v>
      </c>
      <c r="F13" s="689">
        <f t="shared" si="0"/>
        <v>8753</v>
      </c>
      <c r="G13" s="689">
        <f t="shared" si="1"/>
        <v>-6253</v>
      </c>
      <c r="H13" s="690">
        <f t="shared" si="4"/>
        <v>2.5011999999999999</v>
      </c>
      <c r="I13" s="689">
        <f t="shared" si="2"/>
        <v>0</v>
      </c>
      <c r="J13" s="690">
        <f t="shared" si="3"/>
        <v>0</v>
      </c>
      <c r="L13" s="292"/>
      <c r="N13" s="293"/>
    </row>
    <row r="14" spans="1:21" ht="15" customHeight="1" x14ac:dyDescent="0.2">
      <c r="A14" s="688" t="s">
        <v>276</v>
      </c>
      <c r="B14" s="689">
        <f t="shared" si="0"/>
        <v>23570</v>
      </c>
      <c r="C14" s="689">
        <f t="shared" si="0"/>
        <v>675951</v>
      </c>
      <c r="D14" s="689">
        <f t="shared" si="0"/>
        <v>458807</v>
      </c>
      <c r="E14" s="689">
        <f t="shared" si="0"/>
        <v>591420</v>
      </c>
      <c r="F14" s="689">
        <f t="shared" si="0"/>
        <v>109266</v>
      </c>
      <c r="G14" s="689">
        <f t="shared" si="1"/>
        <v>-435237</v>
      </c>
      <c r="H14" s="690">
        <f t="shared" si="4"/>
        <v>18.465719134493</v>
      </c>
      <c r="I14" s="689">
        <f t="shared" si="2"/>
        <v>349541</v>
      </c>
      <c r="J14" s="690">
        <f t="shared" si="3"/>
        <v>3.1989914520527885</v>
      </c>
      <c r="L14" s="292"/>
      <c r="N14" s="293"/>
    </row>
    <row r="15" spans="1:21" ht="15" customHeight="1" x14ac:dyDescent="0.2">
      <c r="A15" s="688" t="s">
        <v>277</v>
      </c>
      <c r="B15" s="689">
        <f t="shared" si="0"/>
        <v>5049830</v>
      </c>
      <c r="C15" s="689">
        <f t="shared" si="0"/>
        <v>10761036</v>
      </c>
      <c r="D15" s="689">
        <f t="shared" si="0"/>
        <v>6598151</v>
      </c>
      <c r="E15" s="689">
        <f t="shared" si="0"/>
        <v>7027616</v>
      </c>
      <c r="F15" s="689">
        <f t="shared" si="0"/>
        <v>4722600</v>
      </c>
      <c r="G15" s="689">
        <f t="shared" si="1"/>
        <v>-1548321</v>
      </c>
      <c r="H15" s="690">
        <f t="shared" si="4"/>
        <v>0.30660853929736254</v>
      </c>
      <c r="I15" s="689">
        <f t="shared" si="2"/>
        <v>1875551</v>
      </c>
      <c r="J15" s="690">
        <f t="shared" si="3"/>
        <v>0.39714373438360218</v>
      </c>
      <c r="L15" s="292"/>
      <c r="N15" s="293"/>
    </row>
    <row r="16" spans="1:21" ht="15" customHeight="1" x14ac:dyDescent="0.2">
      <c r="A16" s="691" t="s">
        <v>278</v>
      </c>
      <c r="B16" s="689">
        <f t="shared" si="0"/>
        <v>7733293</v>
      </c>
      <c r="C16" s="689">
        <f t="shared" si="0"/>
        <v>9912722</v>
      </c>
      <c r="D16" s="689">
        <f t="shared" si="0"/>
        <v>7724437</v>
      </c>
      <c r="E16" s="689">
        <f t="shared" si="0"/>
        <v>2315172</v>
      </c>
      <c r="F16" s="689">
        <f t="shared" si="0"/>
        <v>7601824</v>
      </c>
      <c r="G16" s="689">
        <f t="shared" si="1"/>
        <v>8856</v>
      </c>
      <c r="H16" s="690">
        <f t="shared" si="4"/>
        <v>-1.1451783864907528E-3</v>
      </c>
      <c r="I16" s="689">
        <f t="shared" si="2"/>
        <v>122613</v>
      </c>
      <c r="J16" s="690">
        <f t="shared" si="3"/>
        <v>1.6129418413264984E-2</v>
      </c>
      <c r="L16" s="292"/>
      <c r="N16" s="293"/>
    </row>
    <row r="17" spans="1:14" ht="15" customHeight="1" x14ac:dyDescent="0.2">
      <c r="A17" s="688" t="s">
        <v>279</v>
      </c>
      <c r="B17" s="689">
        <f t="shared" si="0"/>
        <v>22585917</v>
      </c>
      <c r="C17" s="689">
        <f t="shared" si="0"/>
        <v>34670806</v>
      </c>
      <c r="D17" s="689">
        <f t="shared" si="0"/>
        <v>22472635</v>
      </c>
      <c r="E17" s="689">
        <f t="shared" si="0"/>
        <v>27155924</v>
      </c>
      <c r="F17" s="689">
        <f t="shared" si="0"/>
        <v>21230836</v>
      </c>
      <c r="G17" s="689">
        <f t="shared" si="1"/>
        <v>113282</v>
      </c>
      <c r="H17" s="690">
        <f t="shared" si="4"/>
        <v>-5.0156033071404593E-3</v>
      </c>
      <c r="I17" s="689">
        <f t="shared" si="2"/>
        <v>1241799</v>
      </c>
      <c r="J17" s="690">
        <f t="shared" si="3"/>
        <v>5.8490348660787506E-2</v>
      </c>
      <c r="L17" s="292"/>
      <c r="N17" s="293"/>
    </row>
    <row r="18" spans="1:14" ht="15" customHeight="1" x14ac:dyDescent="0.2">
      <c r="A18" s="688" t="s">
        <v>280</v>
      </c>
      <c r="B18" s="689">
        <f t="shared" si="0"/>
        <v>34293579</v>
      </c>
      <c r="C18" s="689">
        <f t="shared" si="0"/>
        <v>51438650</v>
      </c>
      <c r="D18" s="689">
        <f t="shared" si="0"/>
        <v>25670201</v>
      </c>
      <c r="E18" s="689">
        <f t="shared" si="0"/>
        <v>35867376</v>
      </c>
      <c r="F18" s="689">
        <f t="shared" si="0"/>
        <v>33332824</v>
      </c>
      <c r="G18" s="689">
        <f t="shared" si="1"/>
        <v>8623378</v>
      </c>
      <c r="H18" s="690">
        <f t="shared" si="4"/>
        <v>-0.25145751045698672</v>
      </c>
      <c r="I18" s="689">
        <f t="shared" si="2"/>
        <v>-7662623</v>
      </c>
      <c r="J18" s="690">
        <f t="shared" si="3"/>
        <v>-0.22988220260005576</v>
      </c>
      <c r="L18" s="292"/>
      <c r="N18" s="293"/>
    </row>
    <row r="19" spans="1:14" ht="15" customHeight="1" x14ac:dyDescent="0.2">
      <c r="A19" s="688" t="s">
        <v>281</v>
      </c>
      <c r="B19" s="689">
        <f t="shared" si="0"/>
        <v>8853818</v>
      </c>
      <c r="C19" s="689">
        <f t="shared" si="0"/>
        <v>12874556</v>
      </c>
      <c r="D19" s="689">
        <f t="shared" si="0"/>
        <v>0</v>
      </c>
      <c r="E19" s="689">
        <f t="shared" si="0"/>
        <v>11887141</v>
      </c>
      <c r="F19" s="689">
        <f t="shared" si="0"/>
        <v>296301</v>
      </c>
      <c r="G19" s="689">
        <f t="shared" si="1"/>
        <v>8853818</v>
      </c>
      <c r="H19" s="690">
        <f t="shared" si="4"/>
        <v>-1</v>
      </c>
      <c r="I19" s="689">
        <f t="shared" si="2"/>
        <v>-296301</v>
      </c>
      <c r="J19" s="690">
        <f>+D19/F19-1</f>
        <v>-1</v>
      </c>
      <c r="L19" s="292"/>
      <c r="N19" s="293"/>
    </row>
    <row r="20" spans="1:14" ht="15" customHeight="1" x14ac:dyDescent="0.2">
      <c r="A20" s="688" t="s">
        <v>282</v>
      </c>
      <c r="B20" s="689">
        <f t="shared" si="0"/>
        <v>24826718</v>
      </c>
      <c r="C20" s="689">
        <f t="shared" si="0"/>
        <v>29071046</v>
      </c>
      <c r="D20" s="689">
        <f t="shared" si="0"/>
        <v>14989890</v>
      </c>
      <c r="E20" s="689">
        <f t="shared" si="0"/>
        <v>19070681</v>
      </c>
      <c r="F20" s="689">
        <f t="shared" si="0"/>
        <v>19526044</v>
      </c>
      <c r="G20" s="689">
        <f t="shared" si="1"/>
        <v>9836828</v>
      </c>
      <c r="H20" s="690">
        <f t="shared" si="4"/>
        <v>-0.39621942779549035</v>
      </c>
      <c r="I20" s="689">
        <f t="shared" si="2"/>
        <v>-4536154</v>
      </c>
      <c r="J20" s="690">
        <f t="shared" si="3"/>
        <v>-0.23231300718158787</v>
      </c>
      <c r="L20" s="292"/>
      <c r="N20" s="293"/>
    </row>
    <row r="21" spans="1:14" ht="15" customHeight="1" x14ac:dyDescent="0.2">
      <c r="A21" s="688" t="s">
        <v>283</v>
      </c>
      <c r="B21" s="689">
        <f t="shared" si="0"/>
        <v>26071222</v>
      </c>
      <c r="C21" s="689">
        <f t="shared" si="0"/>
        <v>33416126</v>
      </c>
      <c r="D21" s="689">
        <f t="shared" si="0"/>
        <v>24120879</v>
      </c>
      <c r="E21" s="689">
        <f t="shared" si="0"/>
        <v>14623240</v>
      </c>
      <c r="F21" s="689">
        <f t="shared" si="0"/>
        <v>27213077</v>
      </c>
      <c r="G21" s="689">
        <f t="shared" si="1"/>
        <v>1950343</v>
      </c>
      <c r="H21" s="690">
        <f t="shared" si="4"/>
        <v>-7.4808269439767705E-2</v>
      </c>
      <c r="I21" s="689">
        <f t="shared" si="2"/>
        <v>-3092198</v>
      </c>
      <c r="J21" s="690">
        <f t="shared" si="3"/>
        <v>-0.11362912029389405</v>
      </c>
      <c r="L21" s="292"/>
      <c r="N21" s="293"/>
    </row>
    <row r="22" spans="1:14" ht="15" customHeight="1" x14ac:dyDescent="0.2">
      <c r="A22" s="688" t="s">
        <v>284</v>
      </c>
      <c r="B22" s="689">
        <f t="shared" si="0"/>
        <v>32932995</v>
      </c>
      <c r="C22" s="689">
        <f t="shared" si="0"/>
        <v>34428667</v>
      </c>
      <c r="D22" s="689">
        <f t="shared" si="0"/>
        <v>24100732</v>
      </c>
      <c r="E22" s="689">
        <f t="shared" si="0"/>
        <v>46424488</v>
      </c>
      <c r="F22" s="689">
        <f t="shared" si="0"/>
        <v>18520984</v>
      </c>
      <c r="G22" s="689">
        <f t="shared" si="1"/>
        <v>8832263</v>
      </c>
      <c r="H22" s="690">
        <f t="shared" si="4"/>
        <v>-0.26818887866105101</v>
      </c>
      <c r="I22" s="689">
        <f t="shared" si="2"/>
        <v>5579748</v>
      </c>
      <c r="J22" s="690">
        <f t="shared" si="3"/>
        <v>0.30126628261219812</v>
      </c>
      <c r="L22" s="292"/>
      <c r="N22" s="293"/>
    </row>
    <row r="23" spans="1:14" ht="15" customHeight="1" x14ac:dyDescent="0.2">
      <c r="A23" s="688" t="s">
        <v>285</v>
      </c>
      <c r="B23" s="689">
        <f t="shared" ref="B23:F23" si="5">+B52+B81+B110</f>
        <v>124026537</v>
      </c>
      <c r="C23" s="689">
        <f t="shared" si="5"/>
        <v>106843602</v>
      </c>
      <c r="D23" s="689">
        <f t="shared" si="5"/>
        <v>133418294</v>
      </c>
      <c r="E23" s="689">
        <f t="shared" si="5"/>
        <v>133418294</v>
      </c>
      <c r="F23" s="689">
        <f t="shared" si="5"/>
        <v>109394193</v>
      </c>
      <c r="G23" s="689">
        <f t="shared" si="1"/>
        <v>-9391757</v>
      </c>
      <c r="H23" s="690">
        <f t="shared" si="4"/>
        <v>7.5723770308929961E-2</v>
      </c>
      <c r="I23" s="689">
        <f t="shared" si="2"/>
        <v>24024101</v>
      </c>
      <c r="J23" s="690">
        <f t="shared" si="3"/>
        <v>0.21961038644894071</v>
      </c>
      <c r="L23" s="292"/>
      <c r="N23" s="293"/>
    </row>
    <row r="24" spans="1:14" ht="15" hidden="1" customHeight="1" x14ac:dyDescent="0.2">
      <c r="A24" s="692"/>
      <c r="B24" s="693"/>
      <c r="C24" s="693"/>
      <c r="D24" s="694"/>
      <c r="E24" s="693"/>
      <c r="F24" s="695"/>
      <c r="G24" s="693"/>
      <c r="H24" s="693"/>
      <c r="I24" s="693"/>
      <c r="J24" s="693"/>
    </row>
    <row r="25" spans="1:14" ht="15" customHeight="1" x14ac:dyDescent="0.2">
      <c r="A25" s="696" t="s">
        <v>286</v>
      </c>
      <c r="B25" s="697">
        <f>SUM(B6:B24)</f>
        <v>297688830</v>
      </c>
      <c r="C25" s="697">
        <f>SUM(C6:C24)</f>
        <v>351323753</v>
      </c>
      <c r="D25" s="697">
        <f>SUM(D6:D24)</f>
        <v>294105360</v>
      </c>
      <c r="E25" s="697">
        <f>SUM(E6:E24)</f>
        <v>336984330</v>
      </c>
      <c r="F25" s="697">
        <f>SUM(F6:F24)</f>
        <v>257165566</v>
      </c>
      <c r="G25" s="698"/>
      <c r="H25" s="698"/>
      <c r="I25" s="698"/>
      <c r="J25" s="698"/>
    </row>
    <row r="26" spans="1:14" x14ac:dyDescent="0.2">
      <c r="A26" s="294" t="s">
        <v>287</v>
      </c>
      <c r="B26" s="295"/>
      <c r="C26" s="295"/>
      <c r="D26" s="295"/>
      <c r="E26" s="295"/>
      <c r="F26" s="296"/>
      <c r="G26" s="295"/>
      <c r="H26" s="295"/>
      <c r="I26" s="295"/>
    </row>
    <row r="27" spans="1:14" x14ac:dyDescent="0.2">
      <c r="A27" s="294" t="s">
        <v>288</v>
      </c>
      <c r="B27" s="297"/>
      <c r="C27" s="297"/>
      <c r="D27" s="297"/>
      <c r="E27" s="297"/>
      <c r="F27" s="298"/>
      <c r="G27" s="297"/>
      <c r="H27" s="297"/>
      <c r="I27" s="297"/>
    </row>
    <row r="28" spans="1:14" x14ac:dyDescent="0.2">
      <c r="A28" s="294" t="s">
        <v>289</v>
      </c>
      <c r="B28" s="295"/>
      <c r="C28" s="295"/>
      <c r="D28" s="295"/>
      <c r="E28" s="295"/>
      <c r="F28" s="296"/>
      <c r="G28" s="295"/>
      <c r="H28" s="295"/>
      <c r="I28" s="295"/>
    </row>
    <row r="29" spans="1:14" x14ac:dyDescent="0.2">
      <c r="A29" s="294"/>
      <c r="B29" s="295"/>
      <c r="C29" s="295"/>
      <c r="D29" s="295"/>
      <c r="E29" s="295"/>
      <c r="F29" s="296"/>
      <c r="G29" s="295"/>
      <c r="H29" s="295"/>
      <c r="I29" s="295"/>
    </row>
    <row r="30" spans="1:14" s="287" customFormat="1" ht="15.75" x14ac:dyDescent="0.25">
      <c r="A30" s="25" t="s">
        <v>10444</v>
      </c>
      <c r="B30" s="299"/>
      <c r="C30" s="299"/>
      <c r="D30" s="299"/>
      <c r="E30" s="299"/>
      <c r="F30" s="300"/>
      <c r="G30" s="299"/>
      <c r="H30" s="299"/>
      <c r="I30" s="299"/>
    </row>
    <row r="31" spans="1:14" s="287" customFormat="1" ht="15.75" x14ac:dyDescent="0.25">
      <c r="A31" s="25" t="s">
        <v>10446</v>
      </c>
      <c r="B31" s="299"/>
      <c r="C31" s="299"/>
      <c r="D31" s="299"/>
      <c r="E31" s="299"/>
      <c r="F31" s="300"/>
      <c r="G31" s="299"/>
      <c r="H31" s="299"/>
      <c r="I31" s="299"/>
    </row>
    <row r="32" spans="1:14" s="287" customFormat="1" ht="15.75" x14ac:dyDescent="0.25">
      <c r="A32" s="285" t="s">
        <v>10447</v>
      </c>
      <c r="B32" s="301"/>
      <c r="F32" s="289"/>
    </row>
    <row r="33" spans="1:12" ht="12.75" customHeight="1" x14ac:dyDescent="0.2">
      <c r="A33" s="855" t="s">
        <v>258</v>
      </c>
      <c r="B33" s="855" t="s">
        <v>259</v>
      </c>
      <c r="C33" s="855" t="s">
        <v>260</v>
      </c>
      <c r="D33" s="855" t="s">
        <v>261</v>
      </c>
      <c r="E33" s="855" t="s">
        <v>262</v>
      </c>
      <c r="F33" s="856" t="s">
        <v>263</v>
      </c>
      <c r="G33" s="855" t="s">
        <v>264</v>
      </c>
      <c r="H33" s="855" t="s">
        <v>265</v>
      </c>
      <c r="I33" s="855" t="s">
        <v>266</v>
      </c>
      <c r="J33" s="855" t="s">
        <v>267</v>
      </c>
    </row>
    <row r="34" spans="1:12" x14ac:dyDescent="0.2">
      <c r="A34" s="855"/>
      <c r="B34" s="855"/>
      <c r="C34" s="855"/>
      <c r="D34" s="855"/>
      <c r="E34" s="855"/>
      <c r="F34" s="856"/>
      <c r="G34" s="855"/>
      <c r="H34" s="855"/>
      <c r="I34" s="855"/>
      <c r="J34" s="855"/>
    </row>
    <row r="35" spans="1:12" ht="15" customHeight="1" x14ac:dyDescent="0.2">
      <c r="A35" s="691" t="s">
        <v>268</v>
      </c>
      <c r="B35" s="699">
        <v>69566</v>
      </c>
      <c r="C35" s="699">
        <v>2860093</v>
      </c>
      <c r="D35" s="700">
        <v>122452</v>
      </c>
      <c r="E35" s="699">
        <v>1029116</v>
      </c>
      <c r="F35" s="701">
        <v>5000</v>
      </c>
      <c r="G35" s="689">
        <f>+B35-D35</f>
        <v>-52886</v>
      </c>
      <c r="H35" s="704">
        <f>+D35/B35-1</f>
        <v>0.7602276974384039</v>
      </c>
      <c r="I35" s="705">
        <f>+D35-F35</f>
        <v>117452</v>
      </c>
      <c r="J35" s="704">
        <f>+D35/F35-1</f>
        <v>23.490400000000001</v>
      </c>
    </row>
    <row r="36" spans="1:12" ht="15" customHeight="1" x14ac:dyDescent="0.2">
      <c r="A36" s="691" t="s">
        <v>269</v>
      </c>
      <c r="B36" s="702"/>
      <c r="C36" s="702">
        <v>119913</v>
      </c>
      <c r="D36" s="703"/>
      <c r="E36" s="702">
        <v>505335</v>
      </c>
      <c r="F36" s="701"/>
      <c r="G36" s="689">
        <f t="shared" ref="G36:G52" si="6">+B36-D36</f>
        <v>0</v>
      </c>
      <c r="H36" s="704"/>
      <c r="I36" s="705">
        <f t="shared" ref="I36:I52" si="7">+D36-F36</f>
        <v>0</v>
      </c>
      <c r="J36" s="704"/>
    </row>
    <row r="37" spans="1:12" ht="15" customHeight="1" x14ac:dyDescent="0.2">
      <c r="A37" s="691" t="s">
        <v>270</v>
      </c>
      <c r="B37" s="702">
        <v>500</v>
      </c>
      <c r="C37" s="702">
        <v>41100</v>
      </c>
      <c r="D37" s="703">
        <v>36000</v>
      </c>
      <c r="E37" s="702">
        <v>23217</v>
      </c>
      <c r="F37" s="701"/>
      <c r="G37" s="689">
        <f t="shared" si="6"/>
        <v>-35500</v>
      </c>
      <c r="H37" s="704">
        <f t="shared" ref="H37:H40" si="8">+D37/B37-1</f>
        <v>71</v>
      </c>
      <c r="I37" s="705">
        <f t="shared" si="7"/>
        <v>36000</v>
      </c>
      <c r="J37" s="704"/>
    </row>
    <row r="38" spans="1:12" ht="15" customHeight="1" x14ac:dyDescent="0.2">
      <c r="A38" s="691" t="s">
        <v>271</v>
      </c>
      <c r="B38" s="702">
        <v>5327691</v>
      </c>
      <c r="C38" s="702">
        <v>2809966</v>
      </c>
      <c r="D38" s="703">
        <v>1219090</v>
      </c>
      <c r="E38" s="702">
        <v>1124633</v>
      </c>
      <c r="F38" s="701">
        <v>505364</v>
      </c>
      <c r="G38" s="689">
        <f t="shared" si="6"/>
        <v>4108601</v>
      </c>
      <c r="H38" s="704">
        <f t="shared" si="8"/>
        <v>-0.7711785462032239</v>
      </c>
      <c r="I38" s="705">
        <f t="shared" si="7"/>
        <v>713726</v>
      </c>
      <c r="J38" s="704">
        <f t="shared" ref="J38:J52" si="9">+D38/F38-1</f>
        <v>1.4123008366246905</v>
      </c>
      <c r="L38" s="302"/>
    </row>
    <row r="39" spans="1:12" ht="15" customHeight="1" x14ac:dyDescent="0.2">
      <c r="A39" s="691" t="s">
        <v>272</v>
      </c>
      <c r="B39" s="702">
        <v>2800</v>
      </c>
      <c r="C39" s="702">
        <v>224932</v>
      </c>
      <c r="D39" s="703">
        <v>2000</v>
      </c>
      <c r="E39" s="702">
        <v>5931</v>
      </c>
      <c r="F39" s="701">
        <v>49120</v>
      </c>
      <c r="G39" s="689">
        <f t="shared" si="6"/>
        <v>800</v>
      </c>
      <c r="H39" s="704">
        <f t="shared" si="8"/>
        <v>-0.2857142857142857</v>
      </c>
      <c r="I39" s="705">
        <f t="shared" si="7"/>
        <v>-47120</v>
      </c>
      <c r="J39" s="704">
        <f t="shared" si="9"/>
        <v>-0.95928338762214982</v>
      </c>
      <c r="L39" s="302"/>
    </row>
    <row r="40" spans="1:12" ht="15" customHeight="1" x14ac:dyDescent="0.2">
      <c r="A40" s="691" t="s">
        <v>273</v>
      </c>
      <c r="B40" s="702">
        <v>350</v>
      </c>
      <c r="C40" s="702">
        <v>77439</v>
      </c>
      <c r="D40" s="703">
        <v>34500</v>
      </c>
      <c r="E40" s="702">
        <v>39750</v>
      </c>
      <c r="F40" s="701"/>
      <c r="G40" s="689">
        <f t="shared" si="6"/>
        <v>-34150</v>
      </c>
      <c r="H40" s="704">
        <f t="shared" si="8"/>
        <v>97.571428571428569</v>
      </c>
      <c r="I40" s="705">
        <f t="shared" si="7"/>
        <v>34500</v>
      </c>
      <c r="J40" s="704"/>
      <c r="L40" s="302"/>
    </row>
    <row r="41" spans="1:12" ht="15" customHeight="1" x14ac:dyDescent="0.2">
      <c r="A41" s="691" t="s">
        <v>274</v>
      </c>
      <c r="B41" s="702"/>
      <c r="C41" s="702">
        <v>29628</v>
      </c>
      <c r="D41" s="703">
        <v>2501</v>
      </c>
      <c r="E41" s="702">
        <v>109785</v>
      </c>
      <c r="F41" s="701"/>
      <c r="G41" s="689">
        <f t="shared" si="6"/>
        <v>-2501</v>
      </c>
      <c r="H41" s="704"/>
      <c r="I41" s="705">
        <f t="shared" si="7"/>
        <v>2501</v>
      </c>
      <c r="J41" s="704"/>
      <c r="L41" s="302"/>
    </row>
    <row r="42" spans="1:12" s="303" customFormat="1" ht="15" customHeight="1" x14ac:dyDescent="0.2">
      <c r="A42" s="691" t="s">
        <v>275</v>
      </c>
      <c r="B42" s="702"/>
      <c r="C42" s="702">
        <v>173</v>
      </c>
      <c r="D42" s="702"/>
      <c r="E42" s="702"/>
      <c r="F42" s="701"/>
      <c r="G42" s="689">
        <f t="shared" si="6"/>
        <v>0</v>
      </c>
      <c r="H42" s="704"/>
      <c r="I42" s="705">
        <f t="shared" si="7"/>
        <v>0</v>
      </c>
      <c r="J42" s="704"/>
      <c r="L42" s="304"/>
    </row>
    <row r="43" spans="1:12" s="303" customFormat="1" ht="15" customHeight="1" x14ac:dyDescent="0.2">
      <c r="A43" s="691" t="s">
        <v>276</v>
      </c>
      <c r="B43" s="702">
        <v>250</v>
      </c>
      <c r="C43" s="702">
        <v>163637</v>
      </c>
      <c r="D43" s="702"/>
      <c r="E43" s="702">
        <v>3095</v>
      </c>
      <c r="F43" s="701"/>
      <c r="G43" s="689">
        <f t="shared" si="6"/>
        <v>250</v>
      </c>
      <c r="H43" s="704"/>
      <c r="I43" s="705">
        <f t="shared" si="7"/>
        <v>0</v>
      </c>
      <c r="J43" s="704"/>
      <c r="L43" s="304"/>
    </row>
    <row r="44" spans="1:12" s="303" customFormat="1" ht="15" customHeight="1" x14ac:dyDescent="0.2">
      <c r="A44" s="691" t="s">
        <v>277</v>
      </c>
      <c r="B44" s="702">
        <v>250750</v>
      </c>
      <c r="C44" s="702">
        <v>252085</v>
      </c>
      <c r="D44" s="702">
        <v>256967</v>
      </c>
      <c r="E44" s="702">
        <v>109235</v>
      </c>
      <c r="F44" s="701">
        <v>17754</v>
      </c>
      <c r="G44" s="689">
        <f t="shared" si="6"/>
        <v>-6217</v>
      </c>
      <c r="H44" s="704">
        <f t="shared" ref="H44:H52" si="10">+D44/B44-1</f>
        <v>2.4793619142572387E-2</v>
      </c>
      <c r="I44" s="705">
        <f t="shared" si="7"/>
        <v>239213</v>
      </c>
      <c r="J44" s="704">
        <f t="shared" si="9"/>
        <v>13.473752393826743</v>
      </c>
      <c r="L44" s="304"/>
    </row>
    <row r="45" spans="1:12" s="303" customFormat="1" ht="15" customHeight="1" x14ac:dyDescent="0.2">
      <c r="A45" s="691" t="s">
        <v>278</v>
      </c>
      <c r="B45" s="699">
        <v>6731594</v>
      </c>
      <c r="C45" s="699">
        <v>6586095</v>
      </c>
      <c r="D45" s="699">
        <v>1874090</v>
      </c>
      <c r="E45" s="699">
        <v>1877235</v>
      </c>
      <c r="F45" s="701">
        <v>5076293</v>
      </c>
      <c r="G45" s="689">
        <f t="shared" si="6"/>
        <v>4857504</v>
      </c>
      <c r="H45" s="704">
        <f t="shared" si="10"/>
        <v>-0.72159788602818287</v>
      </c>
      <c r="I45" s="705">
        <f t="shared" si="7"/>
        <v>-3202203</v>
      </c>
      <c r="J45" s="704">
        <f t="shared" si="9"/>
        <v>-0.63081524254017651</v>
      </c>
      <c r="L45" s="304"/>
    </row>
    <row r="46" spans="1:12" ht="15" customHeight="1" x14ac:dyDescent="0.2">
      <c r="A46" s="691" t="s">
        <v>279</v>
      </c>
      <c r="B46" s="702">
        <v>3187213</v>
      </c>
      <c r="C46" s="702">
        <v>2005289</v>
      </c>
      <c r="D46" s="703">
        <v>2613440</v>
      </c>
      <c r="E46" s="702">
        <v>1587562</v>
      </c>
      <c r="F46" s="701">
        <v>96301</v>
      </c>
      <c r="G46" s="689">
        <f t="shared" si="6"/>
        <v>573773</v>
      </c>
      <c r="H46" s="704">
        <f t="shared" si="10"/>
        <v>-0.18002342485425349</v>
      </c>
      <c r="I46" s="705">
        <f t="shared" si="7"/>
        <v>2517139</v>
      </c>
      <c r="J46" s="704">
        <f t="shared" si="9"/>
        <v>26.13824363194567</v>
      </c>
      <c r="L46" s="302"/>
    </row>
    <row r="47" spans="1:12" ht="15" customHeight="1" x14ac:dyDescent="0.2">
      <c r="A47" s="691" t="s">
        <v>280</v>
      </c>
      <c r="B47" s="702">
        <v>1237558</v>
      </c>
      <c r="C47" s="702">
        <v>7294975</v>
      </c>
      <c r="D47" s="703"/>
      <c r="E47" s="702">
        <v>285665</v>
      </c>
      <c r="F47" s="701">
        <v>1804010</v>
      </c>
      <c r="G47" s="689">
        <f t="shared" si="6"/>
        <v>1237558</v>
      </c>
      <c r="H47" s="704">
        <f t="shared" si="10"/>
        <v>-1</v>
      </c>
      <c r="I47" s="705">
        <f t="shared" si="7"/>
        <v>-1804010</v>
      </c>
      <c r="J47" s="704">
        <f t="shared" si="9"/>
        <v>-1</v>
      </c>
      <c r="L47" s="302"/>
    </row>
    <row r="48" spans="1:12" ht="15" customHeight="1" x14ac:dyDescent="0.2">
      <c r="A48" s="691" t="s">
        <v>281</v>
      </c>
      <c r="B48" s="702">
        <v>1008550</v>
      </c>
      <c r="C48" s="702">
        <v>584374</v>
      </c>
      <c r="D48" s="703"/>
      <c r="E48" s="702">
        <v>202880</v>
      </c>
      <c r="F48" s="701">
        <v>50610</v>
      </c>
      <c r="G48" s="689">
        <f t="shared" si="6"/>
        <v>1008550</v>
      </c>
      <c r="H48" s="704">
        <f t="shared" si="10"/>
        <v>-1</v>
      </c>
      <c r="I48" s="705">
        <f t="shared" si="7"/>
        <v>-50610</v>
      </c>
      <c r="J48" s="704">
        <f t="shared" si="9"/>
        <v>-1</v>
      </c>
    </row>
    <row r="49" spans="1:10" ht="15" customHeight="1" x14ac:dyDescent="0.2">
      <c r="A49" s="691" t="s">
        <v>282</v>
      </c>
      <c r="B49" s="702">
        <v>2453517</v>
      </c>
      <c r="C49" s="702">
        <v>11820429</v>
      </c>
      <c r="D49" s="703">
        <v>39462</v>
      </c>
      <c r="E49" s="702">
        <v>264624</v>
      </c>
      <c r="F49" s="701">
        <v>1113035</v>
      </c>
      <c r="G49" s="689">
        <f t="shared" si="6"/>
        <v>2414055</v>
      </c>
      <c r="H49" s="704">
        <f t="shared" si="10"/>
        <v>-0.98391614975563646</v>
      </c>
      <c r="I49" s="705">
        <f t="shared" si="7"/>
        <v>-1073573</v>
      </c>
      <c r="J49" s="704">
        <f t="shared" si="9"/>
        <v>-0.9645455893121061</v>
      </c>
    </row>
    <row r="50" spans="1:10" ht="15" customHeight="1" x14ac:dyDescent="0.2">
      <c r="A50" s="688" t="s">
        <v>283</v>
      </c>
      <c r="B50" s="703">
        <v>958569</v>
      </c>
      <c r="C50" s="703">
        <v>2088046</v>
      </c>
      <c r="D50" s="703">
        <v>2680</v>
      </c>
      <c r="E50" s="702">
        <v>41987</v>
      </c>
      <c r="F50" s="701">
        <v>622982</v>
      </c>
      <c r="G50" s="689">
        <f t="shared" si="6"/>
        <v>955889</v>
      </c>
      <c r="H50" s="704">
        <f t="shared" si="10"/>
        <v>-0.99720416579296844</v>
      </c>
      <c r="I50" s="705">
        <f t="shared" si="7"/>
        <v>-620302</v>
      </c>
      <c r="J50" s="704">
        <f t="shared" si="9"/>
        <v>-0.99569811005775444</v>
      </c>
    </row>
    <row r="51" spans="1:10" ht="15" customHeight="1" x14ac:dyDescent="0.2">
      <c r="A51" s="688" t="s">
        <v>284</v>
      </c>
      <c r="B51" s="703">
        <v>12385577</v>
      </c>
      <c r="C51" s="703">
        <v>11868591</v>
      </c>
      <c r="D51" s="703">
        <v>14593736</v>
      </c>
      <c r="E51" s="702">
        <v>32197044</v>
      </c>
      <c r="F51" s="701">
        <v>10728568</v>
      </c>
      <c r="G51" s="689">
        <f t="shared" si="6"/>
        <v>-2208159</v>
      </c>
      <c r="H51" s="704">
        <f t="shared" si="10"/>
        <v>0.17828470970710519</v>
      </c>
      <c r="I51" s="705">
        <f t="shared" si="7"/>
        <v>3865168</v>
      </c>
      <c r="J51" s="704">
        <f t="shared" si="9"/>
        <v>0.3602687702589944</v>
      </c>
    </row>
    <row r="52" spans="1:10" ht="15" customHeight="1" x14ac:dyDescent="0.2">
      <c r="A52" s="688" t="s">
        <v>285</v>
      </c>
      <c r="B52" s="703">
        <v>28212533</v>
      </c>
      <c r="C52" s="703">
        <v>22682723</v>
      </c>
      <c r="D52" s="703">
        <v>37841871</v>
      </c>
      <c r="E52" s="702">
        <v>37841871</v>
      </c>
      <c r="F52" s="701">
        <v>23375413</v>
      </c>
      <c r="G52" s="689">
        <f t="shared" si="6"/>
        <v>-9629338</v>
      </c>
      <c r="H52" s="704">
        <f t="shared" si="10"/>
        <v>0.34131419536133101</v>
      </c>
      <c r="I52" s="705">
        <f t="shared" si="7"/>
        <v>14466458</v>
      </c>
      <c r="J52" s="704">
        <f t="shared" si="9"/>
        <v>0.61887496918236273</v>
      </c>
    </row>
    <row r="53" spans="1:10" ht="15" hidden="1" customHeight="1" x14ac:dyDescent="0.2">
      <c r="A53" s="692"/>
      <c r="B53" s="693"/>
      <c r="C53" s="693"/>
      <c r="D53" s="693"/>
      <c r="E53" s="693"/>
      <c r="F53" s="695"/>
      <c r="G53" s="693"/>
      <c r="H53" s="693"/>
      <c r="I53" s="693"/>
      <c r="J53" s="693"/>
    </row>
    <row r="54" spans="1:10" ht="15" customHeight="1" x14ac:dyDescent="0.2">
      <c r="A54" s="696" t="s">
        <v>286</v>
      </c>
      <c r="B54" s="697">
        <f>SUM(B35:B53)</f>
        <v>61827018</v>
      </c>
      <c r="C54" s="697">
        <f>SUM(C35:C53)</f>
        <v>71509488</v>
      </c>
      <c r="D54" s="697">
        <f>SUM(D35:D53)</f>
        <v>58638789</v>
      </c>
      <c r="E54" s="697">
        <f>SUM(E35:E53)</f>
        <v>77248965</v>
      </c>
      <c r="F54" s="697">
        <f>SUM(F35:F53)</f>
        <v>43444450</v>
      </c>
      <c r="G54" s="698"/>
      <c r="H54" s="698"/>
      <c r="I54" s="698"/>
      <c r="J54" s="698"/>
    </row>
    <row r="55" spans="1:10" x14ac:dyDescent="0.2">
      <c r="A55" s="294" t="s">
        <v>287</v>
      </c>
      <c r="B55" s="295"/>
      <c r="C55" s="295"/>
      <c r="D55" s="295"/>
      <c r="E55" s="295"/>
      <c r="F55" s="296"/>
      <c r="G55" s="295"/>
      <c r="H55" s="295"/>
      <c r="I55" s="295"/>
    </row>
    <row r="56" spans="1:10" x14ac:dyDescent="0.2">
      <c r="A56" s="294" t="s">
        <v>288</v>
      </c>
      <c r="B56" s="297"/>
      <c r="C56" s="297"/>
      <c r="D56" s="297"/>
      <c r="E56" s="297"/>
      <c r="F56" s="298"/>
      <c r="G56" s="297"/>
      <c r="H56" s="297"/>
      <c r="I56" s="297"/>
    </row>
    <row r="57" spans="1:10" x14ac:dyDescent="0.2">
      <c r="A57" s="294" t="s">
        <v>289</v>
      </c>
      <c r="B57" s="295"/>
      <c r="C57" s="295"/>
      <c r="D57" s="295"/>
      <c r="E57" s="295"/>
      <c r="F57" s="296"/>
      <c r="G57" s="295"/>
      <c r="H57" s="295"/>
      <c r="I57" s="295"/>
    </row>
    <row r="59" spans="1:10" s="301" customFormat="1" ht="15.75" x14ac:dyDescent="0.25">
      <c r="A59" s="25" t="s">
        <v>10444</v>
      </c>
      <c r="F59" s="305"/>
    </row>
    <row r="60" spans="1:10" s="301" customFormat="1" ht="15.75" x14ac:dyDescent="0.25">
      <c r="A60" s="25" t="s">
        <v>10446</v>
      </c>
      <c r="F60" s="305"/>
    </row>
    <row r="61" spans="1:10" s="301" customFormat="1" ht="15.75" x14ac:dyDescent="0.25">
      <c r="A61" s="285" t="s">
        <v>10448</v>
      </c>
      <c r="F61" s="305"/>
    </row>
    <row r="62" spans="1:10" ht="12.75" customHeight="1" x14ac:dyDescent="0.2">
      <c r="A62" s="855" t="s">
        <v>258</v>
      </c>
      <c r="B62" s="855" t="s">
        <v>259</v>
      </c>
      <c r="C62" s="855" t="s">
        <v>260</v>
      </c>
      <c r="D62" s="855" t="s">
        <v>261</v>
      </c>
      <c r="E62" s="855" t="s">
        <v>262</v>
      </c>
      <c r="F62" s="856" t="s">
        <v>263</v>
      </c>
      <c r="G62" s="855" t="s">
        <v>264</v>
      </c>
      <c r="H62" s="855" t="s">
        <v>265</v>
      </c>
      <c r="I62" s="855" t="s">
        <v>266</v>
      </c>
      <c r="J62" s="855" t="s">
        <v>267</v>
      </c>
    </row>
    <row r="63" spans="1:10" x14ac:dyDescent="0.2">
      <c r="A63" s="855"/>
      <c r="B63" s="855"/>
      <c r="C63" s="855"/>
      <c r="D63" s="855"/>
      <c r="E63" s="855"/>
      <c r="F63" s="856"/>
      <c r="G63" s="855"/>
      <c r="H63" s="855"/>
      <c r="I63" s="855"/>
      <c r="J63" s="855"/>
    </row>
    <row r="64" spans="1:10" ht="15" customHeight="1" x14ac:dyDescent="0.2">
      <c r="A64" s="691" t="s">
        <v>268</v>
      </c>
      <c r="B64" s="699">
        <v>131900</v>
      </c>
      <c r="C64" s="699">
        <v>715307</v>
      </c>
      <c r="D64" s="699">
        <v>462293</v>
      </c>
      <c r="E64" s="699">
        <v>359636</v>
      </c>
      <c r="F64" s="701">
        <v>403642</v>
      </c>
      <c r="G64" s="689">
        <f>+B64-D64</f>
        <v>-330393</v>
      </c>
      <c r="H64" s="690">
        <f>+D64/B64-1</f>
        <v>2.5048749052312358</v>
      </c>
      <c r="I64" s="689">
        <f>+D64-F64</f>
        <v>58651</v>
      </c>
      <c r="J64" s="690">
        <f>+D64/F64-1</f>
        <v>0.14530450250469484</v>
      </c>
    </row>
    <row r="65" spans="1:12" ht="15" customHeight="1" x14ac:dyDescent="0.2">
      <c r="A65" s="691" t="s">
        <v>269</v>
      </c>
      <c r="B65" s="702">
        <v>3513425</v>
      </c>
      <c r="C65" s="702">
        <v>2221795</v>
      </c>
      <c r="D65" s="702">
        <v>3093088</v>
      </c>
      <c r="E65" s="702">
        <v>53178</v>
      </c>
      <c r="F65" s="701">
        <v>2062167</v>
      </c>
      <c r="G65" s="689">
        <f t="shared" ref="G65:G81" si="11">+B65-D65</f>
        <v>420337</v>
      </c>
      <c r="H65" s="690">
        <f>+D65/B65-1</f>
        <v>-0.11963739086503911</v>
      </c>
      <c r="I65" s="689">
        <f t="shared" ref="I65:I81" si="12">+D65-F65</f>
        <v>1030921</v>
      </c>
      <c r="J65" s="690">
        <f t="shared" ref="J65:J81" si="13">+D65/F65-1</f>
        <v>0.49992119939849688</v>
      </c>
    </row>
    <row r="66" spans="1:12" ht="15" customHeight="1" x14ac:dyDescent="0.2">
      <c r="A66" s="691" t="s">
        <v>270</v>
      </c>
      <c r="B66" s="702">
        <v>116700</v>
      </c>
      <c r="C66" s="702">
        <v>598904</v>
      </c>
      <c r="D66" s="702">
        <v>461774</v>
      </c>
      <c r="E66" s="702">
        <v>344346</v>
      </c>
      <c r="F66" s="701">
        <v>414006</v>
      </c>
      <c r="G66" s="689">
        <f t="shared" si="11"/>
        <v>-345074</v>
      </c>
      <c r="H66" s="690">
        <f t="shared" ref="H66:H81" si="14">+D66/B66-1</f>
        <v>2.9569323050556982</v>
      </c>
      <c r="I66" s="689">
        <f t="shared" si="12"/>
        <v>47768</v>
      </c>
      <c r="J66" s="690">
        <f t="shared" si="13"/>
        <v>0.11537997033859404</v>
      </c>
    </row>
    <row r="67" spans="1:12" ht="15" customHeight="1" x14ac:dyDescent="0.2">
      <c r="A67" s="691" t="s">
        <v>271</v>
      </c>
      <c r="B67" s="702">
        <v>2076284</v>
      </c>
      <c r="C67" s="702">
        <v>7091351</v>
      </c>
      <c r="D67" s="702">
        <v>2527530</v>
      </c>
      <c r="E67" s="702">
        <v>5046423</v>
      </c>
      <c r="F67" s="701">
        <v>2567494</v>
      </c>
      <c r="G67" s="689">
        <f t="shared" si="11"/>
        <v>-451246</v>
      </c>
      <c r="H67" s="690">
        <f t="shared" si="14"/>
        <v>0.2173334669052982</v>
      </c>
      <c r="I67" s="689">
        <f t="shared" si="12"/>
        <v>-39964</v>
      </c>
      <c r="J67" s="690">
        <f t="shared" si="13"/>
        <v>-1.556537230466748E-2</v>
      </c>
      <c r="L67" s="302"/>
    </row>
    <row r="68" spans="1:12" ht="15" customHeight="1" x14ac:dyDescent="0.2">
      <c r="A68" s="691" t="s">
        <v>272</v>
      </c>
      <c r="B68" s="702">
        <v>25630</v>
      </c>
      <c r="C68" s="702">
        <v>10252068</v>
      </c>
      <c r="D68" s="702">
        <v>26537551</v>
      </c>
      <c r="E68" s="702">
        <v>29927978</v>
      </c>
      <c r="F68" s="701">
        <v>9189489</v>
      </c>
      <c r="G68" s="689">
        <f t="shared" si="11"/>
        <v>-26511921</v>
      </c>
      <c r="H68" s="690">
        <f t="shared" si="14"/>
        <v>1034.4097151775263</v>
      </c>
      <c r="I68" s="689">
        <f t="shared" si="12"/>
        <v>17348062</v>
      </c>
      <c r="J68" s="690">
        <f t="shared" si="13"/>
        <v>1.8878157425293178</v>
      </c>
      <c r="L68" s="302"/>
    </row>
    <row r="69" spans="1:12" ht="15" customHeight="1" x14ac:dyDescent="0.2">
      <c r="A69" s="691" t="s">
        <v>273</v>
      </c>
      <c r="B69" s="702">
        <v>7490</v>
      </c>
      <c r="C69" s="702">
        <v>42818</v>
      </c>
      <c r="D69" s="702">
        <v>10998</v>
      </c>
      <c r="E69" s="702">
        <v>1729</v>
      </c>
      <c r="F69" s="701">
        <v>3618</v>
      </c>
      <c r="G69" s="689">
        <f t="shared" si="11"/>
        <v>-3508</v>
      </c>
      <c r="H69" s="690">
        <f t="shared" si="14"/>
        <v>0.46835781041388524</v>
      </c>
      <c r="I69" s="689">
        <f t="shared" si="12"/>
        <v>7380</v>
      </c>
      <c r="J69" s="690">
        <f t="shared" si="13"/>
        <v>2.0398009950248754</v>
      </c>
      <c r="L69" s="302"/>
    </row>
    <row r="70" spans="1:12" ht="15" customHeight="1" x14ac:dyDescent="0.2">
      <c r="A70" s="691" t="s">
        <v>274</v>
      </c>
      <c r="B70" s="702">
        <v>16515</v>
      </c>
      <c r="C70" s="702">
        <v>68518</v>
      </c>
      <c r="D70" s="702">
        <v>32804</v>
      </c>
      <c r="E70" s="702">
        <v>23773</v>
      </c>
      <c r="F70" s="701">
        <v>8964</v>
      </c>
      <c r="G70" s="689">
        <f t="shared" si="11"/>
        <v>-16289</v>
      </c>
      <c r="H70" s="690">
        <f t="shared" si="14"/>
        <v>0.98631547078413573</v>
      </c>
      <c r="I70" s="689">
        <f t="shared" si="12"/>
        <v>23840</v>
      </c>
      <c r="J70" s="690">
        <f t="shared" si="13"/>
        <v>2.6595269968763944</v>
      </c>
      <c r="L70" s="302"/>
    </row>
    <row r="71" spans="1:12" s="303" customFormat="1" ht="15" customHeight="1" x14ac:dyDescent="0.2">
      <c r="A71" s="691" t="s">
        <v>275</v>
      </c>
      <c r="B71" s="702">
        <v>2500</v>
      </c>
      <c r="C71" s="702">
        <v>8486</v>
      </c>
      <c r="D71" s="702">
        <v>8753</v>
      </c>
      <c r="E71" s="702">
        <v>8148</v>
      </c>
      <c r="F71" s="701">
        <v>8753</v>
      </c>
      <c r="G71" s="689">
        <f t="shared" si="11"/>
        <v>-6253</v>
      </c>
      <c r="H71" s="690">
        <f t="shared" si="14"/>
        <v>2.5011999999999999</v>
      </c>
      <c r="I71" s="689">
        <f t="shared" si="12"/>
        <v>0</v>
      </c>
      <c r="J71" s="690">
        <f t="shared" si="13"/>
        <v>0</v>
      </c>
      <c r="L71" s="304"/>
    </row>
    <row r="72" spans="1:12" ht="15" customHeight="1" x14ac:dyDescent="0.2">
      <c r="A72" s="691" t="s">
        <v>276</v>
      </c>
      <c r="B72" s="702">
        <v>23320</v>
      </c>
      <c r="C72" s="702">
        <v>512314</v>
      </c>
      <c r="D72" s="702">
        <v>458807</v>
      </c>
      <c r="E72" s="702">
        <v>588325</v>
      </c>
      <c r="F72" s="701">
        <v>109266</v>
      </c>
      <c r="G72" s="689">
        <f t="shared" si="11"/>
        <v>-435487</v>
      </c>
      <c r="H72" s="690">
        <f t="shared" si="14"/>
        <v>18.674399656946825</v>
      </c>
      <c r="I72" s="689">
        <f t="shared" si="12"/>
        <v>349541</v>
      </c>
      <c r="J72" s="690">
        <f t="shared" si="13"/>
        <v>3.1989914520527885</v>
      </c>
      <c r="L72" s="302"/>
    </row>
    <row r="73" spans="1:12" ht="15" customHeight="1" x14ac:dyDescent="0.2">
      <c r="A73" s="691" t="s">
        <v>277</v>
      </c>
      <c r="B73" s="702">
        <v>4799080</v>
      </c>
      <c r="C73" s="702">
        <v>10498951</v>
      </c>
      <c r="D73" s="702">
        <v>6341184</v>
      </c>
      <c r="E73" s="702">
        <v>6918381</v>
      </c>
      <c r="F73" s="701">
        <v>4704846</v>
      </c>
      <c r="G73" s="689">
        <f t="shared" si="11"/>
        <v>-1542104</v>
      </c>
      <c r="H73" s="690">
        <f t="shared" si="14"/>
        <v>0.32133325554064518</v>
      </c>
      <c r="I73" s="689">
        <f t="shared" si="12"/>
        <v>1636338</v>
      </c>
      <c r="J73" s="690">
        <f t="shared" si="13"/>
        <v>0.34779841890680374</v>
      </c>
      <c r="L73" s="302"/>
    </row>
    <row r="74" spans="1:12" ht="15" customHeight="1" x14ac:dyDescent="0.2">
      <c r="A74" s="691" t="s">
        <v>278</v>
      </c>
      <c r="B74" s="699">
        <v>1001699</v>
      </c>
      <c r="C74" s="699">
        <v>3326627</v>
      </c>
      <c r="D74" s="699">
        <v>5850347</v>
      </c>
      <c r="E74" s="699">
        <v>437937</v>
      </c>
      <c r="F74" s="701">
        <v>2525531</v>
      </c>
      <c r="G74" s="689">
        <f t="shared" si="11"/>
        <v>-4848648</v>
      </c>
      <c r="H74" s="690">
        <f t="shared" si="14"/>
        <v>4.8404241194211037</v>
      </c>
      <c r="I74" s="689">
        <f t="shared" si="12"/>
        <v>3324816</v>
      </c>
      <c r="J74" s="690">
        <f t="shared" si="13"/>
        <v>1.3164819596354191</v>
      </c>
      <c r="L74" s="302"/>
    </row>
    <row r="75" spans="1:12" ht="15" customHeight="1" x14ac:dyDescent="0.2">
      <c r="A75" s="691" t="s">
        <v>279</v>
      </c>
      <c r="B75" s="702">
        <v>19398704</v>
      </c>
      <c r="C75" s="702">
        <v>32665517</v>
      </c>
      <c r="D75" s="702">
        <v>19859195</v>
      </c>
      <c r="E75" s="702">
        <v>25568362</v>
      </c>
      <c r="F75" s="701">
        <v>21134535</v>
      </c>
      <c r="G75" s="689">
        <f t="shared" si="11"/>
        <v>-460491</v>
      </c>
      <c r="H75" s="690">
        <f t="shared" si="14"/>
        <v>2.3738235296543619E-2</v>
      </c>
      <c r="I75" s="689">
        <f t="shared" si="12"/>
        <v>-1275340</v>
      </c>
      <c r="J75" s="690">
        <f t="shared" si="13"/>
        <v>-6.0343887386214101E-2</v>
      </c>
      <c r="L75" s="302"/>
    </row>
    <row r="76" spans="1:12" ht="15" customHeight="1" x14ac:dyDescent="0.2">
      <c r="A76" s="691" t="s">
        <v>280</v>
      </c>
      <c r="B76" s="702">
        <v>33056021</v>
      </c>
      <c r="C76" s="702">
        <v>44143675</v>
      </c>
      <c r="D76" s="702">
        <v>25670201</v>
      </c>
      <c r="E76" s="702">
        <v>35581711</v>
      </c>
      <c r="F76" s="701">
        <v>31528814</v>
      </c>
      <c r="G76" s="689">
        <f t="shared" si="11"/>
        <v>7385820</v>
      </c>
      <c r="H76" s="690">
        <f t="shared" si="14"/>
        <v>-0.2234334253357354</v>
      </c>
      <c r="I76" s="689">
        <f t="shared" si="12"/>
        <v>-5858613</v>
      </c>
      <c r="J76" s="690">
        <f t="shared" si="13"/>
        <v>-0.18581774119381722</v>
      </c>
      <c r="L76" s="302"/>
    </row>
    <row r="77" spans="1:12" ht="15" customHeight="1" x14ac:dyDescent="0.2">
      <c r="A77" s="691" t="s">
        <v>281</v>
      </c>
      <c r="B77" s="702">
        <v>7845268</v>
      </c>
      <c r="C77" s="702">
        <v>12290182</v>
      </c>
      <c r="D77" s="702"/>
      <c r="E77" s="702">
        <v>11684261</v>
      </c>
      <c r="F77" s="701">
        <v>245691</v>
      </c>
      <c r="G77" s="689">
        <f t="shared" si="11"/>
        <v>7845268</v>
      </c>
      <c r="H77" s="690">
        <f t="shared" si="14"/>
        <v>-1</v>
      </c>
      <c r="I77" s="689">
        <f t="shared" si="12"/>
        <v>-245691</v>
      </c>
      <c r="J77" s="690">
        <f t="shared" si="13"/>
        <v>-1</v>
      </c>
    </row>
    <row r="78" spans="1:12" ht="15" customHeight="1" x14ac:dyDescent="0.2">
      <c r="A78" s="691" t="s">
        <v>282</v>
      </c>
      <c r="B78" s="702">
        <v>22373201</v>
      </c>
      <c r="C78" s="702">
        <v>17250617</v>
      </c>
      <c r="D78" s="702">
        <v>14950428</v>
      </c>
      <c r="E78" s="702">
        <v>18806057</v>
      </c>
      <c r="F78" s="701">
        <v>18413009</v>
      </c>
      <c r="G78" s="689">
        <f t="shared" si="11"/>
        <v>7422773</v>
      </c>
      <c r="H78" s="690">
        <f t="shared" si="14"/>
        <v>-0.33177071979999639</v>
      </c>
      <c r="I78" s="689">
        <f t="shared" si="12"/>
        <v>-3462581</v>
      </c>
      <c r="J78" s="690">
        <f t="shared" si="13"/>
        <v>-0.1880507960431671</v>
      </c>
    </row>
    <row r="79" spans="1:12" ht="15" customHeight="1" x14ac:dyDescent="0.2">
      <c r="A79" s="691" t="s">
        <v>283</v>
      </c>
      <c r="B79" s="702">
        <v>25112653</v>
      </c>
      <c r="C79" s="702">
        <v>31328080</v>
      </c>
      <c r="D79" s="702">
        <v>24118199</v>
      </c>
      <c r="E79" s="702">
        <v>14581253</v>
      </c>
      <c r="F79" s="701">
        <v>26590095</v>
      </c>
      <c r="G79" s="689">
        <f t="shared" si="11"/>
        <v>994454</v>
      </c>
      <c r="H79" s="690">
        <f t="shared" si="14"/>
        <v>-3.9599718914604565E-2</v>
      </c>
      <c r="I79" s="689">
        <f t="shared" si="12"/>
        <v>-2471896</v>
      </c>
      <c r="J79" s="690">
        <f t="shared" si="13"/>
        <v>-9.2963037552141081E-2</v>
      </c>
    </row>
    <row r="80" spans="1:12" ht="15" customHeight="1" x14ac:dyDescent="0.2">
      <c r="A80" s="691" t="s">
        <v>284</v>
      </c>
      <c r="B80" s="702">
        <v>20547418</v>
      </c>
      <c r="C80" s="702">
        <v>22112576</v>
      </c>
      <c r="D80" s="702">
        <v>9506996</v>
      </c>
      <c r="E80" s="702">
        <v>14227444</v>
      </c>
      <c r="F80" s="701">
        <v>7792416</v>
      </c>
      <c r="G80" s="689">
        <f t="shared" si="11"/>
        <v>11040422</v>
      </c>
      <c r="H80" s="690">
        <f t="shared" si="14"/>
        <v>-0.53731432338603324</v>
      </c>
      <c r="I80" s="689">
        <f t="shared" si="12"/>
        <v>1714580</v>
      </c>
      <c r="J80" s="690">
        <f t="shared" si="13"/>
        <v>0.22003188741463497</v>
      </c>
    </row>
    <row r="81" spans="1:10" ht="15" customHeight="1" x14ac:dyDescent="0.2">
      <c r="A81" s="691" t="s">
        <v>285</v>
      </c>
      <c r="B81" s="702">
        <v>95814004</v>
      </c>
      <c r="C81" s="702">
        <v>84160879</v>
      </c>
      <c r="D81" s="702">
        <v>95576423</v>
      </c>
      <c r="E81" s="702">
        <v>95576423</v>
      </c>
      <c r="F81" s="701">
        <v>86018780</v>
      </c>
      <c r="G81" s="689">
        <f t="shared" si="11"/>
        <v>237581</v>
      </c>
      <c r="H81" s="690">
        <f t="shared" si="14"/>
        <v>-2.4796062170620026E-3</v>
      </c>
      <c r="I81" s="689">
        <f t="shared" si="12"/>
        <v>9557643</v>
      </c>
      <c r="J81" s="690">
        <f t="shared" si="13"/>
        <v>0.11111112015306435</v>
      </c>
    </row>
    <row r="82" spans="1:10" ht="15" hidden="1" customHeight="1" thickBot="1" x14ac:dyDescent="0.25">
      <c r="A82" s="692"/>
      <c r="B82" s="693"/>
      <c r="C82" s="693"/>
      <c r="D82" s="693"/>
      <c r="E82" s="693"/>
      <c r="F82" s="695"/>
      <c r="G82" s="693"/>
      <c r="H82" s="693"/>
      <c r="I82" s="693"/>
      <c r="J82" s="693"/>
    </row>
    <row r="83" spans="1:10" ht="15" customHeight="1" x14ac:dyDescent="0.2">
      <c r="A83" s="696" t="s">
        <v>286</v>
      </c>
      <c r="B83" s="697">
        <f>SUM(B64:B82)</f>
        <v>235861812</v>
      </c>
      <c r="C83" s="697">
        <f>SUM(C64:C82)</f>
        <v>279288665</v>
      </c>
      <c r="D83" s="697">
        <f>SUM(D64:D82)</f>
        <v>235466571</v>
      </c>
      <c r="E83" s="697">
        <f>SUM(E64:E82)</f>
        <v>259735365</v>
      </c>
      <c r="F83" s="697">
        <f>SUM(F64:F82)</f>
        <v>213721116</v>
      </c>
      <c r="G83" s="698"/>
      <c r="H83" s="698"/>
      <c r="I83" s="697"/>
      <c r="J83" s="697"/>
    </row>
    <row r="84" spans="1:10" x14ac:dyDescent="0.2">
      <c r="A84" s="294" t="s">
        <v>287</v>
      </c>
      <c r="B84" s="295"/>
      <c r="C84" s="295"/>
      <c r="D84" s="295"/>
      <c r="E84" s="295"/>
      <c r="F84" s="296"/>
      <c r="G84" s="295"/>
      <c r="H84" s="295"/>
      <c r="I84" s="295"/>
    </row>
    <row r="85" spans="1:10" x14ac:dyDescent="0.2">
      <c r="A85" s="294" t="s">
        <v>288</v>
      </c>
      <c r="B85" s="297"/>
      <c r="C85" s="297"/>
      <c r="D85" s="297"/>
      <c r="E85" s="297"/>
      <c r="F85" s="298"/>
      <c r="G85" s="297"/>
      <c r="H85" s="297"/>
      <c r="I85" s="297"/>
    </row>
    <row r="86" spans="1:10" x14ac:dyDescent="0.2">
      <c r="A86" s="294" t="s">
        <v>289</v>
      </c>
      <c r="B86" s="295"/>
      <c r="C86" s="295"/>
      <c r="D86" s="295"/>
      <c r="E86" s="295"/>
      <c r="F86" s="296"/>
      <c r="G86" s="295"/>
      <c r="H86" s="295"/>
      <c r="I86" s="295"/>
    </row>
    <row r="88" spans="1:10" ht="15.75" x14ac:dyDescent="0.25">
      <c r="A88" s="25" t="s">
        <v>10444</v>
      </c>
      <c r="B88" s="301"/>
      <c r="C88" s="301"/>
      <c r="D88" s="301"/>
      <c r="E88" s="301"/>
      <c r="F88" s="305"/>
      <c r="G88" s="301"/>
      <c r="H88" s="301"/>
      <c r="I88" s="301"/>
      <c r="J88" s="301"/>
    </row>
    <row r="89" spans="1:10" ht="15.75" x14ac:dyDescent="0.25">
      <c r="A89" s="25" t="s">
        <v>10446</v>
      </c>
      <c r="B89" s="301"/>
      <c r="C89" s="301"/>
      <c r="D89" s="301"/>
      <c r="E89" s="301"/>
      <c r="F89" s="305"/>
      <c r="G89" s="301"/>
      <c r="H89" s="301"/>
      <c r="I89" s="301"/>
      <c r="J89" s="301"/>
    </row>
    <row r="90" spans="1:10" ht="15.75" x14ac:dyDescent="0.25">
      <c r="A90" s="285" t="s">
        <v>10449</v>
      </c>
      <c r="B90" s="301"/>
      <c r="C90" s="301"/>
      <c r="D90" s="301"/>
      <c r="E90" s="301"/>
      <c r="F90" s="305"/>
      <c r="G90" s="301"/>
      <c r="H90" s="301"/>
      <c r="I90" s="301"/>
      <c r="J90" s="301"/>
    </row>
    <row r="91" spans="1:10" ht="12.75" customHeight="1" x14ac:dyDescent="0.2">
      <c r="A91" s="855" t="s">
        <v>258</v>
      </c>
      <c r="B91" s="855" t="s">
        <v>259</v>
      </c>
      <c r="C91" s="855" t="s">
        <v>260</v>
      </c>
      <c r="D91" s="855" t="s">
        <v>261</v>
      </c>
      <c r="E91" s="855" t="s">
        <v>262</v>
      </c>
      <c r="F91" s="856" t="s">
        <v>263</v>
      </c>
      <c r="G91" s="855" t="s">
        <v>264</v>
      </c>
      <c r="H91" s="855" t="s">
        <v>265</v>
      </c>
      <c r="I91" s="855" t="s">
        <v>266</v>
      </c>
      <c r="J91" s="855" t="s">
        <v>267</v>
      </c>
    </row>
    <row r="92" spans="1:10" x14ac:dyDescent="0.2">
      <c r="A92" s="855"/>
      <c r="B92" s="855"/>
      <c r="C92" s="855"/>
      <c r="D92" s="855"/>
      <c r="E92" s="855"/>
      <c r="F92" s="856"/>
      <c r="G92" s="855"/>
      <c r="H92" s="855"/>
      <c r="I92" s="855"/>
      <c r="J92" s="855"/>
    </row>
    <row r="93" spans="1:10" x14ac:dyDescent="0.2">
      <c r="A93" s="688" t="s">
        <v>268</v>
      </c>
      <c r="B93" s="699"/>
      <c r="C93" s="699"/>
      <c r="D93" s="700"/>
      <c r="E93" s="700"/>
      <c r="F93" s="701"/>
      <c r="G93" s="689">
        <f>+B93-D93</f>
        <v>0</v>
      </c>
      <c r="H93" s="704"/>
      <c r="I93" s="705">
        <f>+D93-F93</f>
        <v>0</v>
      </c>
      <c r="J93" s="704"/>
    </row>
    <row r="94" spans="1:10" x14ac:dyDescent="0.2">
      <c r="A94" s="688" t="s">
        <v>269</v>
      </c>
      <c r="B94" s="703"/>
      <c r="C94" s="703">
        <v>27700</v>
      </c>
      <c r="D94" s="703"/>
      <c r="E94" s="703"/>
      <c r="F94" s="701"/>
      <c r="G94" s="689">
        <f t="shared" ref="G94:G110" si="15">+B94-D94</f>
        <v>0</v>
      </c>
      <c r="H94" s="704"/>
      <c r="I94" s="705">
        <f t="shared" ref="I94:I110" si="16">+D94-F94</f>
        <v>0</v>
      </c>
      <c r="J94" s="704"/>
    </row>
    <row r="95" spans="1:10" x14ac:dyDescent="0.2">
      <c r="A95" s="688" t="s">
        <v>270</v>
      </c>
      <c r="B95" s="703"/>
      <c r="C95" s="703"/>
      <c r="D95" s="703"/>
      <c r="E95" s="703"/>
      <c r="F95" s="701"/>
      <c r="G95" s="689">
        <f t="shared" si="15"/>
        <v>0</v>
      </c>
      <c r="H95" s="704"/>
      <c r="I95" s="705">
        <f t="shared" si="16"/>
        <v>0</v>
      </c>
      <c r="J95" s="704"/>
    </row>
    <row r="96" spans="1:10" x14ac:dyDescent="0.2">
      <c r="A96" s="691" t="s">
        <v>271</v>
      </c>
      <c r="B96" s="703"/>
      <c r="C96" s="703">
        <v>40400</v>
      </c>
      <c r="D96" s="703"/>
      <c r="E96" s="703"/>
      <c r="F96" s="701"/>
      <c r="G96" s="689">
        <f t="shared" si="15"/>
        <v>0</v>
      </c>
      <c r="H96" s="704"/>
      <c r="I96" s="705">
        <f t="shared" si="16"/>
        <v>0</v>
      </c>
      <c r="J96" s="704"/>
    </row>
    <row r="97" spans="1:10" x14ac:dyDescent="0.2">
      <c r="A97" s="691" t="s">
        <v>272</v>
      </c>
      <c r="B97" s="703"/>
      <c r="C97" s="703"/>
      <c r="D97" s="703"/>
      <c r="E97" s="703"/>
      <c r="F97" s="701"/>
      <c r="G97" s="689">
        <f t="shared" si="15"/>
        <v>0</v>
      </c>
      <c r="H97" s="704"/>
      <c r="I97" s="705">
        <f t="shared" si="16"/>
        <v>0</v>
      </c>
      <c r="J97" s="704"/>
    </row>
    <row r="98" spans="1:10" x14ac:dyDescent="0.2">
      <c r="A98" s="691" t="s">
        <v>273</v>
      </c>
      <c r="B98" s="703"/>
      <c r="C98" s="703"/>
      <c r="D98" s="703"/>
      <c r="E98" s="703"/>
      <c r="F98" s="701"/>
      <c r="G98" s="689">
        <f t="shared" si="15"/>
        <v>0</v>
      </c>
      <c r="H98" s="704"/>
      <c r="I98" s="705">
        <f t="shared" si="16"/>
        <v>0</v>
      </c>
      <c r="J98" s="704"/>
    </row>
    <row r="99" spans="1:10" x14ac:dyDescent="0.2">
      <c r="A99" s="691" t="s">
        <v>274</v>
      </c>
      <c r="B99" s="703"/>
      <c r="C99" s="703"/>
      <c r="D99" s="703"/>
      <c r="E99" s="703"/>
      <c r="F99" s="701"/>
      <c r="G99" s="689">
        <f t="shared" si="15"/>
        <v>0</v>
      </c>
      <c r="H99" s="704"/>
      <c r="I99" s="705">
        <f t="shared" si="16"/>
        <v>0</v>
      </c>
      <c r="J99" s="704"/>
    </row>
    <row r="100" spans="1:10" x14ac:dyDescent="0.2">
      <c r="A100" s="691" t="s">
        <v>275</v>
      </c>
      <c r="B100" s="703"/>
      <c r="C100" s="703"/>
      <c r="D100" s="703"/>
      <c r="E100" s="703"/>
      <c r="F100" s="701"/>
      <c r="G100" s="689">
        <f t="shared" si="15"/>
        <v>0</v>
      </c>
      <c r="H100" s="704"/>
      <c r="I100" s="705">
        <f t="shared" si="16"/>
        <v>0</v>
      </c>
      <c r="J100" s="704"/>
    </row>
    <row r="101" spans="1:10" x14ac:dyDescent="0.2">
      <c r="A101" s="691" t="s">
        <v>276</v>
      </c>
      <c r="B101" s="703"/>
      <c r="C101" s="703"/>
      <c r="D101" s="703"/>
      <c r="E101" s="703"/>
      <c r="F101" s="701"/>
      <c r="G101" s="689">
        <f t="shared" si="15"/>
        <v>0</v>
      </c>
      <c r="H101" s="704"/>
      <c r="I101" s="705">
        <f t="shared" si="16"/>
        <v>0</v>
      </c>
      <c r="J101" s="704"/>
    </row>
    <row r="102" spans="1:10" x14ac:dyDescent="0.2">
      <c r="A102" s="691" t="s">
        <v>277</v>
      </c>
      <c r="B102" s="703"/>
      <c r="C102" s="703">
        <v>10000</v>
      </c>
      <c r="D102" s="703"/>
      <c r="E102" s="703"/>
      <c r="F102" s="701"/>
      <c r="G102" s="689">
        <f t="shared" si="15"/>
        <v>0</v>
      </c>
      <c r="H102" s="704"/>
      <c r="I102" s="705">
        <f t="shared" si="16"/>
        <v>0</v>
      </c>
      <c r="J102" s="704"/>
    </row>
    <row r="103" spans="1:10" x14ac:dyDescent="0.2">
      <c r="A103" s="691" t="s">
        <v>278</v>
      </c>
      <c r="B103" s="700"/>
      <c r="C103" s="700"/>
      <c r="D103" s="700"/>
      <c r="E103" s="700"/>
      <c r="F103" s="701"/>
      <c r="G103" s="689">
        <f t="shared" si="15"/>
        <v>0</v>
      </c>
      <c r="H103" s="704"/>
      <c r="I103" s="705">
        <f t="shared" si="16"/>
        <v>0</v>
      </c>
      <c r="J103" s="704"/>
    </row>
    <row r="104" spans="1:10" x14ac:dyDescent="0.2">
      <c r="A104" s="691" t="s">
        <v>279</v>
      </c>
      <c r="B104" s="703"/>
      <c r="C104" s="703"/>
      <c r="D104" s="703"/>
      <c r="E104" s="703"/>
      <c r="F104" s="701"/>
      <c r="G104" s="689">
        <f t="shared" si="15"/>
        <v>0</v>
      </c>
      <c r="H104" s="704"/>
      <c r="I104" s="705">
        <f t="shared" si="16"/>
        <v>0</v>
      </c>
      <c r="J104" s="704"/>
    </row>
    <row r="105" spans="1:10" x14ac:dyDescent="0.2">
      <c r="A105" s="691" t="s">
        <v>280</v>
      </c>
      <c r="B105" s="703"/>
      <c r="C105" s="703"/>
      <c r="D105" s="703"/>
      <c r="E105" s="703"/>
      <c r="F105" s="701"/>
      <c r="G105" s="689">
        <f t="shared" si="15"/>
        <v>0</v>
      </c>
      <c r="H105" s="704"/>
      <c r="I105" s="705">
        <f t="shared" si="16"/>
        <v>0</v>
      </c>
      <c r="J105" s="704"/>
    </row>
    <row r="106" spans="1:10" ht="16.5" customHeight="1" x14ac:dyDescent="0.2">
      <c r="A106" s="691" t="s">
        <v>281</v>
      </c>
      <c r="B106" s="703"/>
      <c r="C106" s="703"/>
      <c r="D106" s="703"/>
      <c r="E106" s="703"/>
      <c r="F106" s="701"/>
      <c r="G106" s="689">
        <f t="shared" si="15"/>
        <v>0</v>
      </c>
      <c r="H106" s="704"/>
      <c r="I106" s="705">
        <f t="shared" si="16"/>
        <v>0</v>
      </c>
      <c r="J106" s="704"/>
    </row>
    <row r="107" spans="1:10" x14ac:dyDescent="0.2">
      <c r="A107" s="691" t="s">
        <v>282</v>
      </c>
      <c r="B107" s="703"/>
      <c r="C107" s="703"/>
      <c r="D107" s="703"/>
      <c r="E107" s="703"/>
      <c r="F107" s="701"/>
      <c r="G107" s="689">
        <f t="shared" si="15"/>
        <v>0</v>
      </c>
      <c r="H107" s="704"/>
      <c r="I107" s="705">
        <f t="shared" si="16"/>
        <v>0</v>
      </c>
      <c r="J107" s="704"/>
    </row>
    <row r="108" spans="1:10" x14ac:dyDescent="0.2">
      <c r="A108" s="691" t="s">
        <v>283</v>
      </c>
      <c r="B108" s="703"/>
      <c r="C108" s="703"/>
      <c r="D108" s="703"/>
      <c r="E108" s="703"/>
      <c r="F108" s="701"/>
      <c r="G108" s="689">
        <f t="shared" si="15"/>
        <v>0</v>
      </c>
      <c r="H108" s="704"/>
      <c r="I108" s="705">
        <f t="shared" si="16"/>
        <v>0</v>
      </c>
      <c r="J108" s="704"/>
    </row>
    <row r="109" spans="1:10" x14ac:dyDescent="0.2">
      <c r="A109" s="691" t="s">
        <v>284</v>
      </c>
      <c r="B109" s="703"/>
      <c r="C109" s="703">
        <v>447500</v>
      </c>
      <c r="D109" s="703"/>
      <c r="E109" s="703"/>
      <c r="F109" s="701"/>
      <c r="G109" s="689">
        <f t="shared" si="15"/>
        <v>0</v>
      </c>
      <c r="H109" s="704"/>
      <c r="I109" s="705">
        <f t="shared" si="16"/>
        <v>0</v>
      </c>
      <c r="J109" s="704"/>
    </row>
    <row r="110" spans="1:10" x14ac:dyDescent="0.2">
      <c r="A110" s="688" t="s">
        <v>285</v>
      </c>
      <c r="B110" s="703"/>
      <c r="C110" s="703"/>
      <c r="D110" s="703"/>
      <c r="E110" s="703"/>
      <c r="F110" s="701"/>
      <c r="G110" s="689">
        <f t="shared" si="15"/>
        <v>0</v>
      </c>
      <c r="H110" s="704"/>
      <c r="I110" s="705">
        <f t="shared" si="16"/>
        <v>0</v>
      </c>
      <c r="J110" s="704"/>
    </row>
    <row r="111" spans="1:10" hidden="1" x14ac:dyDescent="0.2">
      <c r="A111" s="692"/>
      <c r="B111" s="693"/>
      <c r="C111" s="693"/>
      <c r="D111" s="693"/>
      <c r="E111" s="693"/>
      <c r="F111" s="695"/>
      <c r="G111" s="693"/>
      <c r="H111" s="693"/>
      <c r="I111" s="693"/>
      <c r="J111" s="693"/>
    </row>
    <row r="112" spans="1:10" x14ac:dyDescent="0.2">
      <c r="A112" s="696" t="s">
        <v>286</v>
      </c>
      <c r="B112" s="697">
        <f>SUM(B93:B111)</f>
        <v>0</v>
      </c>
      <c r="C112" s="697">
        <f>SUM(C93:C111)</f>
        <v>525600</v>
      </c>
      <c r="D112" s="697">
        <f>SUM(D93:D111)</f>
        <v>0</v>
      </c>
      <c r="E112" s="697">
        <f>SUM(E93:E111)</f>
        <v>0</v>
      </c>
      <c r="F112" s="697">
        <f>SUM(F93:F111)</f>
        <v>0</v>
      </c>
      <c r="G112" s="698"/>
      <c r="H112" s="698"/>
      <c r="I112" s="697"/>
      <c r="J112" s="697"/>
    </row>
    <row r="113" spans="1:9" x14ac:dyDescent="0.2">
      <c r="A113" s="294" t="s">
        <v>287</v>
      </c>
      <c r="B113" s="295"/>
      <c r="C113" s="295"/>
      <c r="D113" s="295"/>
      <c r="E113" s="295"/>
      <c r="F113" s="296"/>
      <c r="G113" s="295"/>
      <c r="H113" s="295"/>
      <c r="I113" s="295"/>
    </row>
    <row r="114" spans="1:9" x14ac:dyDescent="0.2">
      <c r="A114" s="294" t="s">
        <v>288</v>
      </c>
      <c r="B114" s="297"/>
      <c r="C114" s="297"/>
      <c r="D114" s="297"/>
      <c r="E114" s="297"/>
      <c r="F114" s="298"/>
      <c r="G114" s="297"/>
      <c r="H114" s="297"/>
      <c r="I114" s="297"/>
    </row>
    <row r="115" spans="1:9" x14ac:dyDescent="0.2">
      <c r="A115" s="294" t="s">
        <v>289</v>
      </c>
      <c r="B115" s="295"/>
      <c r="C115" s="295"/>
      <c r="D115" s="295"/>
      <c r="E115" s="295"/>
      <c r="F115" s="296"/>
      <c r="G115" s="295"/>
      <c r="H115" s="295"/>
      <c r="I115" s="295"/>
    </row>
  </sheetData>
  <mergeCells count="40">
    <mergeCell ref="A91:A92"/>
    <mergeCell ref="B91:B92"/>
    <mergeCell ref="C91:C92"/>
    <mergeCell ref="D91:D92"/>
    <mergeCell ref="E91:E92"/>
    <mergeCell ref="F91:F92"/>
    <mergeCell ref="G33:G34"/>
    <mergeCell ref="H33:H34"/>
    <mergeCell ref="I33:I34"/>
    <mergeCell ref="J33:J34"/>
    <mergeCell ref="F62:F63"/>
    <mergeCell ref="G91:G92"/>
    <mergeCell ref="H91:H92"/>
    <mergeCell ref="I91:I92"/>
    <mergeCell ref="J91:J92"/>
    <mergeCell ref="G62:G63"/>
    <mergeCell ref="H62:H63"/>
    <mergeCell ref="I62:I63"/>
    <mergeCell ref="J62:J63"/>
    <mergeCell ref="A62:A63"/>
    <mergeCell ref="B62:B63"/>
    <mergeCell ref="C62:C63"/>
    <mergeCell ref="D62:D63"/>
    <mergeCell ref="E62:E63"/>
    <mergeCell ref="G4:G5"/>
    <mergeCell ref="H4:H5"/>
    <mergeCell ref="I4:I5"/>
    <mergeCell ref="J4:J5"/>
    <mergeCell ref="A33:A34"/>
    <mergeCell ref="B33:B34"/>
    <mergeCell ref="C33:C34"/>
    <mergeCell ref="D33:D34"/>
    <mergeCell ref="E33:E34"/>
    <mergeCell ref="F33:F34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5" right="0.25" top="0.75" bottom="0.75" header="0.3" footer="0.3"/>
  <pageSetup paperSize="9" scale="83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Y32"/>
  <sheetViews>
    <sheetView zoomScaleNormal="100" zoomScaleSheetLayoutView="90" zoomScalePageLayoutView="85" workbookViewId="0">
      <selection sqref="A1:N29"/>
    </sheetView>
  </sheetViews>
  <sheetFormatPr baseColWidth="10" defaultColWidth="11.42578125" defaultRowHeight="12" x14ac:dyDescent="0.2"/>
  <cols>
    <col min="1" max="1" width="31.42578125" style="312" customWidth="1"/>
    <col min="2" max="14" width="15.5703125" style="312" customWidth="1"/>
    <col min="15" max="16384" width="11.42578125" style="312"/>
  </cols>
  <sheetData>
    <row r="1" spans="1:25" s="307" customFormat="1" ht="15.75" customHeight="1" x14ac:dyDescent="0.2">
      <c r="A1" s="311" t="s">
        <v>1163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25" s="307" customFormat="1" x14ac:dyDescent="0.2">
      <c r="A2" s="311" t="s">
        <v>663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2.75" thickBot="1" x14ac:dyDescent="0.25">
      <c r="A3" s="358"/>
      <c r="B3" s="452"/>
      <c r="G3" s="452"/>
      <c r="H3" s="452"/>
    </row>
    <row r="4" spans="1:25" ht="13.5" hidden="1" customHeight="1" x14ac:dyDescent="0.2">
      <c r="A4" s="316" t="s">
        <v>292</v>
      </c>
      <c r="B4" s="47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25" ht="57" customHeight="1" thickBot="1" x14ac:dyDescent="0.25">
      <c r="A5" s="478" t="s">
        <v>1164</v>
      </c>
      <c r="B5" s="318" t="s">
        <v>1165</v>
      </c>
      <c r="C5" s="319" t="s">
        <v>295</v>
      </c>
      <c r="D5" s="319" t="s">
        <v>296</v>
      </c>
      <c r="E5" s="319" t="s">
        <v>297</v>
      </c>
      <c r="F5" s="319" t="s">
        <v>1166</v>
      </c>
      <c r="G5" s="319" t="s">
        <v>301</v>
      </c>
      <c r="H5" s="319" t="s">
        <v>299</v>
      </c>
      <c r="I5" s="319" t="s">
        <v>1167</v>
      </c>
      <c r="J5" s="319" t="s">
        <v>1168</v>
      </c>
      <c r="K5" s="319" t="s">
        <v>1169</v>
      </c>
      <c r="L5" s="319" t="s">
        <v>1170</v>
      </c>
      <c r="M5" s="319" t="s">
        <v>302</v>
      </c>
      <c r="N5" s="319" t="s">
        <v>1171</v>
      </c>
    </row>
    <row r="6" spans="1:25" x14ac:dyDescent="0.2">
      <c r="A6" s="333">
        <v>1</v>
      </c>
      <c r="B6" s="479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321"/>
      <c r="N6" s="321"/>
    </row>
    <row r="7" spans="1:25" x14ac:dyDescent="0.2">
      <c r="A7" s="333">
        <v>2</v>
      </c>
      <c r="B7" s="479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321"/>
      <c r="N7" s="321"/>
    </row>
    <row r="8" spans="1:25" x14ac:dyDescent="0.2">
      <c r="A8" s="333">
        <v>3</v>
      </c>
      <c r="B8" s="479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321"/>
      <c r="N8" s="321"/>
    </row>
    <row r="9" spans="1:25" x14ac:dyDescent="0.2">
      <c r="A9" s="333">
        <v>4</v>
      </c>
      <c r="B9" s="479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321"/>
      <c r="N9" s="321"/>
    </row>
    <row r="10" spans="1:25" x14ac:dyDescent="0.2">
      <c r="A10" s="333">
        <v>5</v>
      </c>
      <c r="B10" s="479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321"/>
      <c r="N10" s="321"/>
    </row>
    <row r="11" spans="1:25" x14ac:dyDescent="0.2">
      <c r="A11" s="333">
        <v>6</v>
      </c>
      <c r="B11" s="479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321"/>
      <c r="N11" s="321"/>
    </row>
    <row r="12" spans="1:25" x14ac:dyDescent="0.2">
      <c r="A12" s="333">
        <v>7</v>
      </c>
      <c r="B12" s="479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321"/>
      <c r="N12" s="321"/>
    </row>
    <row r="13" spans="1:25" x14ac:dyDescent="0.2">
      <c r="A13" s="333">
        <v>8</v>
      </c>
      <c r="B13" s="479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321"/>
      <c r="N13" s="321"/>
    </row>
    <row r="14" spans="1:25" x14ac:dyDescent="0.2">
      <c r="A14" s="333">
        <v>9</v>
      </c>
      <c r="B14" s="479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321"/>
      <c r="N14" s="321"/>
    </row>
    <row r="15" spans="1:25" x14ac:dyDescent="0.2">
      <c r="A15" s="333">
        <v>10</v>
      </c>
      <c r="B15" s="479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321"/>
      <c r="N15" s="321"/>
    </row>
    <row r="16" spans="1:25" x14ac:dyDescent="0.2">
      <c r="A16" s="333">
        <v>11</v>
      </c>
      <c r="B16" s="479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321"/>
      <c r="N16" s="321"/>
    </row>
    <row r="17" spans="1:14" x14ac:dyDescent="0.2">
      <c r="A17" s="333">
        <v>12</v>
      </c>
      <c r="B17" s="479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321"/>
      <c r="N17" s="321"/>
    </row>
    <row r="18" spans="1:14" x14ac:dyDescent="0.2">
      <c r="A18" s="333">
        <v>13</v>
      </c>
      <c r="B18" s="479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321"/>
      <c r="N18" s="321"/>
    </row>
    <row r="19" spans="1:14" x14ac:dyDescent="0.2">
      <c r="A19" s="333">
        <v>14</v>
      </c>
      <c r="B19" s="479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321"/>
      <c r="N19" s="321"/>
    </row>
    <row r="20" spans="1:14" x14ac:dyDescent="0.2">
      <c r="A20" s="333">
        <v>15</v>
      </c>
      <c r="B20" s="479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321"/>
      <c r="N20" s="321"/>
    </row>
    <row r="21" spans="1:14" x14ac:dyDescent="0.2">
      <c r="A21" s="333">
        <v>16</v>
      </c>
      <c r="B21" s="479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321"/>
      <c r="N21" s="321"/>
    </row>
    <row r="22" spans="1:14" x14ac:dyDescent="0.2">
      <c r="A22" s="333">
        <v>17</v>
      </c>
      <c r="B22" s="479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321"/>
      <c r="N22" s="321"/>
    </row>
    <row r="23" spans="1:14" x14ac:dyDescent="0.2">
      <c r="A23" s="333">
        <v>18</v>
      </c>
      <c r="B23" s="479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321"/>
      <c r="N23" s="321"/>
    </row>
    <row r="24" spans="1:14" x14ac:dyDescent="0.2">
      <c r="A24" s="333">
        <v>19</v>
      </c>
      <c r="B24" s="479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321"/>
      <c r="N24" s="321"/>
    </row>
    <row r="25" spans="1:14" x14ac:dyDescent="0.2">
      <c r="A25" s="333">
        <v>20</v>
      </c>
      <c r="B25" s="479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321"/>
      <c r="N25" s="321"/>
    </row>
    <row r="26" spans="1:14" ht="12.75" thickBot="1" x14ac:dyDescent="0.25">
      <c r="A26" s="481" t="s">
        <v>1172</v>
      </c>
      <c r="B26" s="482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83"/>
      <c r="N26" s="483"/>
    </row>
    <row r="27" spans="1:14" ht="12.75" thickBot="1" x14ac:dyDescent="0.25">
      <c r="A27" s="484" t="s">
        <v>0</v>
      </c>
      <c r="B27" s="332"/>
      <c r="C27" s="324"/>
      <c r="D27" s="331"/>
      <c r="E27" s="331"/>
      <c r="F27" s="331"/>
      <c r="G27" s="324"/>
      <c r="H27" s="324"/>
      <c r="I27" s="324"/>
      <c r="J27" s="324"/>
      <c r="K27" s="324"/>
      <c r="L27" s="324"/>
      <c r="M27" s="324"/>
      <c r="N27" s="324"/>
    </row>
    <row r="28" spans="1:14" x14ac:dyDescent="0.2">
      <c r="A28" s="451" t="s">
        <v>1173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</row>
    <row r="29" spans="1:14" x14ac:dyDescent="0.2">
      <c r="A29" s="327"/>
      <c r="B29" s="327"/>
    </row>
    <row r="30" spans="1:14" x14ac:dyDescent="0.2">
      <c r="A30" s="327"/>
    </row>
    <row r="31" spans="1:14" x14ac:dyDescent="0.2">
      <c r="A31" s="327"/>
    </row>
    <row r="32" spans="1:14" x14ac:dyDescent="0.2">
      <c r="A32" s="327"/>
    </row>
  </sheetData>
  <printOptions horizontalCentered="1"/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Z87"/>
  <sheetViews>
    <sheetView workbookViewId="0">
      <selection activeCell="E32" sqref="E32"/>
    </sheetView>
  </sheetViews>
  <sheetFormatPr baseColWidth="10" defaultColWidth="11.42578125" defaultRowHeight="12" x14ac:dyDescent="0.2"/>
  <cols>
    <col min="1" max="1" width="3.140625" style="312" customWidth="1"/>
    <col min="2" max="2" width="44.85546875" style="312" customWidth="1"/>
    <col min="3" max="4" width="20.28515625" style="315" customWidth="1"/>
    <col min="5" max="5" width="13.85546875" style="315" customWidth="1"/>
    <col min="6" max="6" width="13.85546875" style="330" customWidth="1"/>
    <col min="7" max="7" width="29.28515625" style="312" customWidth="1"/>
    <col min="8" max="8" width="15" style="312" customWidth="1"/>
    <col min="9" max="9" width="13.140625" style="315" customWidth="1"/>
    <col min="10" max="10" width="13.28515625" style="315" customWidth="1"/>
    <col min="11" max="11" width="28.7109375" style="312" customWidth="1"/>
    <col min="12" max="16384" width="11.42578125" style="312"/>
  </cols>
  <sheetData>
    <row r="1" spans="1:26" s="307" customFormat="1" ht="15.75" customHeight="1" x14ac:dyDescent="0.2">
      <c r="A1" s="306" t="s">
        <v>290</v>
      </c>
      <c r="C1" s="308"/>
      <c r="D1" s="308"/>
      <c r="E1" s="309"/>
      <c r="F1" s="310"/>
      <c r="G1" s="311"/>
      <c r="H1" s="311"/>
      <c r="I1" s="309"/>
      <c r="J1" s="309"/>
      <c r="K1" s="311"/>
    </row>
    <row r="2" spans="1:26" s="307" customFormat="1" x14ac:dyDescent="0.2">
      <c r="A2" s="311" t="s">
        <v>291</v>
      </c>
      <c r="C2" s="309"/>
      <c r="D2" s="309"/>
      <c r="E2" s="309"/>
      <c r="F2" s="310"/>
      <c r="G2" s="311"/>
      <c r="H2" s="311"/>
      <c r="I2" s="309"/>
      <c r="J2" s="309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6" ht="13.5" customHeight="1" x14ac:dyDescent="0.2">
      <c r="A3" s="859" t="s">
        <v>292</v>
      </c>
      <c r="B3" s="860"/>
      <c r="C3" s="706"/>
      <c r="D3" s="706"/>
      <c r="E3" s="706"/>
      <c r="F3" s="707"/>
      <c r="G3" s="706"/>
      <c r="H3" s="706" t="s">
        <v>6</v>
      </c>
      <c r="I3" s="706" t="s">
        <v>293</v>
      </c>
      <c r="J3" s="706"/>
      <c r="K3" s="706"/>
    </row>
    <row r="4" spans="1:26" ht="48" x14ac:dyDescent="0.2">
      <c r="A4" s="857" t="s">
        <v>294</v>
      </c>
      <c r="B4" s="857"/>
      <c r="C4" s="708" t="s">
        <v>295</v>
      </c>
      <c r="D4" s="708" t="s">
        <v>296</v>
      </c>
      <c r="E4" s="708" t="s">
        <v>297</v>
      </c>
      <c r="F4" s="708" t="s">
        <v>298</v>
      </c>
      <c r="G4" s="708" t="s">
        <v>299</v>
      </c>
      <c r="H4" s="708" t="s">
        <v>300</v>
      </c>
      <c r="I4" s="708" t="s">
        <v>301</v>
      </c>
      <c r="J4" s="708" t="s">
        <v>302</v>
      </c>
      <c r="K4" s="708" t="s">
        <v>303</v>
      </c>
    </row>
    <row r="5" spans="1:26" ht="24" x14ac:dyDescent="0.2">
      <c r="A5" s="709">
        <v>1</v>
      </c>
      <c r="B5" s="710" t="s">
        <v>304</v>
      </c>
      <c r="C5" s="711" t="s">
        <v>305</v>
      </c>
      <c r="D5" s="711" t="s">
        <v>306</v>
      </c>
      <c r="E5" s="711" t="s">
        <v>307</v>
      </c>
      <c r="F5" s="712">
        <v>661973.04</v>
      </c>
      <c r="G5" s="710" t="s">
        <v>308</v>
      </c>
      <c r="H5" s="711" t="s">
        <v>309</v>
      </c>
      <c r="I5" s="713">
        <v>44029</v>
      </c>
      <c r="J5" s="713">
        <v>44393</v>
      </c>
      <c r="K5" s="714"/>
    </row>
    <row r="6" spans="1:26" ht="60" x14ac:dyDescent="0.2">
      <c r="A6" s="709">
        <v>2</v>
      </c>
      <c r="B6" s="710" t="s">
        <v>310</v>
      </c>
      <c r="C6" s="711" t="s">
        <v>305</v>
      </c>
      <c r="D6" s="711" t="s">
        <v>306</v>
      </c>
      <c r="E6" s="711" t="s">
        <v>311</v>
      </c>
      <c r="F6" s="712">
        <v>5280264</v>
      </c>
      <c r="G6" s="710" t="s">
        <v>308</v>
      </c>
      <c r="H6" s="711" t="s">
        <v>309</v>
      </c>
      <c r="I6" s="713">
        <v>43322</v>
      </c>
      <c r="J6" s="713">
        <v>44052</v>
      </c>
      <c r="K6" s="714"/>
    </row>
    <row r="7" spans="1:26" ht="64.5" customHeight="1" x14ac:dyDescent="0.2">
      <c r="A7" s="709">
        <v>3</v>
      </c>
      <c r="B7" s="710" t="s">
        <v>312</v>
      </c>
      <c r="C7" s="711" t="s">
        <v>305</v>
      </c>
      <c r="D7" s="711" t="s">
        <v>306</v>
      </c>
      <c r="E7" s="711" t="s">
        <v>311</v>
      </c>
      <c r="F7" s="712">
        <v>1164000</v>
      </c>
      <c r="G7" s="710" t="s">
        <v>308</v>
      </c>
      <c r="H7" s="711" t="s">
        <v>309</v>
      </c>
      <c r="I7" s="713">
        <v>43578</v>
      </c>
      <c r="J7" s="713">
        <v>44417</v>
      </c>
      <c r="K7" s="714"/>
    </row>
    <row r="8" spans="1:26" ht="24" x14ac:dyDescent="0.2">
      <c r="A8" s="709">
        <v>4</v>
      </c>
      <c r="B8" s="710" t="s">
        <v>313</v>
      </c>
      <c r="C8" s="711" t="s">
        <v>305</v>
      </c>
      <c r="D8" s="711" t="s">
        <v>306</v>
      </c>
      <c r="E8" s="711" t="s">
        <v>311</v>
      </c>
      <c r="F8" s="712">
        <v>649491.6</v>
      </c>
      <c r="G8" s="710" t="s">
        <v>308</v>
      </c>
      <c r="H8" s="711" t="s">
        <v>309</v>
      </c>
      <c r="I8" s="713">
        <v>43266</v>
      </c>
      <c r="J8" s="713">
        <v>44361</v>
      </c>
      <c r="K8" s="714"/>
    </row>
    <row r="9" spans="1:26" ht="60" x14ac:dyDescent="0.2">
      <c r="A9" s="709">
        <v>5</v>
      </c>
      <c r="B9" s="710" t="s">
        <v>314</v>
      </c>
      <c r="C9" s="711" t="s">
        <v>305</v>
      </c>
      <c r="D9" s="711" t="s">
        <v>306</v>
      </c>
      <c r="E9" s="711" t="s">
        <v>315</v>
      </c>
      <c r="F9" s="712">
        <v>172786.03</v>
      </c>
      <c r="G9" s="710" t="s">
        <v>316</v>
      </c>
      <c r="H9" s="711" t="s">
        <v>309</v>
      </c>
      <c r="I9" s="713">
        <v>43818</v>
      </c>
      <c r="J9" s="713">
        <v>44913</v>
      </c>
      <c r="K9" s="714"/>
    </row>
    <row r="10" spans="1:26" ht="24" x14ac:dyDescent="0.2">
      <c r="A10" s="709">
        <v>6</v>
      </c>
      <c r="B10" s="710" t="s">
        <v>317</v>
      </c>
      <c r="C10" s="711" t="s">
        <v>305</v>
      </c>
      <c r="D10" s="711" t="s">
        <v>306</v>
      </c>
      <c r="E10" s="711" t="s">
        <v>318</v>
      </c>
      <c r="F10" s="712">
        <v>526300</v>
      </c>
      <c r="G10" s="710" t="s">
        <v>308</v>
      </c>
      <c r="H10" s="711" t="s">
        <v>309</v>
      </c>
      <c r="I10" s="713">
        <v>43777</v>
      </c>
      <c r="J10" s="713">
        <v>44142</v>
      </c>
      <c r="K10" s="714"/>
    </row>
    <row r="11" spans="1:26" ht="24" x14ac:dyDescent="0.2">
      <c r="A11" s="709">
        <v>7</v>
      </c>
      <c r="B11" s="710" t="s">
        <v>319</v>
      </c>
      <c r="C11" s="711" t="s">
        <v>305</v>
      </c>
      <c r="D11" s="711" t="s">
        <v>306</v>
      </c>
      <c r="E11" s="711" t="s">
        <v>320</v>
      </c>
      <c r="F11" s="712">
        <v>75896.67</v>
      </c>
      <c r="G11" s="710" t="s">
        <v>308</v>
      </c>
      <c r="H11" s="711" t="s">
        <v>309</v>
      </c>
      <c r="I11" s="713">
        <v>43627</v>
      </c>
      <c r="J11" s="713">
        <v>44752</v>
      </c>
      <c r="K11" s="714"/>
    </row>
    <row r="12" spans="1:26" ht="24" x14ac:dyDescent="0.2">
      <c r="A12" s="709">
        <v>8</v>
      </c>
      <c r="B12" s="715" t="s">
        <v>321</v>
      </c>
      <c r="C12" s="716" t="s">
        <v>322</v>
      </c>
      <c r="D12" s="716" t="s">
        <v>306</v>
      </c>
      <c r="E12" s="716" t="s">
        <v>323</v>
      </c>
      <c r="F12" s="717">
        <v>109444.51</v>
      </c>
      <c r="G12" s="718" t="s">
        <v>324</v>
      </c>
      <c r="H12" s="719" t="s">
        <v>325</v>
      </c>
      <c r="I12" s="720">
        <v>43151</v>
      </c>
      <c r="J12" s="720">
        <v>43516</v>
      </c>
      <c r="K12" s="721"/>
    </row>
    <row r="13" spans="1:26" ht="24" x14ac:dyDescent="0.2">
      <c r="A13" s="709">
        <v>9</v>
      </c>
      <c r="B13" s="715" t="s">
        <v>321</v>
      </c>
      <c r="C13" s="716" t="s">
        <v>322</v>
      </c>
      <c r="D13" s="716" t="s">
        <v>306</v>
      </c>
      <c r="E13" s="716" t="s">
        <v>326</v>
      </c>
      <c r="F13" s="717">
        <v>688166.67</v>
      </c>
      <c r="G13" s="718" t="s">
        <v>324</v>
      </c>
      <c r="H13" s="719" t="s">
        <v>325</v>
      </c>
      <c r="I13" s="720">
        <v>43516</v>
      </c>
      <c r="J13" s="720">
        <v>43881</v>
      </c>
      <c r="K13" s="721"/>
    </row>
    <row r="14" spans="1:26" ht="24" x14ac:dyDescent="0.2">
      <c r="A14" s="709">
        <v>10</v>
      </c>
      <c r="B14" s="715" t="s">
        <v>327</v>
      </c>
      <c r="C14" s="716" t="s">
        <v>322</v>
      </c>
      <c r="D14" s="716" t="s">
        <v>306</v>
      </c>
      <c r="E14" s="716" t="s">
        <v>328</v>
      </c>
      <c r="F14" s="717">
        <v>206987.76</v>
      </c>
      <c r="G14" s="718" t="s">
        <v>329</v>
      </c>
      <c r="H14" s="719" t="s">
        <v>330</v>
      </c>
      <c r="I14" s="720">
        <v>43165</v>
      </c>
      <c r="J14" s="720">
        <v>43530</v>
      </c>
      <c r="K14" s="721"/>
    </row>
    <row r="15" spans="1:26" ht="24" x14ac:dyDescent="0.2">
      <c r="A15" s="709">
        <v>11</v>
      </c>
      <c r="B15" s="715" t="s">
        <v>327</v>
      </c>
      <c r="C15" s="716" t="s">
        <v>322</v>
      </c>
      <c r="D15" s="716" t="s">
        <v>306</v>
      </c>
      <c r="E15" s="716" t="s">
        <v>331</v>
      </c>
      <c r="F15" s="717">
        <v>1113116.6399999999</v>
      </c>
      <c r="G15" s="718" t="s">
        <v>329</v>
      </c>
      <c r="H15" s="719" t="s">
        <v>332</v>
      </c>
      <c r="I15" s="720">
        <v>43549</v>
      </c>
      <c r="J15" s="720">
        <v>43915</v>
      </c>
      <c r="K15" s="721"/>
    </row>
    <row r="16" spans="1:26" ht="24" x14ac:dyDescent="0.2">
      <c r="A16" s="709">
        <v>12</v>
      </c>
      <c r="B16" s="715" t="s">
        <v>333</v>
      </c>
      <c r="C16" s="716" t="s">
        <v>322</v>
      </c>
      <c r="D16" s="716" t="s">
        <v>306</v>
      </c>
      <c r="E16" s="716" t="s">
        <v>334</v>
      </c>
      <c r="F16" s="717">
        <v>627826.5</v>
      </c>
      <c r="G16" s="718" t="s">
        <v>335</v>
      </c>
      <c r="H16" s="719" t="s">
        <v>336</v>
      </c>
      <c r="I16" s="720">
        <v>43523</v>
      </c>
      <c r="J16" s="720">
        <v>43888</v>
      </c>
      <c r="K16" s="721"/>
    </row>
    <row r="17" spans="1:11" ht="36" x14ac:dyDescent="0.2">
      <c r="A17" s="709">
        <v>13</v>
      </c>
      <c r="B17" s="715" t="s">
        <v>337</v>
      </c>
      <c r="C17" s="716" t="s">
        <v>322</v>
      </c>
      <c r="D17" s="716" t="s">
        <v>306</v>
      </c>
      <c r="E17" s="716" t="s">
        <v>338</v>
      </c>
      <c r="F17" s="722">
        <v>429490.06</v>
      </c>
      <c r="G17" s="718" t="s">
        <v>339</v>
      </c>
      <c r="H17" s="719" t="s">
        <v>330</v>
      </c>
      <c r="I17" s="720">
        <v>43159</v>
      </c>
      <c r="J17" s="720">
        <v>43545</v>
      </c>
      <c r="K17" s="721"/>
    </row>
    <row r="18" spans="1:11" ht="36" x14ac:dyDescent="0.2">
      <c r="A18" s="709">
        <v>14</v>
      </c>
      <c r="B18" s="715" t="s">
        <v>337</v>
      </c>
      <c r="C18" s="716" t="s">
        <v>322</v>
      </c>
      <c r="D18" s="716" t="s">
        <v>306</v>
      </c>
      <c r="E18" s="716" t="s">
        <v>340</v>
      </c>
      <c r="F18" s="717">
        <v>2611830</v>
      </c>
      <c r="G18" s="718" t="s">
        <v>339</v>
      </c>
      <c r="H18" s="719" t="s">
        <v>341</v>
      </c>
      <c r="I18" s="720">
        <v>43546</v>
      </c>
      <c r="J18" s="720">
        <v>43911</v>
      </c>
      <c r="K18" s="721"/>
    </row>
    <row r="19" spans="1:11" ht="72" x14ac:dyDescent="0.2">
      <c r="A19" s="709">
        <v>15</v>
      </c>
      <c r="B19" s="715" t="s">
        <v>342</v>
      </c>
      <c r="C19" s="716" t="s">
        <v>322</v>
      </c>
      <c r="D19" s="716" t="s">
        <v>306</v>
      </c>
      <c r="E19" s="716" t="s">
        <v>343</v>
      </c>
      <c r="F19" s="717">
        <v>499999.5</v>
      </c>
      <c r="G19" s="718" t="s">
        <v>339</v>
      </c>
      <c r="H19" s="716" t="s">
        <v>330</v>
      </c>
      <c r="I19" s="720">
        <v>43017</v>
      </c>
      <c r="J19" s="720">
        <v>43564</v>
      </c>
      <c r="K19" s="721"/>
    </row>
    <row r="20" spans="1:11" ht="78" customHeight="1" x14ac:dyDescent="0.2">
      <c r="A20" s="709">
        <v>16</v>
      </c>
      <c r="B20" s="715" t="s">
        <v>344</v>
      </c>
      <c r="C20" s="716" t="s">
        <v>322</v>
      </c>
      <c r="D20" s="716" t="s">
        <v>306</v>
      </c>
      <c r="E20" s="716" t="s">
        <v>343</v>
      </c>
      <c r="F20" s="717">
        <v>454545</v>
      </c>
      <c r="G20" s="718" t="s">
        <v>339</v>
      </c>
      <c r="H20" s="716" t="s">
        <v>330</v>
      </c>
      <c r="I20" s="720">
        <v>43594</v>
      </c>
      <c r="J20" s="720">
        <v>43686</v>
      </c>
      <c r="K20" s="721"/>
    </row>
    <row r="21" spans="1:11" ht="72" x14ac:dyDescent="0.2">
      <c r="A21" s="709">
        <v>17</v>
      </c>
      <c r="B21" s="715" t="s">
        <v>342</v>
      </c>
      <c r="C21" s="716" t="s">
        <v>322</v>
      </c>
      <c r="D21" s="716" t="s">
        <v>306</v>
      </c>
      <c r="E21" s="716" t="s">
        <v>345</v>
      </c>
      <c r="F21" s="717">
        <v>74412.479999999996</v>
      </c>
      <c r="G21" s="718" t="s">
        <v>346</v>
      </c>
      <c r="H21" s="711" t="s">
        <v>309</v>
      </c>
      <c r="I21" s="720">
        <v>43690</v>
      </c>
      <c r="J21" s="720">
        <v>44209</v>
      </c>
      <c r="K21" s="721"/>
    </row>
    <row r="22" spans="1:11" ht="24" x14ac:dyDescent="0.2">
      <c r="A22" s="709">
        <v>18</v>
      </c>
      <c r="B22" s="715" t="s">
        <v>347</v>
      </c>
      <c r="C22" s="716" t="s">
        <v>348</v>
      </c>
      <c r="D22" s="716" t="s">
        <v>306</v>
      </c>
      <c r="E22" s="716" t="s">
        <v>349</v>
      </c>
      <c r="F22" s="717">
        <v>2357249.17</v>
      </c>
      <c r="G22" s="718" t="s">
        <v>350</v>
      </c>
      <c r="H22" s="711" t="s">
        <v>309</v>
      </c>
      <c r="I22" s="720">
        <v>43462</v>
      </c>
      <c r="J22" s="720">
        <v>44557</v>
      </c>
      <c r="K22" s="721"/>
    </row>
    <row r="23" spans="1:11" ht="24" x14ac:dyDescent="0.2">
      <c r="A23" s="709">
        <v>19</v>
      </c>
      <c r="B23" s="715" t="s">
        <v>351</v>
      </c>
      <c r="C23" s="716" t="s">
        <v>348</v>
      </c>
      <c r="D23" s="716" t="s">
        <v>306</v>
      </c>
      <c r="E23" s="716" t="s">
        <v>352</v>
      </c>
      <c r="F23" s="717">
        <v>465063.02</v>
      </c>
      <c r="G23" s="718" t="s">
        <v>353</v>
      </c>
      <c r="H23" s="716" t="s">
        <v>330</v>
      </c>
      <c r="I23" s="720">
        <v>43439</v>
      </c>
      <c r="J23" s="720">
        <v>43804</v>
      </c>
      <c r="K23" s="721"/>
    </row>
    <row r="24" spans="1:11" ht="36" x14ac:dyDescent="0.2">
      <c r="A24" s="709">
        <v>20</v>
      </c>
      <c r="B24" s="715" t="s">
        <v>354</v>
      </c>
      <c r="C24" s="716" t="s">
        <v>348</v>
      </c>
      <c r="D24" s="716" t="s">
        <v>306</v>
      </c>
      <c r="E24" s="716" t="s">
        <v>355</v>
      </c>
      <c r="F24" s="723">
        <v>3594666.6</v>
      </c>
      <c r="G24" s="718" t="s">
        <v>356</v>
      </c>
      <c r="H24" s="711" t="s">
        <v>309</v>
      </c>
      <c r="I24" s="720">
        <v>42951</v>
      </c>
      <c r="J24" s="720">
        <v>44047</v>
      </c>
      <c r="K24" s="721"/>
    </row>
    <row r="25" spans="1:11" ht="24" x14ac:dyDescent="0.2">
      <c r="A25" s="709">
        <v>21</v>
      </c>
      <c r="B25" s="715" t="s">
        <v>357</v>
      </c>
      <c r="C25" s="716" t="s">
        <v>322</v>
      </c>
      <c r="D25" s="716" t="s">
        <v>306</v>
      </c>
      <c r="E25" s="716" t="s">
        <v>358</v>
      </c>
      <c r="F25" s="717">
        <v>515466</v>
      </c>
      <c r="G25" s="718" t="s">
        <v>359</v>
      </c>
      <c r="H25" s="711" t="s">
        <v>309</v>
      </c>
      <c r="I25" s="724">
        <v>43178</v>
      </c>
      <c r="J25" s="724">
        <v>44274</v>
      </c>
      <c r="K25" s="721"/>
    </row>
    <row r="26" spans="1:11" ht="24" x14ac:dyDescent="0.2">
      <c r="A26" s="709">
        <v>22</v>
      </c>
      <c r="B26" s="715" t="s">
        <v>360</v>
      </c>
      <c r="C26" s="716" t="s">
        <v>322</v>
      </c>
      <c r="D26" s="716" t="s">
        <v>306</v>
      </c>
      <c r="E26" s="716" t="s">
        <v>361</v>
      </c>
      <c r="F26" s="717">
        <v>1488806.4</v>
      </c>
      <c r="G26" s="718" t="s">
        <v>329</v>
      </c>
      <c r="H26" s="711" t="s">
        <v>309</v>
      </c>
      <c r="I26" s="724">
        <v>43209</v>
      </c>
      <c r="J26" s="724">
        <v>44305</v>
      </c>
      <c r="K26" s="721"/>
    </row>
    <row r="27" spans="1:11" ht="48" x14ac:dyDescent="0.2">
      <c r="A27" s="709">
        <v>23</v>
      </c>
      <c r="B27" s="715" t="s">
        <v>362</v>
      </c>
      <c r="C27" s="716" t="s">
        <v>322</v>
      </c>
      <c r="D27" s="716" t="s">
        <v>306</v>
      </c>
      <c r="E27" s="716" t="s">
        <v>363</v>
      </c>
      <c r="F27" s="717">
        <v>1035691.67</v>
      </c>
      <c r="G27" s="718" t="s">
        <v>364</v>
      </c>
      <c r="H27" s="711" t="s">
        <v>309</v>
      </c>
      <c r="I27" s="724">
        <v>43500</v>
      </c>
      <c r="J27" s="724">
        <v>44047</v>
      </c>
      <c r="K27" s="721"/>
    </row>
    <row r="28" spans="1:11" ht="24" x14ac:dyDescent="0.2">
      <c r="A28" s="709">
        <v>24</v>
      </c>
      <c r="B28" s="715" t="s">
        <v>365</v>
      </c>
      <c r="C28" s="716" t="s">
        <v>366</v>
      </c>
      <c r="D28" s="716" t="s">
        <v>306</v>
      </c>
      <c r="E28" s="716" t="s">
        <v>367</v>
      </c>
      <c r="F28" s="717">
        <v>59300</v>
      </c>
      <c r="G28" s="718" t="s">
        <v>368</v>
      </c>
      <c r="H28" s="711" t="s">
        <v>309</v>
      </c>
      <c r="I28" s="724">
        <v>43642</v>
      </c>
      <c r="J28" s="724">
        <v>44559</v>
      </c>
      <c r="K28" s="721"/>
    </row>
    <row r="29" spans="1:11" ht="36" x14ac:dyDescent="0.2">
      <c r="A29" s="709">
        <v>25</v>
      </c>
      <c r="B29" s="715" t="s">
        <v>369</v>
      </c>
      <c r="C29" s="716" t="s">
        <v>370</v>
      </c>
      <c r="D29" s="716" t="s">
        <v>306</v>
      </c>
      <c r="E29" s="716" t="s">
        <v>371</v>
      </c>
      <c r="F29" s="717">
        <v>849752.04</v>
      </c>
      <c r="G29" s="718" t="s">
        <v>372</v>
      </c>
      <c r="H29" s="716" t="s">
        <v>373</v>
      </c>
      <c r="I29" s="724">
        <v>43353</v>
      </c>
      <c r="J29" s="724" t="s">
        <v>374</v>
      </c>
      <c r="K29" s="721" t="s">
        <v>375</v>
      </c>
    </row>
    <row r="30" spans="1:11" ht="36" x14ac:dyDescent="0.2">
      <c r="A30" s="709">
        <v>26</v>
      </c>
      <c r="B30" s="715" t="s">
        <v>376</v>
      </c>
      <c r="C30" s="716" t="s">
        <v>370</v>
      </c>
      <c r="D30" s="716" t="s">
        <v>306</v>
      </c>
      <c r="E30" s="716" t="s">
        <v>371</v>
      </c>
      <c r="F30" s="717">
        <v>436776</v>
      </c>
      <c r="G30" s="718" t="s">
        <v>377</v>
      </c>
      <c r="H30" s="716" t="s">
        <v>373</v>
      </c>
      <c r="I30" s="724">
        <v>43354</v>
      </c>
      <c r="J30" s="724" t="s">
        <v>378</v>
      </c>
      <c r="K30" s="721" t="s">
        <v>379</v>
      </c>
    </row>
    <row r="31" spans="1:11" ht="36" x14ac:dyDescent="0.2">
      <c r="A31" s="709">
        <v>27</v>
      </c>
      <c r="B31" s="715" t="s">
        <v>380</v>
      </c>
      <c r="C31" s="716" t="s">
        <v>370</v>
      </c>
      <c r="D31" s="716" t="s">
        <v>306</v>
      </c>
      <c r="E31" s="716" t="s">
        <v>371</v>
      </c>
      <c r="F31" s="717">
        <v>995031.6</v>
      </c>
      <c r="G31" s="718" t="s">
        <v>381</v>
      </c>
      <c r="H31" s="716" t="s">
        <v>373</v>
      </c>
      <c r="I31" s="724">
        <v>43354</v>
      </c>
      <c r="J31" s="724" t="s">
        <v>378</v>
      </c>
      <c r="K31" s="721" t="s">
        <v>379</v>
      </c>
    </row>
    <row r="32" spans="1:11" ht="36" x14ac:dyDescent="0.2">
      <c r="A32" s="709">
        <v>28</v>
      </c>
      <c r="B32" s="715" t="s">
        <v>382</v>
      </c>
      <c r="C32" s="716" t="s">
        <v>370</v>
      </c>
      <c r="D32" s="716" t="s">
        <v>306</v>
      </c>
      <c r="E32" s="716" t="s">
        <v>371</v>
      </c>
      <c r="F32" s="717">
        <v>1050000</v>
      </c>
      <c r="G32" s="718" t="s">
        <v>383</v>
      </c>
      <c r="H32" s="716" t="s">
        <v>373</v>
      </c>
      <c r="I32" s="724">
        <v>43352</v>
      </c>
      <c r="J32" s="724" t="s">
        <v>384</v>
      </c>
      <c r="K32" s="721" t="s">
        <v>385</v>
      </c>
    </row>
    <row r="33" spans="1:11" ht="24" x14ac:dyDescent="0.2">
      <c r="A33" s="709">
        <v>29</v>
      </c>
      <c r="B33" s="715" t="s">
        <v>386</v>
      </c>
      <c r="C33" s="716" t="s">
        <v>370</v>
      </c>
      <c r="D33" s="716" t="s">
        <v>306</v>
      </c>
      <c r="E33" s="716" t="s">
        <v>371</v>
      </c>
      <c r="F33" s="717">
        <v>543036</v>
      </c>
      <c r="G33" s="718" t="s">
        <v>387</v>
      </c>
      <c r="H33" s="716" t="s">
        <v>373</v>
      </c>
      <c r="I33" s="724">
        <v>43352</v>
      </c>
      <c r="J33" s="724" t="s">
        <v>388</v>
      </c>
      <c r="K33" s="721" t="s">
        <v>385</v>
      </c>
    </row>
    <row r="34" spans="1:11" ht="36" x14ac:dyDescent="0.2">
      <c r="A34" s="709">
        <v>30</v>
      </c>
      <c r="B34" s="715" t="s">
        <v>389</v>
      </c>
      <c r="C34" s="716" t="s">
        <v>370</v>
      </c>
      <c r="D34" s="716" t="s">
        <v>306</v>
      </c>
      <c r="E34" s="716" t="s">
        <v>371</v>
      </c>
      <c r="F34" s="717">
        <v>875029.68</v>
      </c>
      <c r="G34" s="718" t="s">
        <v>390</v>
      </c>
      <c r="H34" s="716" t="s">
        <v>373</v>
      </c>
      <c r="I34" s="724">
        <v>43354</v>
      </c>
      <c r="J34" s="724" t="s">
        <v>391</v>
      </c>
      <c r="K34" s="721" t="s">
        <v>379</v>
      </c>
    </row>
    <row r="35" spans="1:11" ht="67.5" x14ac:dyDescent="0.2">
      <c r="A35" s="709">
        <v>31</v>
      </c>
      <c r="B35" s="715" t="s">
        <v>392</v>
      </c>
      <c r="C35" s="716" t="s">
        <v>370</v>
      </c>
      <c r="D35" s="716" t="s">
        <v>306</v>
      </c>
      <c r="E35" s="716" t="s">
        <v>371</v>
      </c>
      <c r="F35" s="717">
        <v>864000</v>
      </c>
      <c r="G35" s="718" t="s">
        <v>393</v>
      </c>
      <c r="H35" s="716" t="s">
        <v>373</v>
      </c>
      <c r="I35" s="724">
        <v>43354</v>
      </c>
      <c r="J35" s="724" t="s">
        <v>394</v>
      </c>
      <c r="K35" s="721" t="s">
        <v>395</v>
      </c>
    </row>
    <row r="36" spans="1:11" ht="36" x14ac:dyDescent="0.2">
      <c r="A36" s="709">
        <v>32</v>
      </c>
      <c r="B36" s="715" t="s">
        <v>396</v>
      </c>
      <c r="C36" s="716" t="s">
        <v>370</v>
      </c>
      <c r="D36" s="716" t="s">
        <v>306</v>
      </c>
      <c r="E36" s="716" t="s">
        <v>371</v>
      </c>
      <c r="F36" s="717">
        <v>180990</v>
      </c>
      <c r="G36" s="718" t="s">
        <v>397</v>
      </c>
      <c r="H36" s="716" t="s">
        <v>373</v>
      </c>
      <c r="I36" s="724">
        <v>43353</v>
      </c>
      <c r="J36" s="724" t="s">
        <v>374</v>
      </c>
      <c r="K36" s="721" t="s">
        <v>375</v>
      </c>
    </row>
    <row r="37" spans="1:11" ht="24" x14ac:dyDescent="0.2">
      <c r="A37" s="709">
        <v>33</v>
      </c>
      <c r="B37" s="715" t="s">
        <v>398</v>
      </c>
      <c r="C37" s="716" t="s">
        <v>370</v>
      </c>
      <c r="D37" s="716" t="s">
        <v>306</v>
      </c>
      <c r="E37" s="716" t="s">
        <v>371</v>
      </c>
      <c r="F37" s="717">
        <v>270000</v>
      </c>
      <c r="G37" s="718" t="s">
        <v>399</v>
      </c>
      <c r="H37" s="716" t="s">
        <v>373</v>
      </c>
      <c r="I37" s="724">
        <v>43352</v>
      </c>
      <c r="J37" s="724" t="s">
        <v>388</v>
      </c>
      <c r="K37" s="721" t="s">
        <v>385</v>
      </c>
    </row>
    <row r="38" spans="1:11" ht="84" x14ac:dyDescent="0.2">
      <c r="A38" s="709">
        <v>34</v>
      </c>
      <c r="B38" s="715" t="s">
        <v>400</v>
      </c>
      <c r="C38" s="716" t="s">
        <v>401</v>
      </c>
      <c r="D38" s="716" t="s">
        <v>306</v>
      </c>
      <c r="E38" s="716" t="s">
        <v>402</v>
      </c>
      <c r="F38" s="717">
        <v>255522.72</v>
      </c>
      <c r="G38" s="718" t="s">
        <v>403</v>
      </c>
      <c r="H38" s="716" t="s">
        <v>404</v>
      </c>
      <c r="I38" s="724">
        <v>43159</v>
      </c>
      <c r="J38" s="724" t="s">
        <v>405</v>
      </c>
      <c r="K38" s="721" t="s">
        <v>406</v>
      </c>
    </row>
    <row r="39" spans="1:11" ht="36" x14ac:dyDescent="0.2">
      <c r="A39" s="709">
        <v>35</v>
      </c>
      <c r="B39" s="715" t="s">
        <v>407</v>
      </c>
      <c r="C39" s="716" t="s">
        <v>401</v>
      </c>
      <c r="D39" s="716" t="s">
        <v>306</v>
      </c>
      <c r="E39" s="716" t="s">
        <v>402</v>
      </c>
      <c r="F39" s="717">
        <v>382086.40000000002</v>
      </c>
      <c r="G39" s="718" t="s">
        <v>408</v>
      </c>
      <c r="H39" s="716" t="s">
        <v>409</v>
      </c>
      <c r="I39" s="724">
        <v>43180</v>
      </c>
      <c r="J39" s="724" t="s">
        <v>410</v>
      </c>
      <c r="K39" s="721" t="s">
        <v>411</v>
      </c>
    </row>
    <row r="40" spans="1:11" ht="60" x14ac:dyDescent="0.2">
      <c r="A40" s="709">
        <v>36</v>
      </c>
      <c r="B40" s="715" t="s">
        <v>412</v>
      </c>
      <c r="C40" s="716" t="s">
        <v>401</v>
      </c>
      <c r="D40" s="716" t="s">
        <v>306</v>
      </c>
      <c r="E40" s="716" t="s">
        <v>402</v>
      </c>
      <c r="F40" s="717">
        <v>183477.52000000002</v>
      </c>
      <c r="G40" s="718" t="s">
        <v>413</v>
      </c>
      <c r="H40" s="716" t="s">
        <v>414</v>
      </c>
      <c r="I40" s="724">
        <v>43157</v>
      </c>
      <c r="J40" s="724" t="s">
        <v>415</v>
      </c>
      <c r="K40" s="721" t="s">
        <v>416</v>
      </c>
    </row>
    <row r="41" spans="1:11" ht="48" x14ac:dyDescent="0.2">
      <c r="A41" s="709">
        <v>37</v>
      </c>
      <c r="B41" s="715" t="s">
        <v>417</v>
      </c>
      <c r="C41" s="716" t="s">
        <v>401</v>
      </c>
      <c r="D41" s="716" t="s">
        <v>306</v>
      </c>
      <c r="E41" s="716" t="s">
        <v>402</v>
      </c>
      <c r="F41" s="717">
        <v>81690.14</v>
      </c>
      <c r="G41" s="718" t="s">
        <v>418</v>
      </c>
      <c r="H41" s="716" t="s">
        <v>419</v>
      </c>
      <c r="I41" s="724">
        <v>43150</v>
      </c>
      <c r="J41" s="724" t="s">
        <v>420</v>
      </c>
      <c r="K41" s="721" t="s">
        <v>421</v>
      </c>
    </row>
    <row r="42" spans="1:11" ht="36" x14ac:dyDescent="0.2">
      <c r="A42" s="709">
        <v>38</v>
      </c>
      <c r="B42" s="715" t="s">
        <v>422</v>
      </c>
      <c r="C42" s="716" t="s">
        <v>401</v>
      </c>
      <c r="D42" s="716" t="s">
        <v>306</v>
      </c>
      <c r="E42" s="716" t="s">
        <v>402</v>
      </c>
      <c r="F42" s="717">
        <v>76091.34</v>
      </c>
      <c r="G42" s="718" t="s">
        <v>423</v>
      </c>
      <c r="H42" s="716" t="s">
        <v>424</v>
      </c>
      <c r="I42" s="724">
        <v>43158</v>
      </c>
      <c r="J42" s="724" t="s">
        <v>425</v>
      </c>
      <c r="K42" s="721" t="s">
        <v>426</v>
      </c>
    </row>
    <row r="43" spans="1:11" ht="48" x14ac:dyDescent="0.2">
      <c r="A43" s="709">
        <v>39</v>
      </c>
      <c r="B43" s="715" t="s">
        <v>422</v>
      </c>
      <c r="C43" s="716" t="s">
        <v>401</v>
      </c>
      <c r="D43" s="716" t="s">
        <v>306</v>
      </c>
      <c r="E43" s="716" t="s">
        <v>427</v>
      </c>
      <c r="F43" s="717">
        <v>129124.7</v>
      </c>
      <c r="G43" s="718" t="s">
        <v>423</v>
      </c>
      <c r="H43" s="716" t="s">
        <v>428</v>
      </c>
      <c r="I43" s="724">
        <v>43158</v>
      </c>
      <c r="J43" s="724" t="s">
        <v>429</v>
      </c>
      <c r="K43" s="721" t="s">
        <v>430</v>
      </c>
    </row>
    <row r="44" spans="1:11" ht="24" x14ac:dyDescent="0.2">
      <c r="A44" s="709">
        <v>40</v>
      </c>
      <c r="B44" s="715" t="s">
        <v>400</v>
      </c>
      <c r="C44" s="716" t="s">
        <v>370</v>
      </c>
      <c r="D44" s="716" t="s">
        <v>306</v>
      </c>
      <c r="E44" s="716" t="s">
        <v>431</v>
      </c>
      <c r="F44" s="717">
        <v>363168.88</v>
      </c>
      <c r="G44" s="718" t="s">
        <v>432</v>
      </c>
      <c r="H44" s="716" t="s">
        <v>433</v>
      </c>
      <c r="I44" s="724">
        <v>43739</v>
      </c>
      <c r="J44" s="724" t="s">
        <v>434</v>
      </c>
      <c r="K44" s="721"/>
    </row>
    <row r="45" spans="1:11" ht="24" x14ac:dyDescent="0.2">
      <c r="A45" s="709">
        <v>41</v>
      </c>
      <c r="B45" s="715" t="s">
        <v>407</v>
      </c>
      <c r="C45" s="716" t="s">
        <v>370</v>
      </c>
      <c r="D45" s="716" t="s">
        <v>306</v>
      </c>
      <c r="E45" s="716" t="s">
        <v>431</v>
      </c>
      <c r="F45" s="717">
        <v>427810.74</v>
      </c>
      <c r="G45" s="718" t="s">
        <v>432</v>
      </c>
      <c r="H45" s="716" t="s">
        <v>433</v>
      </c>
      <c r="I45" s="724">
        <v>43735</v>
      </c>
      <c r="J45" s="724" t="s">
        <v>435</v>
      </c>
      <c r="K45" s="721"/>
    </row>
    <row r="46" spans="1:11" ht="48" x14ac:dyDescent="0.2">
      <c r="A46" s="709">
        <v>42</v>
      </c>
      <c r="B46" s="715" t="s">
        <v>412</v>
      </c>
      <c r="C46" s="716" t="s">
        <v>370</v>
      </c>
      <c r="D46" s="716" t="s">
        <v>306</v>
      </c>
      <c r="E46" s="716" t="s">
        <v>431</v>
      </c>
      <c r="F46" s="717">
        <v>297360</v>
      </c>
      <c r="G46" s="718" t="s">
        <v>436</v>
      </c>
      <c r="H46" s="716" t="s">
        <v>433</v>
      </c>
      <c r="I46" s="724">
        <v>43728</v>
      </c>
      <c r="J46" s="724" t="s">
        <v>435</v>
      </c>
      <c r="K46" s="721"/>
    </row>
    <row r="47" spans="1:11" ht="60" x14ac:dyDescent="0.2">
      <c r="A47" s="709">
        <v>43</v>
      </c>
      <c r="B47" s="715" t="s">
        <v>417</v>
      </c>
      <c r="C47" s="716" t="s">
        <v>370</v>
      </c>
      <c r="D47" s="716" t="s">
        <v>306</v>
      </c>
      <c r="E47" s="716" t="s">
        <v>431</v>
      </c>
      <c r="F47" s="717">
        <v>174720</v>
      </c>
      <c r="G47" s="718" t="s">
        <v>437</v>
      </c>
      <c r="H47" s="716" t="s">
        <v>433</v>
      </c>
      <c r="I47" s="724">
        <v>43728</v>
      </c>
      <c r="J47" s="724" t="s">
        <v>435</v>
      </c>
      <c r="K47" s="721"/>
    </row>
    <row r="48" spans="1:11" ht="36" x14ac:dyDescent="0.2">
      <c r="A48" s="709">
        <v>44</v>
      </c>
      <c r="B48" s="715" t="s">
        <v>422</v>
      </c>
      <c r="C48" s="716" t="s">
        <v>370</v>
      </c>
      <c r="D48" s="716" t="s">
        <v>306</v>
      </c>
      <c r="E48" s="716" t="s">
        <v>431</v>
      </c>
      <c r="F48" s="717">
        <v>135679.98000000001</v>
      </c>
      <c r="G48" s="718" t="s">
        <v>372</v>
      </c>
      <c r="H48" s="716" t="s">
        <v>433</v>
      </c>
      <c r="I48" s="724">
        <v>43735</v>
      </c>
      <c r="J48" s="724" t="s">
        <v>435</v>
      </c>
      <c r="K48" s="721"/>
    </row>
    <row r="49" spans="1:11" ht="24" x14ac:dyDescent="0.2">
      <c r="A49" s="709">
        <v>45</v>
      </c>
      <c r="B49" s="715" t="s">
        <v>438</v>
      </c>
      <c r="C49" s="716" t="s">
        <v>401</v>
      </c>
      <c r="D49" s="716" t="s">
        <v>306</v>
      </c>
      <c r="E49" s="716" t="s">
        <v>439</v>
      </c>
      <c r="F49" s="717">
        <v>1031712.76</v>
      </c>
      <c r="G49" s="718" t="s">
        <v>440</v>
      </c>
      <c r="H49" s="716" t="s">
        <v>441</v>
      </c>
      <c r="I49" s="724">
        <v>43515</v>
      </c>
      <c r="J49" s="724" t="s">
        <v>442</v>
      </c>
      <c r="K49" s="721"/>
    </row>
    <row r="50" spans="1:11" ht="48" x14ac:dyDescent="0.2">
      <c r="A50" s="709">
        <v>46</v>
      </c>
      <c r="B50" s="715" t="s">
        <v>443</v>
      </c>
      <c r="C50" s="716" t="s">
        <v>401</v>
      </c>
      <c r="D50" s="716" t="s">
        <v>306</v>
      </c>
      <c r="E50" s="716" t="s">
        <v>444</v>
      </c>
      <c r="F50" s="717">
        <v>13560268.08</v>
      </c>
      <c r="G50" s="718" t="s">
        <v>445</v>
      </c>
      <c r="H50" s="716" t="s">
        <v>446</v>
      </c>
      <c r="I50" s="724">
        <v>43144</v>
      </c>
      <c r="J50" s="724" t="s">
        <v>447</v>
      </c>
      <c r="K50" s="721" t="s">
        <v>448</v>
      </c>
    </row>
    <row r="51" spans="1:11" ht="24" x14ac:dyDescent="0.2">
      <c r="A51" s="709">
        <v>47</v>
      </c>
      <c r="B51" s="715" t="s">
        <v>449</v>
      </c>
      <c r="C51" s="716" t="s">
        <v>450</v>
      </c>
      <c r="D51" s="716" t="s">
        <v>306</v>
      </c>
      <c r="E51" s="716" t="s">
        <v>451</v>
      </c>
      <c r="F51" s="717">
        <v>174073.60000000001</v>
      </c>
      <c r="G51" s="718" t="s">
        <v>452</v>
      </c>
      <c r="H51" s="711" t="s">
        <v>309</v>
      </c>
      <c r="I51" s="724">
        <v>43524</v>
      </c>
      <c r="J51" s="724">
        <v>44255</v>
      </c>
      <c r="K51" s="721" t="s">
        <v>453</v>
      </c>
    </row>
    <row r="52" spans="1:11" ht="36" x14ac:dyDescent="0.2">
      <c r="A52" s="709">
        <v>48</v>
      </c>
      <c r="B52" s="715" t="s">
        <v>454</v>
      </c>
      <c r="C52" s="716" t="s">
        <v>450</v>
      </c>
      <c r="D52" s="716" t="s">
        <v>306</v>
      </c>
      <c r="E52" s="716" t="s">
        <v>451</v>
      </c>
      <c r="F52" s="717">
        <v>219469.1</v>
      </c>
      <c r="G52" s="718" t="s">
        <v>455</v>
      </c>
      <c r="H52" s="711" t="s">
        <v>309</v>
      </c>
      <c r="I52" s="724">
        <v>43529</v>
      </c>
      <c r="J52" s="724">
        <v>44259</v>
      </c>
      <c r="K52" s="721" t="s">
        <v>456</v>
      </c>
    </row>
    <row r="53" spans="1:11" ht="36" x14ac:dyDescent="0.2">
      <c r="A53" s="709">
        <v>49</v>
      </c>
      <c r="B53" s="715" t="s">
        <v>457</v>
      </c>
      <c r="C53" s="716" t="s">
        <v>450</v>
      </c>
      <c r="D53" s="716" t="s">
        <v>306</v>
      </c>
      <c r="E53" s="716" t="s">
        <v>451</v>
      </c>
      <c r="F53" s="717">
        <v>229266.5</v>
      </c>
      <c r="G53" s="718" t="s">
        <v>458</v>
      </c>
      <c r="H53" s="711" t="s">
        <v>309</v>
      </c>
      <c r="I53" s="724">
        <v>43529</v>
      </c>
      <c r="J53" s="724">
        <v>44259</v>
      </c>
      <c r="K53" s="721" t="s">
        <v>456</v>
      </c>
    </row>
    <row r="54" spans="1:11" ht="24" x14ac:dyDescent="0.2">
      <c r="A54" s="709">
        <v>50</v>
      </c>
      <c r="B54" s="715" t="s">
        <v>459</v>
      </c>
      <c r="C54" s="716" t="s">
        <v>450</v>
      </c>
      <c r="D54" s="716" t="s">
        <v>306</v>
      </c>
      <c r="E54" s="716" t="s">
        <v>451</v>
      </c>
      <c r="F54" s="717">
        <v>511249.44</v>
      </c>
      <c r="G54" s="718" t="s">
        <v>460</v>
      </c>
      <c r="H54" s="711" t="s">
        <v>309</v>
      </c>
      <c r="I54" s="724">
        <v>43537</v>
      </c>
      <c r="J54" s="724">
        <v>44267</v>
      </c>
      <c r="K54" s="721" t="s">
        <v>461</v>
      </c>
    </row>
    <row r="55" spans="1:11" ht="24" x14ac:dyDescent="0.2">
      <c r="A55" s="709">
        <v>51</v>
      </c>
      <c r="B55" s="715" t="s">
        <v>462</v>
      </c>
      <c r="C55" s="716" t="s">
        <v>450</v>
      </c>
      <c r="D55" s="716" t="s">
        <v>306</v>
      </c>
      <c r="E55" s="716" t="s">
        <v>451</v>
      </c>
      <c r="F55" s="717">
        <v>333179.71000000002</v>
      </c>
      <c r="G55" s="718" t="s">
        <v>463</v>
      </c>
      <c r="H55" s="711" t="s">
        <v>309</v>
      </c>
      <c r="I55" s="724">
        <v>43537</v>
      </c>
      <c r="J55" s="724">
        <v>44267</v>
      </c>
      <c r="K55" s="721" t="s">
        <v>461</v>
      </c>
    </row>
    <row r="56" spans="1:11" ht="24" x14ac:dyDescent="0.2">
      <c r="A56" s="709">
        <v>52</v>
      </c>
      <c r="B56" s="715" t="s">
        <v>464</v>
      </c>
      <c r="C56" s="716" t="s">
        <v>450</v>
      </c>
      <c r="D56" s="716" t="s">
        <v>306</v>
      </c>
      <c r="E56" s="716" t="s">
        <v>451</v>
      </c>
      <c r="F56" s="717">
        <v>359943.07</v>
      </c>
      <c r="G56" s="718" t="s">
        <v>465</v>
      </c>
      <c r="H56" s="711" t="s">
        <v>309</v>
      </c>
      <c r="I56" s="724">
        <v>43537</v>
      </c>
      <c r="J56" s="724">
        <v>44267</v>
      </c>
      <c r="K56" s="721" t="s">
        <v>461</v>
      </c>
    </row>
    <row r="57" spans="1:11" ht="24" x14ac:dyDescent="0.2">
      <c r="A57" s="709">
        <v>53</v>
      </c>
      <c r="B57" s="715" t="s">
        <v>466</v>
      </c>
      <c r="C57" s="716" t="s">
        <v>450</v>
      </c>
      <c r="D57" s="716" t="s">
        <v>306</v>
      </c>
      <c r="E57" s="716" t="s">
        <v>451</v>
      </c>
      <c r="F57" s="717">
        <v>168831.07</v>
      </c>
      <c r="G57" s="718" t="s">
        <v>463</v>
      </c>
      <c r="H57" s="711" t="s">
        <v>309</v>
      </c>
      <c r="I57" s="724">
        <v>43537</v>
      </c>
      <c r="J57" s="724">
        <v>44267</v>
      </c>
      <c r="K57" s="721" t="s">
        <v>461</v>
      </c>
    </row>
    <row r="58" spans="1:11" ht="24" x14ac:dyDescent="0.2">
      <c r="A58" s="709">
        <v>54</v>
      </c>
      <c r="B58" s="715" t="s">
        <v>467</v>
      </c>
      <c r="C58" s="716" t="s">
        <v>450</v>
      </c>
      <c r="D58" s="716" t="s">
        <v>306</v>
      </c>
      <c r="E58" s="716" t="s">
        <v>451</v>
      </c>
      <c r="F58" s="717">
        <v>214556.83</v>
      </c>
      <c r="G58" s="718" t="s">
        <v>468</v>
      </c>
      <c r="H58" s="711" t="s">
        <v>309</v>
      </c>
      <c r="I58" s="724">
        <v>43537</v>
      </c>
      <c r="J58" s="724">
        <v>44267</v>
      </c>
      <c r="K58" s="721" t="s">
        <v>461</v>
      </c>
    </row>
    <row r="59" spans="1:11" ht="24" x14ac:dyDescent="0.2">
      <c r="A59" s="709">
        <v>55</v>
      </c>
      <c r="B59" s="715" t="s">
        <v>469</v>
      </c>
      <c r="C59" s="716" t="s">
        <v>450</v>
      </c>
      <c r="D59" s="716" t="s">
        <v>306</v>
      </c>
      <c r="E59" s="716" t="s">
        <v>451</v>
      </c>
      <c r="F59" s="717">
        <v>246287.9</v>
      </c>
      <c r="G59" s="718" t="s">
        <v>468</v>
      </c>
      <c r="H59" s="711" t="s">
        <v>309</v>
      </c>
      <c r="I59" s="724">
        <v>43537</v>
      </c>
      <c r="J59" s="724">
        <v>44267</v>
      </c>
      <c r="K59" s="721" t="s">
        <v>461</v>
      </c>
    </row>
    <row r="60" spans="1:11" ht="24" x14ac:dyDescent="0.2">
      <c r="A60" s="709">
        <v>56</v>
      </c>
      <c r="B60" s="715" t="s">
        <v>470</v>
      </c>
      <c r="C60" s="716" t="s">
        <v>450</v>
      </c>
      <c r="D60" s="716" t="s">
        <v>306</v>
      </c>
      <c r="E60" s="716" t="s">
        <v>451</v>
      </c>
      <c r="F60" s="717">
        <v>230207.88</v>
      </c>
      <c r="G60" s="718" t="s">
        <v>471</v>
      </c>
      <c r="H60" s="711" t="s">
        <v>309</v>
      </c>
      <c r="I60" s="724">
        <v>43612</v>
      </c>
      <c r="J60" s="724">
        <v>44347</v>
      </c>
      <c r="K60" s="721" t="s">
        <v>472</v>
      </c>
    </row>
    <row r="61" spans="1:11" ht="36" x14ac:dyDescent="0.2">
      <c r="A61" s="709">
        <v>57</v>
      </c>
      <c r="B61" s="715" t="s">
        <v>473</v>
      </c>
      <c r="C61" s="716" t="s">
        <v>450</v>
      </c>
      <c r="D61" s="716" t="s">
        <v>306</v>
      </c>
      <c r="E61" s="716" t="s">
        <v>474</v>
      </c>
      <c r="F61" s="717">
        <v>491249.13</v>
      </c>
      <c r="G61" s="718" t="s">
        <v>475</v>
      </c>
      <c r="H61" s="711" t="s">
        <v>309</v>
      </c>
      <c r="I61" s="724">
        <v>43542</v>
      </c>
      <c r="J61" s="724">
        <v>44272</v>
      </c>
      <c r="K61" s="721" t="s">
        <v>476</v>
      </c>
    </row>
    <row r="62" spans="1:11" ht="36" x14ac:dyDescent="0.2">
      <c r="A62" s="709">
        <v>58</v>
      </c>
      <c r="B62" s="715" t="s">
        <v>477</v>
      </c>
      <c r="C62" s="716" t="s">
        <v>450</v>
      </c>
      <c r="D62" s="716" t="s">
        <v>306</v>
      </c>
      <c r="E62" s="716" t="s">
        <v>474</v>
      </c>
      <c r="F62" s="717">
        <v>283138.03999999998</v>
      </c>
      <c r="G62" s="718" t="s">
        <v>478</v>
      </c>
      <c r="H62" s="711" t="s">
        <v>309</v>
      </c>
      <c r="I62" s="724">
        <v>43552</v>
      </c>
      <c r="J62" s="724">
        <v>44282</v>
      </c>
      <c r="K62" s="721" t="s">
        <v>479</v>
      </c>
    </row>
    <row r="63" spans="1:11" ht="36" x14ac:dyDescent="0.2">
      <c r="A63" s="709">
        <v>59</v>
      </c>
      <c r="B63" s="715" t="s">
        <v>480</v>
      </c>
      <c r="C63" s="716" t="s">
        <v>450</v>
      </c>
      <c r="D63" s="716" t="s">
        <v>306</v>
      </c>
      <c r="E63" s="716" t="s">
        <v>474</v>
      </c>
      <c r="F63" s="717">
        <v>282002.36</v>
      </c>
      <c r="G63" s="718" t="s">
        <v>478</v>
      </c>
      <c r="H63" s="711" t="s">
        <v>309</v>
      </c>
      <c r="I63" s="724">
        <v>43552</v>
      </c>
      <c r="J63" s="724">
        <v>44282</v>
      </c>
      <c r="K63" s="721" t="s">
        <v>479</v>
      </c>
    </row>
    <row r="64" spans="1:11" ht="48" x14ac:dyDescent="0.2">
      <c r="A64" s="709">
        <v>60</v>
      </c>
      <c r="B64" s="715" t="s">
        <v>481</v>
      </c>
      <c r="C64" s="716" t="s">
        <v>450</v>
      </c>
      <c r="D64" s="716" t="s">
        <v>306</v>
      </c>
      <c r="E64" s="716" t="s">
        <v>474</v>
      </c>
      <c r="F64" s="717">
        <v>263999.7</v>
      </c>
      <c r="G64" s="718" t="s">
        <v>482</v>
      </c>
      <c r="H64" s="711" t="s">
        <v>309</v>
      </c>
      <c r="I64" s="724">
        <v>43552</v>
      </c>
      <c r="J64" s="724">
        <v>44286</v>
      </c>
      <c r="K64" s="721" t="s">
        <v>483</v>
      </c>
    </row>
    <row r="65" spans="1:11" ht="48" x14ac:dyDescent="0.2">
      <c r="A65" s="709">
        <v>61</v>
      </c>
      <c r="B65" s="715" t="s">
        <v>484</v>
      </c>
      <c r="C65" s="716" t="s">
        <v>450</v>
      </c>
      <c r="D65" s="716" t="s">
        <v>306</v>
      </c>
      <c r="E65" s="716" t="s">
        <v>474</v>
      </c>
      <c r="F65" s="717">
        <v>390749.94</v>
      </c>
      <c r="G65" s="718" t="s">
        <v>482</v>
      </c>
      <c r="H65" s="711" t="s">
        <v>309</v>
      </c>
      <c r="I65" s="724">
        <v>43552</v>
      </c>
      <c r="J65" s="724">
        <v>44286</v>
      </c>
      <c r="K65" s="721" t="s">
        <v>483</v>
      </c>
    </row>
    <row r="66" spans="1:11" ht="36" x14ac:dyDescent="0.2">
      <c r="A66" s="709">
        <v>62</v>
      </c>
      <c r="B66" s="715" t="s">
        <v>485</v>
      </c>
      <c r="C66" s="716" t="s">
        <v>450</v>
      </c>
      <c r="D66" s="716" t="s">
        <v>306</v>
      </c>
      <c r="E66" s="716" t="s">
        <v>486</v>
      </c>
      <c r="F66" s="717">
        <v>2420844.6800000002</v>
      </c>
      <c r="G66" s="718" t="s">
        <v>487</v>
      </c>
      <c r="H66" s="716" t="s">
        <v>330</v>
      </c>
      <c r="I66" s="724">
        <v>42923</v>
      </c>
      <c r="J66" s="724">
        <v>43655</v>
      </c>
      <c r="K66" s="721" t="s">
        <v>488</v>
      </c>
    </row>
    <row r="67" spans="1:11" ht="36" x14ac:dyDescent="0.2">
      <c r="A67" s="709">
        <v>63</v>
      </c>
      <c r="B67" s="715" t="s">
        <v>485</v>
      </c>
      <c r="C67" s="716" t="s">
        <v>450</v>
      </c>
      <c r="D67" s="716" t="s">
        <v>306</v>
      </c>
      <c r="E67" s="716" t="s">
        <v>486</v>
      </c>
      <c r="F67" s="717">
        <v>2199863.14</v>
      </c>
      <c r="G67" s="718" t="s">
        <v>489</v>
      </c>
      <c r="H67" s="716" t="s">
        <v>330</v>
      </c>
      <c r="I67" s="724">
        <v>43656</v>
      </c>
      <c r="J67" s="724">
        <v>43837</v>
      </c>
      <c r="K67" s="721" t="s">
        <v>490</v>
      </c>
    </row>
    <row r="68" spans="1:11" ht="24" x14ac:dyDescent="0.2">
      <c r="A68" s="709">
        <v>64</v>
      </c>
      <c r="B68" s="715" t="s">
        <v>491</v>
      </c>
      <c r="C68" s="716" t="s">
        <v>492</v>
      </c>
      <c r="D68" s="716" t="s">
        <v>493</v>
      </c>
      <c r="E68" s="716" t="s">
        <v>494</v>
      </c>
      <c r="F68" s="717">
        <v>218394.95</v>
      </c>
      <c r="G68" s="718" t="s">
        <v>495</v>
      </c>
      <c r="H68" s="716" t="s">
        <v>330</v>
      </c>
      <c r="I68" s="724">
        <v>43208</v>
      </c>
      <c r="J68" s="724">
        <v>43708</v>
      </c>
      <c r="K68" s="721" t="s">
        <v>496</v>
      </c>
    </row>
    <row r="69" spans="1:11" ht="24" x14ac:dyDescent="0.2">
      <c r="A69" s="709">
        <v>65</v>
      </c>
      <c r="B69" s="715" t="s">
        <v>491</v>
      </c>
      <c r="C69" s="716" t="s">
        <v>305</v>
      </c>
      <c r="D69" s="716" t="s">
        <v>493</v>
      </c>
      <c r="E69" s="716" t="s">
        <v>497</v>
      </c>
      <c r="F69" s="717">
        <v>148732.94</v>
      </c>
      <c r="G69" s="718" t="s">
        <v>495</v>
      </c>
      <c r="H69" s="711" t="s">
        <v>309</v>
      </c>
      <c r="I69" s="724">
        <v>43658</v>
      </c>
      <c r="J69" s="724">
        <v>44227</v>
      </c>
      <c r="K69" s="721" t="s">
        <v>498</v>
      </c>
    </row>
    <row r="70" spans="1:11" ht="24" x14ac:dyDescent="0.2">
      <c r="A70" s="709">
        <v>66</v>
      </c>
      <c r="B70" s="715" t="s">
        <v>499</v>
      </c>
      <c r="C70" s="716" t="s">
        <v>305</v>
      </c>
      <c r="D70" s="716" t="s">
        <v>493</v>
      </c>
      <c r="E70" s="716" t="s">
        <v>500</v>
      </c>
      <c r="F70" s="717">
        <v>516032</v>
      </c>
      <c r="G70" s="718" t="s">
        <v>501</v>
      </c>
      <c r="H70" s="711" t="s">
        <v>309</v>
      </c>
      <c r="I70" s="724">
        <v>42311</v>
      </c>
      <c r="J70" s="724">
        <v>44196</v>
      </c>
      <c r="K70" s="721" t="s">
        <v>498</v>
      </c>
    </row>
    <row r="71" spans="1:11" ht="36" x14ac:dyDescent="0.2">
      <c r="A71" s="709">
        <v>67</v>
      </c>
      <c r="B71" s="715" t="s">
        <v>502</v>
      </c>
      <c r="C71" s="716" t="s">
        <v>305</v>
      </c>
      <c r="D71" s="716" t="s">
        <v>493</v>
      </c>
      <c r="E71" s="716" t="s">
        <v>494</v>
      </c>
      <c r="F71" s="717" t="s">
        <v>503</v>
      </c>
      <c r="G71" s="718" t="s">
        <v>504</v>
      </c>
      <c r="H71" s="711" t="s">
        <v>309</v>
      </c>
      <c r="I71" s="724">
        <v>43444</v>
      </c>
      <c r="J71" s="724">
        <v>44104</v>
      </c>
      <c r="K71" s="721" t="s">
        <v>498</v>
      </c>
    </row>
    <row r="72" spans="1:11" ht="24" x14ac:dyDescent="0.2">
      <c r="A72" s="709">
        <v>68</v>
      </c>
      <c r="B72" s="715" t="s">
        <v>505</v>
      </c>
      <c r="C72" s="716" t="s">
        <v>305</v>
      </c>
      <c r="D72" s="716" t="s">
        <v>493</v>
      </c>
      <c r="E72" s="716" t="s">
        <v>506</v>
      </c>
      <c r="F72" s="717">
        <v>221008</v>
      </c>
      <c r="G72" s="718" t="s">
        <v>507</v>
      </c>
      <c r="H72" s="716" t="s">
        <v>330</v>
      </c>
      <c r="I72" s="724">
        <v>41911</v>
      </c>
      <c r="J72" s="724">
        <v>43830</v>
      </c>
      <c r="K72" s="721" t="s">
        <v>508</v>
      </c>
    </row>
    <row r="73" spans="1:11" ht="24" x14ac:dyDescent="0.2">
      <c r="A73" s="709">
        <v>69</v>
      </c>
      <c r="B73" s="715" t="s">
        <v>509</v>
      </c>
      <c r="C73" s="716" t="s">
        <v>510</v>
      </c>
      <c r="D73" s="716" t="s">
        <v>493</v>
      </c>
      <c r="E73" s="716" t="s">
        <v>511</v>
      </c>
      <c r="F73" s="717">
        <v>11855.3</v>
      </c>
      <c r="G73" s="718" t="s">
        <v>512</v>
      </c>
      <c r="H73" s="716" t="s">
        <v>330</v>
      </c>
      <c r="I73" s="724">
        <v>42411</v>
      </c>
      <c r="J73" s="724">
        <v>43873</v>
      </c>
      <c r="K73" s="721" t="s">
        <v>513</v>
      </c>
    </row>
    <row r="74" spans="1:11" ht="24" x14ac:dyDescent="0.2">
      <c r="A74" s="709">
        <v>70</v>
      </c>
      <c r="B74" s="715" t="s">
        <v>514</v>
      </c>
      <c r="C74" s="716" t="s">
        <v>305</v>
      </c>
      <c r="D74" s="716" t="s">
        <v>306</v>
      </c>
      <c r="E74" s="716" t="s">
        <v>515</v>
      </c>
      <c r="F74" s="717">
        <v>322619.69</v>
      </c>
      <c r="G74" s="718" t="s">
        <v>516</v>
      </c>
      <c r="H74" s="716" t="s">
        <v>330</v>
      </c>
      <c r="I74" s="724">
        <v>43161</v>
      </c>
      <c r="J74" s="724">
        <v>43525</v>
      </c>
      <c r="K74" s="721"/>
    </row>
    <row r="75" spans="1:11" ht="24" x14ac:dyDescent="0.2">
      <c r="A75" s="709">
        <v>71</v>
      </c>
      <c r="B75" s="715" t="s">
        <v>514</v>
      </c>
      <c r="C75" s="716" t="s">
        <v>305</v>
      </c>
      <c r="D75" s="716" t="s">
        <v>306</v>
      </c>
      <c r="E75" s="716" t="s">
        <v>517</v>
      </c>
      <c r="F75" s="717">
        <v>727003.27</v>
      </c>
      <c r="G75" s="718" t="s">
        <v>518</v>
      </c>
      <c r="H75" s="716" t="s">
        <v>330</v>
      </c>
      <c r="I75" s="724">
        <v>43526</v>
      </c>
      <c r="J75" s="724">
        <v>43891</v>
      </c>
      <c r="K75" s="721"/>
    </row>
    <row r="76" spans="1:11" ht="24" x14ac:dyDescent="0.2">
      <c r="A76" s="709">
        <v>72</v>
      </c>
      <c r="B76" s="715" t="s">
        <v>519</v>
      </c>
      <c r="C76" s="716" t="s">
        <v>305</v>
      </c>
      <c r="D76" s="716" t="s">
        <v>493</v>
      </c>
      <c r="E76" s="716" t="s">
        <v>520</v>
      </c>
      <c r="F76" s="717">
        <v>234777.47</v>
      </c>
      <c r="G76" s="718" t="s">
        <v>521</v>
      </c>
      <c r="H76" s="711" t="s">
        <v>309</v>
      </c>
      <c r="I76" s="724">
        <v>43312</v>
      </c>
      <c r="J76" s="724">
        <v>44196</v>
      </c>
      <c r="K76" s="721"/>
    </row>
    <row r="77" spans="1:11" ht="36" x14ac:dyDescent="0.2">
      <c r="A77" s="709">
        <v>73</v>
      </c>
      <c r="B77" s="715" t="s">
        <v>522</v>
      </c>
      <c r="C77" s="716" t="s">
        <v>366</v>
      </c>
      <c r="D77" s="716" t="s">
        <v>306</v>
      </c>
      <c r="E77" s="716" t="s">
        <v>523</v>
      </c>
      <c r="F77" s="717">
        <v>2093369.25</v>
      </c>
      <c r="G77" s="718" t="s">
        <v>524</v>
      </c>
      <c r="H77" s="716" t="s">
        <v>330</v>
      </c>
      <c r="I77" s="724">
        <v>43482</v>
      </c>
      <c r="J77" s="724">
        <v>43732</v>
      </c>
      <c r="K77" s="721"/>
    </row>
    <row r="78" spans="1:11" ht="36" x14ac:dyDescent="0.2">
      <c r="A78" s="709">
        <v>74</v>
      </c>
      <c r="B78" s="715" t="s">
        <v>525</v>
      </c>
      <c r="C78" s="716" t="s">
        <v>366</v>
      </c>
      <c r="D78" s="716" t="s">
        <v>306</v>
      </c>
      <c r="E78" s="716" t="s">
        <v>526</v>
      </c>
      <c r="F78" s="717">
        <v>416000</v>
      </c>
      <c r="G78" s="718" t="s">
        <v>527</v>
      </c>
      <c r="H78" s="716" t="s">
        <v>330</v>
      </c>
      <c r="I78" s="724">
        <v>43290</v>
      </c>
      <c r="J78" s="724">
        <v>43496</v>
      </c>
      <c r="K78" s="721"/>
    </row>
    <row r="79" spans="1:11" ht="36" x14ac:dyDescent="0.2">
      <c r="A79" s="709">
        <v>75</v>
      </c>
      <c r="B79" s="715" t="s">
        <v>525</v>
      </c>
      <c r="C79" s="716" t="s">
        <v>366</v>
      </c>
      <c r="D79" s="716" t="s">
        <v>306</v>
      </c>
      <c r="E79" s="716" t="s">
        <v>345</v>
      </c>
      <c r="F79" s="717">
        <v>365160</v>
      </c>
      <c r="G79" s="718" t="s">
        <v>527</v>
      </c>
      <c r="H79" s="716" t="s">
        <v>330</v>
      </c>
      <c r="I79" s="724">
        <v>43741</v>
      </c>
      <c r="J79" s="724">
        <v>43809</v>
      </c>
      <c r="K79" s="721"/>
    </row>
    <row r="80" spans="1:11" ht="24" x14ac:dyDescent="0.2">
      <c r="A80" s="709">
        <v>76</v>
      </c>
      <c r="B80" s="715" t="s">
        <v>528</v>
      </c>
      <c r="C80" s="716" t="s">
        <v>366</v>
      </c>
      <c r="D80" s="716" t="s">
        <v>306</v>
      </c>
      <c r="E80" s="716" t="s">
        <v>529</v>
      </c>
      <c r="F80" s="717">
        <v>255506.38</v>
      </c>
      <c r="G80" s="718" t="s">
        <v>530</v>
      </c>
      <c r="H80" s="716" t="s">
        <v>330</v>
      </c>
      <c r="I80" s="724">
        <v>43717</v>
      </c>
      <c r="J80" s="724">
        <v>43803</v>
      </c>
      <c r="K80" s="715"/>
    </row>
    <row r="81" spans="1:11" ht="24" x14ac:dyDescent="0.2">
      <c r="A81" s="709">
        <v>77</v>
      </c>
      <c r="B81" s="715" t="s">
        <v>531</v>
      </c>
      <c r="C81" s="716" t="s">
        <v>305</v>
      </c>
      <c r="D81" s="716" t="s">
        <v>306</v>
      </c>
      <c r="E81" s="716" t="s">
        <v>532</v>
      </c>
      <c r="F81" s="717">
        <v>6805647.75</v>
      </c>
      <c r="G81" s="718" t="s">
        <v>533</v>
      </c>
      <c r="H81" s="711" t="s">
        <v>309</v>
      </c>
      <c r="I81" s="713">
        <v>43738</v>
      </c>
      <c r="J81" s="713">
        <v>44104</v>
      </c>
      <c r="K81" s="725"/>
    </row>
    <row r="82" spans="1:11" ht="13.5" customHeight="1" x14ac:dyDescent="0.2">
      <c r="A82" s="858" t="s">
        <v>0</v>
      </c>
      <c r="B82" s="858"/>
      <c r="C82" s="706"/>
      <c r="D82" s="706"/>
      <c r="E82" s="706"/>
      <c r="F82" s="707"/>
      <c r="G82" s="706"/>
      <c r="H82" s="726"/>
      <c r="I82" s="706"/>
      <c r="J82" s="706"/>
      <c r="K82" s="726"/>
    </row>
    <row r="83" spans="1:11" x14ac:dyDescent="0.2">
      <c r="B83" s="320"/>
      <c r="C83" s="320"/>
      <c r="D83" s="320"/>
      <c r="E83" s="320"/>
      <c r="F83" s="325"/>
      <c r="G83" s="320"/>
      <c r="H83" s="326"/>
    </row>
    <row r="84" spans="1:11" x14ac:dyDescent="0.2">
      <c r="B84" s="327"/>
      <c r="C84" s="328"/>
      <c r="D84" s="328"/>
      <c r="E84" s="328"/>
      <c r="F84" s="329"/>
      <c r="G84" s="327"/>
      <c r="H84" s="326"/>
    </row>
    <row r="85" spans="1:11" x14ac:dyDescent="0.2">
      <c r="B85" s="327"/>
    </row>
    <row r="86" spans="1:11" x14ac:dyDescent="0.2">
      <c r="B86" s="327"/>
    </row>
    <row r="87" spans="1:11" x14ac:dyDescent="0.2">
      <c r="B87" s="327"/>
    </row>
  </sheetData>
  <autoFilter ref="H1:H87" xr:uid="{00000000-0009-0000-0000-00000E000000}"/>
  <mergeCells count="3">
    <mergeCell ref="A4:B4"/>
    <mergeCell ref="A82:B82"/>
    <mergeCell ref="A3:B3"/>
  </mergeCells>
  <dataValidations count="1">
    <dataValidation type="decimal" operator="greaterThan" allowBlank="1" showInputMessage="1" showErrorMessage="1" errorTitle="ERROR" error="El monto total del certificado debe ser mayor que CERO" sqref="F6:F10" xr:uid="{00000000-0002-0000-0E00-000000000000}">
      <formula1>0</formula1>
    </dataValidation>
  </dataValidations>
  <pageMargins left="0.25" right="0.25" top="0.75" bottom="0.75" header="0.3" footer="0.3"/>
  <pageSetup scale="6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Z102"/>
  <sheetViews>
    <sheetView workbookViewId="0">
      <selection activeCell="I7" sqref="I7"/>
    </sheetView>
  </sheetViews>
  <sheetFormatPr baseColWidth="10" defaultColWidth="11.42578125" defaultRowHeight="12" x14ac:dyDescent="0.2"/>
  <cols>
    <col min="1" max="1" width="3.140625" style="312" customWidth="1"/>
    <col min="2" max="2" width="38.7109375" style="312" customWidth="1"/>
    <col min="3" max="3" width="20.28515625" style="315" customWidth="1"/>
    <col min="4" max="4" width="16.28515625" style="315" customWidth="1"/>
    <col min="5" max="5" width="15.85546875" style="315" customWidth="1"/>
    <col min="6" max="6" width="14.140625" style="330" customWidth="1"/>
    <col min="7" max="7" width="24" style="312" customWidth="1"/>
    <col min="8" max="8" width="14.42578125" style="312" customWidth="1"/>
    <col min="9" max="9" width="16.7109375" style="312" customWidth="1"/>
    <col min="10" max="10" width="17.7109375" style="315" customWidth="1"/>
    <col min="11" max="11" width="36.7109375" style="312" customWidth="1"/>
    <col min="12" max="16384" width="11.42578125" style="312"/>
  </cols>
  <sheetData>
    <row r="1" spans="1:26" s="307" customFormat="1" ht="15.75" customHeight="1" x14ac:dyDescent="0.2">
      <c r="A1" s="306" t="s">
        <v>612</v>
      </c>
      <c r="C1" s="308"/>
      <c r="D1" s="308"/>
      <c r="E1" s="309"/>
      <c r="F1" s="310"/>
      <c r="G1" s="311"/>
      <c r="H1" s="311"/>
      <c r="I1" s="311"/>
      <c r="J1" s="309"/>
      <c r="K1" s="311"/>
    </row>
    <row r="2" spans="1:26" s="307" customFormat="1" x14ac:dyDescent="0.2">
      <c r="A2" s="311" t="s">
        <v>291</v>
      </c>
      <c r="C2" s="309"/>
      <c r="D2" s="309"/>
      <c r="E2" s="309"/>
      <c r="F2" s="310"/>
      <c r="G2" s="311"/>
      <c r="H2" s="311"/>
      <c r="I2" s="311"/>
      <c r="J2" s="309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6" ht="13.5" customHeight="1" x14ac:dyDescent="0.2">
      <c r="A3" s="858" t="s">
        <v>292</v>
      </c>
      <c r="B3" s="858"/>
      <c r="C3" s="706"/>
      <c r="D3" s="706"/>
      <c r="E3" s="706"/>
      <c r="F3" s="707"/>
      <c r="G3" s="706"/>
      <c r="H3" s="706" t="s">
        <v>6</v>
      </c>
      <c r="I3" s="706" t="s">
        <v>293</v>
      </c>
      <c r="J3" s="706"/>
      <c r="K3" s="706"/>
    </row>
    <row r="4" spans="1:26" ht="36" x14ac:dyDescent="0.2">
      <c r="A4" s="857" t="s">
        <v>294</v>
      </c>
      <c r="B4" s="857"/>
      <c r="C4" s="708" t="s">
        <v>295</v>
      </c>
      <c r="D4" s="708" t="s">
        <v>296</v>
      </c>
      <c r="E4" s="708" t="s">
        <v>297</v>
      </c>
      <c r="F4" s="708" t="s">
        <v>298</v>
      </c>
      <c r="G4" s="708" t="s">
        <v>299</v>
      </c>
      <c r="H4" s="708" t="s">
        <v>300</v>
      </c>
      <c r="I4" s="708" t="s">
        <v>301</v>
      </c>
      <c r="J4" s="708" t="s">
        <v>302</v>
      </c>
      <c r="K4" s="708" t="s">
        <v>303</v>
      </c>
    </row>
    <row r="5" spans="1:26" ht="24" x14ac:dyDescent="0.2">
      <c r="A5" s="709">
        <v>1</v>
      </c>
      <c r="B5" s="710" t="s">
        <v>304</v>
      </c>
      <c r="C5" s="711" t="s">
        <v>305</v>
      </c>
      <c r="D5" s="711" t="s">
        <v>306</v>
      </c>
      <c r="E5" s="711" t="s">
        <v>307</v>
      </c>
      <c r="F5" s="712">
        <v>675649.44</v>
      </c>
      <c r="G5" s="710" t="s">
        <v>308</v>
      </c>
      <c r="H5" s="711" t="s">
        <v>309</v>
      </c>
      <c r="I5" s="713">
        <v>44029</v>
      </c>
      <c r="J5" s="713">
        <v>44393</v>
      </c>
      <c r="K5" s="725"/>
    </row>
    <row r="6" spans="1:26" ht="72" x14ac:dyDescent="0.2">
      <c r="A6" s="709">
        <v>2</v>
      </c>
      <c r="B6" s="710" t="s">
        <v>310</v>
      </c>
      <c r="C6" s="711" t="s">
        <v>305</v>
      </c>
      <c r="D6" s="711" t="s">
        <v>306</v>
      </c>
      <c r="E6" s="711" t="s">
        <v>311</v>
      </c>
      <c r="F6" s="712">
        <v>5280264</v>
      </c>
      <c r="G6" s="710" t="s">
        <v>308</v>
      </c>
      <c r="H6" s="711" t="s">
        <v>309</v>
      </c>
      <c r="I6" s="713">
        <v>43322</v>
      </c>
      <c r="J6" s="713">
        <v>44052</v>
      </c>
      <c r="K6" s="725"/>
    </row>
    <row r="7" spans="1:26" ht="72" x14ac:dyDescent="0.2">
      <c r="A7" s="709">
        <v>3</v>
      </c>
      <c r="B7" s="710" t="s">
        <v>312</v>
      </c>
      <c r="C7" s="711" t="s">
        <v>305</v>
      </c>
      <c r="D7" s="711" t="s">
        <v>306</v>
      </c>
      <c r="E7" s="711" t="s">
        <v>311</v>
      </c>
      <c r="F7" s="712">
        <v>1164000</v>
      </c>
      <c r="G7" s="710" t="s">
        <v>308</v>
      </c>
      <c r="H7" s="711" t="s">
        <v>309</v>
      </c>
      <c r="I7" s="713">
        <v>43578</v>
      </c>
      <c r="J7" s="713">
        <v>44417</v>
      </c>
      <c r="K7" s="725"/>
    </row>
    <row r="8" spans="1:26" ht="84" x14ac:dyDescent="0.2">
      <c r="A8" s="709">
        <v>4</v>
      </c>
      <c r="B8" s="710" t="s">
        <v>611</v>
      </c>
      <c r="C8" s="711" t="s">
        <v>305</v>
      </c>
      <c r="D8" s="711" t="s">
        <v>306</v>
      </c>
      <c r="E8" s="711" t="s">
        <v>311</v>
      </c>
      <c r="F8" s="712">
        <v>356200</v>
      </c>
      <c r="G8" s="710" t="s">
        <v>308</v>
      </c>
      <c r="H8" s="711" t="s">
        <v>309</v>
      </c>
      <c r="I8" s="713">
        <v>43857</v>
      </c>
      <c r="J8" s="713">
        <v>44417</v>
      </c>
      <c r="K8" s="725"/>
    </row>
    <row r="9" spans="1:26" ht="36" x14ac:dyDescent="0.2">
      <c r="A9" s="709">
        <v>5</v>
      </c>
      <c r="B9" s="710" t="s">
        <v>313</v>
      </c>
      <c r="C9" s="711" t="s">
        <v>305</v>
      </c>
      <c r="D9" s="711" t="s">
        <v>306</v>
      </c>
      <c r="E9" s="711" t="s">
        <v>311</v>
      </c>
      <c r="F9" s="712">
        <v>649491.6</v>
      </c>
      <c r="G9" s="710" t="s">
        <v>308</v>
      </c>
      <c r="H9" s="711" t="s">
        <v>309</v>
      </c>
      <c r="I9" s="713">
        <v>43266</v>
      </c>
      <c r="J9" s="713">
        <v>44361</v>
      </c>
      <c r="K9" s="725"/>
    </row>
    <row r="10" spans="1:26" ht="72" x14ac:dyDescent="0.2">
      <c r="A10" s="709">
        <v>6</v>
      </c>
      <c r="B10" s="710" t="s">
        <v>314</v>
      </c>
      <c r="C10" s="711" t="s">
        <v>305</v>
      </c>
      <c r="D10" s="711" t="s">
        <v>306</v>
      </c>
      <c r="E10" s="711" t="s">
        <v>315</v>
      </c>
      <c r="F10" s="712">
        <v>5183580.83</v>
      </c>
      <c r="G10" s="710" t="s">
        <v>316</v>
      </c>
      <c r="H10" s="711" t="s">
        <v>309</v>
      </c>
      <c r="I10" s="713">
        <v>43818</v>
      </c>
      <c r="J10" s="713">
        <v>44913</v>
      </c>
      <c r="K10" s="725"/>
    </row>
    <row r="11" spans="1:26" ht="24" x14ac:dyDescent="0.2">
      <c r="A11" s="709">
        <v>7</v>
      </c>
      <c r="B11" s="710" t="s">
        <v>317</v>
      </c>
      <c r="C11" s="711" t="s">
        <v>305</v>
      </c>
      <c r="D11" s="711" t="s">
        <v>306</v>
      </c>
      <c r="E11" s="711" t="s">
        <v>318</v>
      </c>
      <c r="F11" s="712">
        <v>163700</v>
      </c>
      <c r="G11" s="710" t="s">
        <v>308</v>
      </c>
      <c r="H11" s="711" t="s">
        <v>309</v>
      </c>
      <c r="I11" s="713">
        <v>43777</v>
      </c>
      <c r="J11" s="713">
        <v>44142</v>
      </c>
      <c r="K11" s="725"/>
    </row>
    <row r="12" spans="1:26" ht="24" x14ac:dyDescent="0.2">
      <c r="A12" s="709">
        <v>8</v>
      </c>
      <c r="B12" s="710" t="s">
        <v>319</v>
      </c>
      <c r="C12" s="711" t="s">
        <v>305</v>
      </c>
      <c r="D12" s="711" t="s">
        <v>306</v>
      </c>
      <c r="E12" s="711" t="s">
        <v>320</v>
      </c>
      <c r="F12" s="712">
        <v>77401.710000000006</v>
      </c>
      <c r="G12" s="710" t="s">
        <v>308</v>
      </c>
      <c r="H12" s="711" t="s">
        <v>309</v>
      </c>
      <c r="I12" s="713">
        <v>43627</v>
      </c>
      <c r="J12" s="713">
        <v>44752</v>
      </c>
      <c r="K12" s="725"/>
    </row>
    <row r="13" spans="1:26" ht="36" x14ac:dyDescent="0.2">
      <c r="A13" s="709">
        <v>9</v>
      </c>
      <c r="B13" s="710" t="s">
        <v>610</v>
      </c>
      <c r="C13" s="709" t="s">
        <v>348</v>
      </c>
      <c r="D13" s="711" t="s">
        <v>306</v>
      </c>
      <c r="E13" s="711" t="s">
        <v>609</v>
      </c>
      <c r="F13" s="712">
        <v>567150</v>
      </c>
      <c r="G13" s="710" t="s">
        <v>608</v>
      </c>
      <c r="H13" s="711" t="s">
        <v>309</v>
      </c>
      <c r="I13" s="713">
        <v>44008</v>
      </c>
      <c r="J13" s="713">
        <v>44119</v>
      </c>
      <c r="K13" s="725"/>
    </row>
    <row r="14" spans="1:26" ht="24" x14ac:dyDescent="0.2">
      <c r="A14" s="709">
        <v>10</v>
      </c>
      <c r="B14" s="715" t="s">
        <v>321</v>
      </c>
      <c r="C14" s="716" t="s">
        <v>322</v>
      </c>
      <c r="D14" s="716" t="s">
        <v>306</v>
      </c>
      <c r="E14" s="716" t="s">
        <v>607</v>
      </c>
      <c r="F14" s="717">
        <v>108333.33</v>
      </c>
      <c r="G14" s="727" t="s">
        <v>324</v>
      </c>
      <c r="H14" s="716" t="s">
        <v>330</v>
      </c>
      <c r="I14" s="720">
        <v>43516</v>
      </c>
      <c r="J14" s="720">
        <v>43881</v>
      </c>
      <c r="K14" s="715"/>
    </row>
    <row r="15" spans="1:26" ht="24" x14ac:dyDescent="0.2">
      <c r="A15" s="709">
        <v>11</v>
      </c>
      <c r="B15" s="715" t="s">
        <v>321</v>
      </c>
      <c r="C15" s="716" t="s">
        <v>322</v>
      </c>
      <c r="D15" s="716" t="s">
        <v>306</v>
      </c>
      <c r="E15" s="716" t="s">
        <v>606</v>
      </c>
      <c r="F15" s="717">
        <v>886308.33</v>
      </c>
      <c r="G15" s="727" t="s">
        <v>324</v>
      </c>
      <c r="H15" s="711" t="s">
        <v>309</v>
      </c>
      <c r="I15" s="720">
        <v>43861</v>
      </c>
      <c r="J15" s="720">
        <v>44247</v>
      </c>
      <c r="K15" s="715"/>
    </row>
    <row r="16" spans="1:26" ht="24" x14ac:dyDescent="0.2">
      <c r="A16" s="709">
        <v>12</v>
      </c>
      <c r="B16" s="715" t="s">
        <v>327</v>
      </c>
      <c r="C16" s="716" t="s">
        <v>322</v>
      </c>
      <c r="D16" s="716" t="s">
        <v>306</v>
      </c>
      <c r="E16" s="716" t="s">
        <v>331</v>
      </c>
      <c r="F16" s="717">
        <v>216883.36</v>
      </c>
      <c r="G16" s="727" t="s">
        <v>329</v>
      </c>
      <c r="H16" s="716" t="s">
        <v>330</v>
      </c>
      <c r="I16" s="720">
        <v>43521</v>
      </c>
      <c r="J16" s="720">
        <v>43896</v>
      </c>
      <c r="K16" s="715"/>
    </row>
    <row r="17" spans="1:11" ht="24" x14ac:dyDescent="0.2">
      <c r="A17" s="709">
        <v>13</v>
      </c>
      <c r="B17" s="715" t="s">
        <v>327</v>
      </c>
      <c r="C17" s="716" t="s">
        <v>322</v>
      </c>
      <c r="D17" s="716" t="s">
        <v>306</v>
      </c>
      <c r="E17" s="716" t="s">
        <v>605</v>
      </c>
      <c r="F17" s="717">
        <v>1116048.1599999999</v>
      </c>
      <c r="G17" s="727" t="s">
        <v>329</v>
      </c>
      <c r="H17" s="711" t="s">
        <v>309</v>
      </c>
      <c r="I17" s="720">
        <v>43896</v>
      </c>
      <c r="J17" s="720">
        <v>44261</v>
      </c>
      <c r="K17" s="715"/>
    </row>
    <row r="18" spans="1:11" ht="24" x14ac:dyDescent="0.2">
      <c r="A18" s="709">
        <v>14</v>
      </c>
      <c r="B18" s="715" t="s">
        <v>333</v>
      </c>
      <c r="C18" s="716" t="s">
        <v>322</v>
      </c>
      <c r="D18" s="716" t="s">
        <v>306</v>
      </c>
      <c r="E18" s="716" t="s">
        <v>604</v>
      </c>
      <c r="F18" s="717">
        <v>112413.5</v>
      </c>
      <c r="G18" s="727" t="s">
        <v>335</v>
      </c>
      <c r="H18" s="716" t="s">
        <v>330</v>
      </c>
      <c r="I18" s="720">
        <v>43523</v>
      </c>
      <c r="J18" s="720">
        <v>43888</v>
      </c>
      <c r="K18" s="715"/>
    </row>
    <row r="19" spans="1:11" ht="24" x14ac:dyDescent="0.2">
      <c r="A19" s="709">
        <v>15</v>
      </c>
      <c r="B19" s="715" t="s">
        <v>333</v>
      </c>
      <c r="C19" s="716" t="s">
        <v>322</v>
      </c>
      <c r="D19" s="716" t="s">
        <v>306</v>
      </c>
      <c r="E19" s="716" t="s">
        <v>603</v>
      </c>
      <c r="F19" s="717">
        <v>671131.6</v>
      </c>
      <c r="G19" s="727" t="s">
        <v>335</v>
      </c>
      <c r="H19" s="711" t="s">
        <v>309</v>
      </c>
      <c r="I19" s="720">
        <v>43888</v>
      </c>
      <c r="J19" s="720">
        <v>44254</v>
      </c>
      <c r="K19" s="715"/>
    </row>
    <row r="20" spans="1:11" ht="36" x14ac:dyDescent="0.2">
      <c r="A20" s="709">
        <v>16</v>
      </c>
      <c r="B20" s="715" t="s">
        <v>337</v>
      </c>
      <c r="C20" s="716" t="s">
        <v>322</v>
      </c>
      <c r="D20" s="716" t="s">
        <v>306</v>
      </c>
      <c r="E20" s="716" t="s">
        <v>340</v>
      </c>
      <c r="F20" s="717">
        <v>718470</v>
      </c>
      <c r="G20" s="727" t="s">
        <v>339</v>
      </c>
      <c r="H20" s="716" t="s">
        <v>330</v>
      </c>
      <c r="I20" s="720">
        <v>43546</v>
      </c>
      <c r="J20" s="720">
        <v>43911</v>
      </c>
      <c r="K20" s="715"/>
    </row>
    <row r="21" spans="1:11" ht="36" x14ac:dyDescent="0.2">
      <c r="A21" s="709">
        <v>17</v>
      </c>
      <c r="B21" s="715" t="s">
        <v>337</v>
      </c>
      <c r="C21" s="716" t="s">
        <v>322</v>
      </c>
      <c r="D21" s="716" t="s">
        <v>306</v>
      </c>
      <c r="E21" s="716" t="s">
        <v>602</v>
      </c>
      <c r="F21" s="717">
        <v>2850720</v>
      </c>
      <c r="G21" s="727" t="s">
        <v>339</v>
      </c>
      <c r="H21" s="711" t="s">
        <v>309</v>
      </c>
      <c r="I21" s="720">
        <v>43912</v>
      </c>
      <c r="J21" s="720">
        <v>44276</v>
      </c>
      <c r="K21" s="715"/>
    </row>
    <row r="22" spans="1:11" ht="84" x14ac:dyDescent="0.2">
      <c r="A22" s="709">
        <v>18</v>
      </c>
      <c r="B22" s="715" t="s">
        <v>601</v>
      </c>
      <c r="C22" s="716" t="s">
        <v>322</v>
      </c>
      <c r="D22" s="716" t="s">
        <v>306</v>
      </c>
      <c r="E22" s="716" t="s">
        <v>345</v>
      </c>
      <c r="F22" s="717">
        <v>2005133.32</v>
      </c>
      <c r="G22" s="727" t="s">
        <v>346</v>
      </c>
      <c r="H22" s="711" t="s">
        <v>309</v>
      </c>
      <c r="I22" s="720">
        <v>43690</v>
      </c>
      <c r="J22" s="720">
        <v>44209</v>
      </c>
      <c r="K22" s="715"/>
    </row>
    <row r="23" spans="1:11" ht="24" x14ac:dyDescent="0.2">
      <c r="A23" s="709">
        <v>19</v>
      </c>
      <c r="B23" s="715" t="s">
        <v>600</v>
      </c>
      <c r="C23" s="716" t="s">
        <v>348</v>
      </c>
      <c r="D23" s="716" t="s">
        <v>306</v>
      </c>
      <c r="E23" s="716" t="s">
        <v>349</v>
      </c>
      <c r="F23" s="717">
        <v>1767936.87</v>
      </c>
      <c r="G23" s="727" t="s">
        <v>350</v>
      </c>
      <c r="H23" s="711" t="s">
        <v>309</v>
      </c>
      <c r="I23" s="720">
        <v>43462</v>
      </c>
      <c r="J23" s="720">
        <v>44557</v>
      </c>
      <c r="K23" s="715"/>
    </row>
    <row r="24" spans="1:11" ht="24" x14ac:dyDescent="0.2">
      <c r="A24" s="709">
        <v>20</v>
      </c>
      <c r="B24" s="715" t="s">
        <v>351</v>
      </c>
      <c r="C24" s="716" t="s">
        <v>348</v>
      </c>
      <c r="D24" s="716" t="s">
        <v>306</v>
      </c>
      <c r="E24" s="716" t="s">
        <v>599</v>
      </c>
      <c r="F24" s="717">
        <v>481952.57999999996</v>
      </c>
      <c r="G24" s="727" t="s">
        <v>598</v>
      </c>
      <c r="H24" s="711" t="s">
        <v>309</v>
      </c>
      <c r="I24" s="720">
        <v>43804</v>
      </c>
      <c r="J24" s="720">
        <v>44170</v>
      </c>
      <c r="K24" s="715"/>
    </row>
    <row r="25" spans="1:11" ht="24" x14ac:dyDescent="0.2">
      <c r="A25" s="709">
        <v>21</v>
      </c>
      <c r="B25" s="715" t="s">
        <v>351</v>
      </c>
      <c r="C25" s="716"/>
      <c r="D25" s="716" t="s">
        <v>306</v>
      </c>
      <c r="E25" s="716"/>
      <c r="F25" s="717">
        <v>506050.20899999997</v>
      </c>
      <c r="G25" s="727"/>
      <c r="H25" s="716" t="s">
        <v>556</v>
      </c>
      <c r="I25" s="720">
        <v>44170</v>
      </c>
      <c r="J25" s="720">
        <v>44535</v>
      </c>
      <c r="K25" s="715"/>
    </row>
    <row r="26" spans="1:11" ht="48" x14ac:dyDescent="0.2">
      <c r="A26" s="709">
        <v>22</v>
      </c>
      <c r="B26" s="715" t="s">
        <v>354</v>
      </c>
      <c r="C26" s="716" t="s">
        <v>348</v>
      </c>
      <c r="D26" s="716" t="s">
        <v>306</v>
      </c>
      <c r="E26" s="716" t="s">
        <v>355</v>
      </c>
      <c r="F26" s="723">
        <v>2136829.6800000002</v>
      </c>
      <c r="G26" s="727" t="s">
        <v>356</v>
      </c>
      <c r="H26" s="716" t="s">
        <v>330</v>
      </c>
      <c r="I26" s="720">
        <v>42951</v>
      </c>
      <c r="J26" s="720">
        <v>44047</v>
      </c>
      <c r="K26" s="715"/>
    </row>
    <row r="27" spans="1:11" ht="48" x14ac:dyDescent="0.2">
      <c r="A27" s="709">
        <v>23</v>
      </c>
      <c r="B27" s="715" t="s">
        <v>354</v>
      </c>
      <c r="C27" s="716" t="s">
        <v>322</v>
      </c>
      <c r="D27" s="716" t="s">
        <v>306</v>
      </c>
      <c r="E27" s="716"/>
      <c r="F27" s="723">
        <v>1530728.7660000001</v>
      </c>
      <c r="G27" s="727"/>
      <c r="H27" s="716" t="s">
        <v>556</v>
      </c>
      <c r="I27" s="720">
        <v>44047</v>
      </c>
      <c r="J27" s="720">
        <v>45142</v>
      </c>
      <c r="K27" s="715"/>
    </row>
    <row r="28" spans="1:11" ht="24" x14ac:dyDescent="0.2">
      <c r="A28" s="709">
        <v>24</v>
      </c>
      <c r="B28" s="715" t="s">
        <v>357</v>
      </c>
      <c r="C28" s="716" t="s">
        <v>322</v>
      </c>
      <c r="D28" s="716" t="s">
        <v>306</v>
      </c>
      <c r="E28" s="716" t="s">
        <v>358</v>
      </c>
      <c r="F28" s="717">
        <v>515466</v>
      </c>
      <c r="G28" s="718" t="s">
        <v>359</v>
      </c>
      <c r="H28" s="711" t="s">
        <v>309</v>
      </c>
      <c r="I28" s="724">
        <v>43178</v>
      </c>
      <c r="J28" s="724">
        <v>44274</v>
      </c>
      <c r="K28" s="715"/>
    </row>
    <row r="29" spans="1:11" ht="24" x14ac:dyDescent="0.2">
      <c r="A29" s="709">
        <v>25</v>
      </c>
      <c r="B29" s="715" t="s">
        <v>360</v>
      </c>
      <c r="C29" s="716" t="s">
        <v>322</v>
      </c>
      <c r="D29" s="716" t="s">
        <v>306</v>
      </c>
      <c r="E29" s="716" t="s">
        <v>361</v>
      </c>
      <c r="F29" s="717">
        <v>1488806.4</v>
      </c>
      <c r="G29" s="718" t="s">
        <v>329</v>
      </c>
      <c r="H29" s="711" t="s">
        <v>309</v>
      </c>
      <c r="I29" s="724">
        <v>43209</v>
      </c>
      <c r="J29" s="724">
        <v>44305</v>
      </c>
      <c r="K29" s="715"/>
    </row>
    <row r="30" spans="1:11" ht="60" x14ac:dyDescent="0.2">
      <c r="A30" s="709">
        <v>26</v>
      </c>
      <c r="B30" s="715" t="s">
        <v>362</v>
      </c>
      <c r="C30" s="716" t="s">
        <v>322</v>
      </c>
      <c r="D30" s="716" t="s">
        <v>306</v>
      </c>
      <c r="E30" s="716" t="s">
        <v>363</v>
      </c>
      <c r="F30" s="717">
        <v>259308.33</v>
      </c>
      <c r="G30" s="718" t="s">
        <v>364</v>
      </c>
      <c r="H30" s="711" t="s">
        <v>309</v>
      </c>
      <c r="I30" s="724">
        <v>43500</v>
      </c>
      <c r="J30" s="724">
        <v>44047</v>
      </c>
      <c r="K30" s="715"/>
    </row>
    <row r="31" spans="1:11" ht="48" x14ac:dyDescent="0.2">
      <c r="A31" s="709">
        <v>27</v>
      </c>
      <c r="B31" s="715" t="s">
        <v>362</v>
      </c>
      <c r="C31" s="716" t="s">
        <v>322</v>
      </c>
      <c r="D31" s="716" t="s">
        <v>306</v>
      </c>
      <c r="E31" s="716"/>
      <c r="F31" s="717">
        <v>712250</v>
      </c>
      <c r="G31" s="718"/>
      <c r="H31" s="716" t="s">
        <v>556</v>
      </c>
      <c r="I31" s="724">
        <v>44047</v>
      </c>
      <c r="J31" s="724">
        <v>44596</v>
      </c>
      <c r="K31" s="715"/>
    </row>
    <row r="32" spans="1:11" ht="24" x14ac:dyDescent="0.2">
      <c r="A32" s="709">
        <v>28</v>
      </c>
      <c r="B32" s="715" t="s">
        <v>365</v>
      </c>
      <c r="C32" s="716" t="s">
        <v>366</v>
      </c>
      <c r="D32" s="716" t="s">
        <v>306</v>
      </c>
      <c r="E32" s="716" t="s">
        <v>367</v>
      </c>
      <c r="F32" s="717">
        <v>20927256.550000001</v>
      </c>
      <c r="G32" s="718" t="s">
        <v>368</v>
      </c>
      <c r="H32" s="711" t="s">
        <v>309</v>
      </c>
      <c r="I32" s="724">
        <v>43642</v>
      </c>
      <c r="J32" s="724">
        <v>44495</v>
      </c>
      <c r="K32" s="715"/>
    </row>
    <row r="33" spans="1:11" ht="36" x14ac:dyDescent="0.2">
      <c r="A33" s="709">
        <v>29</v>
      </c>
      <c r="B33" s="715" t="s">
        <v>597</v>
      </c>
      <c r="C33" s="716" t="s">
        <v>366</v>
      </c>
      <c r="D33" s="716" t="s">
        <v>306</v>
      </c>
      <c r="E33" s="716" t="s">
        <v>596</v>
      </c>
      <c r="F33" s="717">
        <v>2000</v>
      </c>
      <c r="G33" s="718" t="s">
        <v>595</v>
      </c>
      <c r="H33" s="711" t="s">
        <v>309</v>
      </c>
      <c r="I33" s="724">
        <v>43899</v>
      </c>
      <c r="J33" s="724">
        <v>44994</v>
      </c>
      <c r="K33" s="715"/>
    </row>
    <row r="34" spans="1:11" ht="24" x14ac:dyDescent="0.2">
      <c r="A34" s="709">
        <v>30</v>
      </c>
      <c r="B34" s="715" t="s">
        <v>594</v>
      </c>
      <c r="C34" s="716" t="s">
        <v>348</v>
      </c>
      <c r="D34" s="716" t="s">
        <v>306</v>
      </c>
      <c r="E34" s="716" t="s">
        <v>545</v>
      </c>
      <c r="F34" s="717">
        <v>4050000</v>
      </c>
      <c r="G34" s="718" t="s">
        <v>593</v>
      </c>
      <c r="H34" s="711" t="s">
        <v>309</v>
      </c>
      <c r="I34" s="724">
        <v>43754</v>
      </c>
      <c r="J34" s="724">
        <v>44119</v>
      </c>
      <c r="K34" s="715"/>
    </row>
    <row r="35" spans="1:11" ht="24" x14ac:dyDescent="0.2">
      <c r="A35" s="709">
        <v>31</v>
      </c>
      <c r="B35" s="715" t="s">
        <v>543</v>
      </c>
      <c r="C35" s="716" t="s">
        <v>348</v>
      </c>
      <c r="D35" s="716" t="s">
        <v>306</v>
      </c>
      <c r="E35" s="716" t="s">
        <v>592</v>
      </c>
      <c r="F35" s="717">
        <v>454500</v>
      </c>
      <c r="G35" s="718" t="s">
        <v>591</v>
      </c>
      <c r="H35" s="716" t="s">
        <v>330</v>
      </c>
      <c r="I35" s="724">
        <v>43951</v>
      </c>
      <c r="J35" s="724">
        <v>44070</v>
      </c>
      <c r="K35" s="715"/>
    </row>
    <row r="36" spans="1:11" ht="48" x14ac:dyDescent="0.2">
      <c r="A36" s="709">
        <v>32</v>
      </c>
      <c r="B36" s="715" t="s">
        <v>590</v>
      </c>
      <c r="C36" s="716" t="s">
        <v>322</v>
      </c>
      <c r="D36" s="716" t="s">
        <v>306</v>
      </c>
      <c r="E36" s="716" t="s">
        <v>589</v>
      </c>
      <c r="F36" s="717">
        <v>528000</v>
      </c>
      <c r="G36" s="718" t="s">
        <v>588</v>
      </c>
      <c r="H36" s="711" t="s">
        <v>309</v>
      </c>
      <c r="I36" s="724">
        <v>43904</v>
      </c>
      <c r="J36" s="724">
        <v>44269</v>
      </c>
      <c r="K36" s="715"/>
    </row>
    <row r="37" spans="1:11" ht="36" x14ac:dyDescent="0.2">
      <c r="A37" s="709">
        <v>33</v>
      </c>
      <c r="B37" s="715" t="s">
        <v>587</v>
      </c>
      <c r="C37" s="716" t="s">
        <v>366</v>
      </c>
      <c r="D37" s="716" t="s">
        <v>306</v>
      </c>
      <c r="E37" s="716" t="s">
        <v>586</v>
      </c>
      <c r="F37" s="717">
        <v>1032103.56</v>
      </c>
      <c r="G37" s="718" t="s">
        <v>585</v>
      </c>
      <c r="H37" s="711" t="s">
        <v>309</v>
      </c>
      <c r="I37" s="724">
        <v>43992</v>
      </c>
      <c r="J37" s="724">
        <v>45087</v>
      </c>
      <c r="K37" s="715"/>
    </row>
    <row r="38" spans="1:11" ht="36" x14ac:dyDescent="0.2">
      <c r="A38" s="709">
        <v>34</v>
      </c>
      <c r="B38" s="715" t="s">
        <v>369</v>
      </c>
      <c r="C38" s="716" t="s">
        <v>370</v>
      </c>
      <c r="D38" s="716" t="s">
        <v>306</v>
      </c>
      <c r="E38" s="716" t="s">
        <v>371</v>
      </c>
      <c r="F38" s="717">
        <v>590105.57999999996</v>
      </c>
      <c r="G38" s="718" t="s">
        <v>372</v>
      </c>
      <c r="H38" s="716" t="s">
        <v>373</v>
      </c>
      <c r="I38" s="724">
        <v>43353</v>
      </c>
      <c r="J38" s="724" t="s">
        <v>374</v>
      </c>
      <c r="K38" s="715" t="s">
        <v>375</v>
      </c>
    </row>
    <row r="39" spans="1:11" ht="48" x14ac:dyDescent="0.2">
      <c r="A39" s="709">
        <v>35</v>
      </c>
      <c r="B39" s="715" t="s">
        <v>376</v>
      </c>
      <c r="C39" s="716" t="s">
        <v>370</v>
      </c>
      <c r="D39" s="716" t="s">
        <v>306</v>
      </c>
      <c r="E39" s="716" t="s">
        <v>371</v>
      </c>
      <c r="F39" s="717">
        <v>304529.93</v>
      </c>
      <c r="G39" s="718" t="s">
        <v>377</v>
      </c>
      <c r="H39" s="716" t="s">
        <v>373</v>
      </c>
      <c r="I39" s="724">
        <v>43354</v>
      </c>
      <c r="J39" s="724" t="s">
        <v>378</v>
      </c>
      <c r="K39" s="715" t="s">
        <v>379</v>
      </c>
    </row>
    <row r="40" spans="1:11" ht="36" x14ac:dyDescent="0.2">
      <c r="A40" s="709">
        <v>36</v>
      </c>
      <c r="B40" s="715" t="s">
        <v>380</v>
      </c>
      <c r="C40" s="716" t="s">
        <v>370</v>
      </c>
      <c r="D40" s="716" t="s">
        <v>306</v>
      </c>
      <c r="E40" s="716" t="s">
        <v>371</v>
      </c>
      <c r="F40" s="717">
        <v>693758.14333333354</v>
      </c>
      <c r="G40" s="718" t="s">
        <v>381</v>
      </c>
      <c r="H40" s="716" t="s">
        <v>373</v>
      </c>
      <c r="I40" s="724">
        <v>43354</v>
      </c>
      <c r="J40" s="724" t="s">
        <v>378</v>
      </c>
      <c r="K40" s="715" t="s">
        <v>379</v>
      </c>
    </row>
    <row r="41" spans="1:11" ht="36" x14ac:dyDescent="0.2">
      <c r="A41" s="709">
        <v>37</v>
      </c>
      <c r="B41" s="715" t="s">
        <v>382</v>
      </c>
      <c r="C41" s="716" t="s">
        <v>370</v>
      </c>
      <c r="D41" s="716" t="s">
        <v>306</v>
      </c>
      <c r="E41" s="716" t="s">
        <v>371</v>
      </c>
      <c r="F41" s="717">
        <v>726250</v>
      </c>
      <c r="G41" s="718" t="s">
        <v>383</v>
      </c>
      <c r="H41" s="716" t="s">
        <v>373</v>
      </c>
      <c r="I41" s="724">
        <v>43352</v>
      </c>
      <c r="J41" s="724" t="s">
        <v>384</v>
      </c>
      <c r="K41" s="715" t="s">
        <v>385</v>
      </c>
    </row>
    <row r="42" spans="1:11" ht="24" x14ac:dyDescent="0.2">
      <c r="A42" s="709">
        <v>38</v>
      </c>
      <c r="B42" s="715" t="s">
        <v>386</v>
      </c>
      <c r="C42" s="716" t="s">
        <v>370</v>
      </c>
      <c r="D42" s="716" t="s">
        <v>306</v>
      </c>
      <c r="E42" s="716" t="s">
        <v>371</v>
      </c>
      <c r="F42" s="717">
        <v>375599.9</v>
      </c>
      <c r="G42" s="718" t="s">
        <v>387</v>
      </c>
      <c r="H42" s="716" t="s">
        <v>373</v>
      </c>
      <c r="I42" s="724">
        <v>43352</v>
      </c>
      <c r="J42" s="724" t="s">
        <v>388</v>
      </c>
      <c r="K42" s="715" t="s">
        <v>385</v>
      </c>
    </row>
    <row r="43" spans="1:11" ht="36" x14ac:dyDescent="0.2">
      <c r="A43" s="709">
        <v>39</v>
      </c>
      <c r="B43" s="715" t="s">
        <v>389</v>
      </c>
      <c r="C43" s="716" t="s">
        <v>370</v>
      </c>
      <c r="D43" s="716" t="s">
        <v>306</v>
      </c>
      <c r="E43" s="716" t="s">
        <v>371</v>
      </c>
      <c r="F43" s="717">
        <v>610090.09</v>
      </c>
      <c r="G43" s="718" t="s">
        <v>390</v>
      </c>
      <c r="H43" s="716" t="s">
        <v>373</v>
      </c>
      <c r="I43" s="724">
        <v>43354</v>
      </c>
      <c r="J43" s="724" t="s">
        <v>391</v>
      </c>
      <c r="K43" s="715" t="s">
        <v>379</v>
      </c>
    </row>
    <row r="44" spans="1:11" ht="36" x14ac:dyDescent="0.2">
      <c r="A44" s="709">
        <v>40</v>
      </c>
      <c r="B44" s="715" t="s">
        <v>584</v>
      </c>
      <c r="C44" s="716" t="s">
        <v>370</v>
      </c>
      <c r="D44" s="716" t="s">
        <v>306</v>
      </c>
      <c r="E44" s="716" t="s">
        <v>371</v>
      </c>
      <c r="F44" s="717">
        <v>451854.97</v>
      </c>
      <c r="G44" s="718" t="s">
        <v>583</v>
      </c>
      <c r="H44" s="716" t="s">
        <v>373</v>
      </c>
      <c r="I44" s="724">
        <v>43892</v>
      </c>
      <c r="J44" s="724" t="s">
        <v>582</v>
      </c>
      <c r="K44" s="715" t="s">
        <v>581</v>
      </c>
    </row>
    <row r="45" spans="1:11" ht="36" x14ac:dyDescent="0.2">
      <c r="A45" s="709">
        <v>41</v>
      </c>
      <c r="B45" s="715" t="s">
        <v>396</v>
      </c>
      <c r="C45" s="716" t="s">
        <v>370</v>
      </c>
      <c r="D45" s="716" t="s">
        <v>306</v>
      </c>
      <c r="E45" s="716" t="s">
        <v>371</v>
      </c>
      <c r="F45" s="717">
        <v>125687.5</v>
      </c>
      <c r="G45" s="718" t="s">
        <v>397</v>
      </c>
      <c r="H45" s="716" t="s">
        <v>373</v>
      </c>
      <c r="I45" s="724">
        <v>43353</v>
      </c>
      <c r="J45" s="724" t="s">
        <v>374</v>
      </c>
      <c r="K45" s="715" t="s">
        <v>375</v>
      </c>
    </row>
    <row r="46" spans="1:11" ht="24" x14ac:dyDescent="0.2">
      <c r="A46" s="709">
        <v>42</v>
      </c>
      <c r="B46" s="715" t="s">
        <v>398</v>
      </c>
      <c r="C46" s="716" t="s">
        <v>370</v>
      </c>
      <c r="D46" s="716" t="s">
        <v>306</v>
      </c>
      <c r="E46" s="716" t="s">
        <v>371</v>
      </c>
      <c r="F46" s="717">
        <v>186750</v>
      </c>
      <c r="G46" s="718" t="s">
        <v>399</v>
      </c>
      <c r="H46" s="716" t="s">
        <v>373</v>
      </c>
      <c r="I46" s="724">
        <v>43352</v>
      </c>
      <c r="J46" s="724" t="s">
        <v>388</v>
      </c>
      <c r="K46" s="715" t="s">
        <v>385</v>
      </c>
    </row>
    <row r="47" spans="1:11" ht="36" x14ac:dyDescent="0.2">
      <c r="A47" s="709">
        <v>43</v>
      </c>
      <c r="B47" s="715" t="s">
        <v>580</v>
      </c>
      <c r="C47" s="716"/>
      <c r="D47" s="716"/>
      <c r="E47" s="716"/>
      <c r="F47" s="717">
        <v>1589861.763</v>
      </c>
      <c r="G47" s="718" t="s">
        <v>579</v>
      </c>
      <c r="H47" s="716" t="s">
        <v>556</v>
      </c>
      <c r="I47" s="724"/>
      <c r="J47" s="724"/>
      <c r="K47" s="715"/>
    </row>
    <row r="48" spans="1:11" ht="24" x14ac:dyDescent="0.2">
      <c r="A48" s="709">
        <v>44</v>
      </c>
      <c r="B48" s="715" t="s">
        <v>400</v>
      </c>
      <c r="C48" s="716" t="s">
        <v>370</v>
      </c>
      <c r="D48" s="716" t="s">
        <v>306</v>
      </c>
      <c r="E48" s="716" t="s">
        <v>431</v>
      </c>
      <c r="F48" s="717">
        <v>1468997.76</v>
      </c>
      <c r="G48" s="718" t="s">
        <v>432</v>
      </c>
      <c r="H48" s="716" t="s">
        <v>433</v>
      </c>
      <c r="I48" s="724">
        <v>43739</v>
      </c>
      <c r="J48" s="724" t="s">
        <v>434</v>
      </c>
      <c r="K48" s="715"/>
    </row>
    <row r="49" spans="1:11" ht="24" x14ac:dyDescent="0.2">
      <c r="A49" s="709">
        <v>45</v>
      </c>
      <c r="B49" s="715" t="s">
        <v>407</v>
      </c>
      <c r="C49" s="716" t="s">
        <v>370</v>
      </c>
      <c r="D49" s="716" t="s">
        <v>306</v>
      </c>
      <c r="E49" s="716" t="s">
        <v>431</v>
      </c>
      <c r="F49" s="717">
        <v>1711242.9600000002</v>
      </c>
      <c r="G49" s="718" t="s">
        <v>432</v>
      </c>
      <c r="H49" s="716" t="s">
        <v>433</v>
      </c>
      <c r="I49" s="724">
        <v>43735</v>
      </c>
      <c r="J49" s="724" t="s">
        <v>435</v>
      </c>
      <c r="K49" s="715"/>
    </row>
    <row r="50" spans="1:11" ht="72" x14ac:dyDescent="0.2">
      <c r="A50" s="709">
        <v>46</v>
      </c>
      <c r="B50" s="715" t="s">
        <v>412</v>
      </c>
      <c r="C50" s="716" t="s">
        <v>370</v>
      </c>
      <c r="D50" s="716" t="s">
        <v>306</v>
      </c>
      <c r="E50" s="716" t="s">
        <v>431</v>
      </c>
      <c r="F50" s="717">
        <v>1189440</v>
      </c>
      <c r="G50" s="718" t="s">
        <v>436</v>
      </c>
      <c r="H50" s="716" t="s">
        <v>433</v>
      </c>
      <c r="I50" s="724">
        <v>43728</v>
      </c>
      <c r="J50" s="724" t="s">
        <v>435</v>
      </c>
      <c r="K50" s="715"/>
    </row>
    <row r="51" spans="1:11" ht="60" x14ac:dyDescent="0.2">
      <c r="A51" s="709">
        <v>47</v>
      </c>
      <c r="B51" s="715" t="s">
        <v>417</v>
      </c>
      <c r="C51" s="716" t="s">
        <v>370</v>
      </c>
      <c r="D51" s="716" t="s">
        <v>306</v>
      </c>
      <c r="E51" s="716" t="s">
        <v>431</v>
      </c>
      <c r="F51" s="717">
        <v>698880</v>
      </c>
      <c r="G51" s="718" t="s">
        <v>437</v>
      </c>
      <c r="H51" s="716" t="s">
        <v>433</v>
      </c>
      <c r="I51" s="724">
        <v>43728</v>
      </c>
      <c r="J51" s="724" t="s">
        <v>435</v>
      </c>
      <c r="K51" s="715"/>
    </row>
    <row r="52" spans="1:11" ht="36" x14ac:dyDescent="0.2">
      <c r="A52" s="709">
        <v>48</v>
      </c>
      <c r="B52" s="715" t="s">
        <v>422</v>
      </c>
      <c r="C52" s="716" t="s">
        <v>370</v>
      </c>
      <c r="D52" s="716" t="s">
        <v>306</v>
      </c>
      <c r="E52" s="716" t="s">
        <v>431</v>
      </c>
      <c r="F52" s="717">
        <v>542719.92000000004</v>
      </c>
      <c r="G52" s="718" t="s">
        <v>372</v>
      </c>
      <c r="H52" s="716" t="s">
        <v>433</v>
      </c>
      <c r="I52" s="724">
        <v>43735</v>
      </c>
      <c r="J52" s="724" t="s">
        <v>435</v>
      </c>
      <c r="K52" s="715"/>
    </row>
    <row r="53" spans="1:11" ht="24" x14ac:dyDescent="0.2">
      <c r="A53" s="709">
        <v>49</v>
      </c>
      <c r="B53" s="715" t="s">
        <v>578</v>
      </c>
      <c r="C53" s="716" t="s">
        <v>401</v>
      </c>
      <c r="D53" s="716" t="s">
        <v>306</v>
      </c>
      <c r="E53" s="716" t="s">
        <v>439</v>
      </c>
      <c r="F53" s="717">
        <v>1199499.96</v>
      </c>
      <c r="G53" s="718" t="s">
        <v>440</v>
      </c>
      <c r="H53" s="716" t="s">
        <v>441</v>
      </c>
      <c r="I53" s="724">
        <v>43515</v>
      </c>
      <c r="J53" s="724" t="s">
        <v>442</v>
      </c>
      <c r="K53" s="715"/>
    </row>
    <row r="54" spans="1:11" ht="48" x14ac:dyDescent="0.2">
      <c r="A54" s="709">
        <v>50</v>
      </c>
      <c r="B54" s="715" t="s">
        <v>443</v>
      </c>
      <c r="C54" s="716" t="s">
        <v>401</v>
      </c>
      <c r="D54" s="716" t="s">
        <v>306</v>
      </c>
      <c r="E54" s="716" t="s">
        <v>444</v>
      </c>
      <c r="F54" s="717">
        <v>1695033.6100000013</v>
      </c>
      <c r="G54" s="718" t="s">
        <v>445</v>
      </c>
      <c r="H54" s="716" t="s">
        <v>330</v>
      </c>
      <c r="I54" s="724">
        <v>43144</v>
      </c>
      <c r="J54" s="724" t="s">
        <v>447</v>
      </c>
      <c r="K54" s="715"/>
    </row>
    <row r="55" spans="1:11" ht="72" x14ac:dyDescent="0.2">
      <c r="A55" s="709">
        <v>51</v>
      </c>
      <c r="B55" s="715" t="s">
        <v>443</v>
      </c>
      <c r="C55" s="716" t="s">
        <v>401</v>
      </c>
      <c r="D55" s="716" t="s">
        <v>306</v>
      </c>
      <c r="E55" s="716" t="s">
        <v>577</v>
      </c>
      <c r="F55" s="717">
        <v>7528362.8700000001</v>
      </c>
      <c r="G55" s="718" t="s">
        <v>445</v>
      </c>
      <c r="H55" s="716" t="s">
        <v>576</v>
      </c>
      <c r="I55" s="724">
        <v>43874</v>
      </c>
      <c r="J55" s="724" t="s">
        <v>575</v>
      </c>
      <c r="K55" s="715"/>
    </row>
    <row r="56" spans="1:11" ht="48" x14ac:dyDescent="0.2">
      <c r="A56" s="709">
        <v>52</v>
      </c>
      <c r="B56" s="715" t="s">
        <v>443</v>
      </c>
      <c r="C56" s="716" t="s">
        <v>370</v>
      </c>
      <c r="D56" s="716" t="s">
        <v>306</v>
      </c>
      <c r="E56" s="716" t="s">
        <v>574</v>
      </c>
      <c r="F56" s="717">
        <v>4164004.5316666667</v>
      </c>
      <c r="G56" s="718" t="s">
        <v>573</v>
      </c>
      <c r="H56" s="716" t="s">
        <v>572</v>
      </c>
      <c r="I56" s="724" t="s">
        <v>571</v>
      </c>
      <c r="J56" s="724" t="s">
        <v>570</v>
      </c>
      <c r="K56" s="715" t="s">
        <v>569</v>
      </c>
    </row>
    <row r="57" spans="1:11" ht="24" x14ac:dyDescent="0.2">
      <c r="A57" s="709">
        <v>53</v>
      </c>
      <c r="B57" s="715" t="s">
        <v>449</v>
      </c>
      <c r="C57" s="716" t="s">
        <v>450</v>
      </c>
      <c r="D57" s="716" t="s">
        <v>306</v>
      </c>
      <c r="E57" s="716" t="s">
        <v>451</v>
      </c>
      <c r="F57" s="717">
        <v>174073.60000000001</v>
      </c>
      <c r="G57" s="718" t="s">
        <v>452</v>
      </c>
      <c r="H57" s="711" t="s">
        <v>309</v>
      </c>
      <c r="I57" s="724">
        <v>43524</v>
      </c>
      <c r="J57" s="724">
        <v>44255</v>
      </c>
      <c r="K57" s="715" t="s">
        <v>453</v>
      </c>
    </row>
    <row r="58" spans="1:11" ht="36" x14ac:dyDescent="0.2">
      <c r="A58" s="709">
        <v>54</v>
      </c>
      <c r="B58" s="715" t="s">
        <v>454</v>
      </c>
      <c r="C58" s="716" t="s">
        <v>450</v>
      </c>
      <c r="D58" s="716" t="s">
        <v>306</v>
      </c>
      <c r="E58" s="716" t="s">
        <v>451</v>
      </c>
      <c r="F58" s="717">
        <v>232815</v>
      </c>
      <c r="G58" s="718" t="s">
        <v>455</v>
      </c>
      <c r="H58" s="711" t="s">
        <v>309</v>
      </c>
      <c r="I58" s="724">
        <v>43529</v>
      </c>
      <c r="J58" s="724">
        <v>44259</v>
      </c>
      <c r="K58" s="715" t="s">
        <v>456</v>
      </c>
    </row>
    <row r="59" spans="1:11" ht="36" x14ac:dyDescent="0.2">
      <c r="A59" s="709">
        <v>55</v>
      </c>
      <c r="B59" s="715" t="s">
        <v>457</v>
      </c>
      <c r="C59" s="716" t="s">
        <v>450</v>
      </c>
      <c r="D59" s="716" t="s">
        <v>306</v>
      </c>
      <c r="E59" s="716" t="s">
        <v>451</v>
      </c>
      <c r="F59" s="717">
        <v>230779.73</v>
      </c>
      <c r="G59" s="718" t="s">
        <v>455</v>
      </c>
      <c r="H59" s="711" t="s">
        <v>309</v>
      </c>
      <c r="I59" s="724">
        <v>43529</v>
      </c>
      <c r="J59" s="724">
        <v>44259</v>
      </c>
      <c r="K59" s="715" t="s">
        <v>456</v>
      </c>
    </row>
    <row r="60" spans="1:11" ht="36" x14ac:dyDescent="0.2">
      <c r="A60" s="709">
        <v>56</v>
      </c>
      <c r="B60" s="715" t="s">
        <v>459</v>
      </c>
      <c r="C60" s="716" t="s">
        <v>450</v>
      </c>
      <c r="D60" s="716" t="s">
        <v>306</v>
      </c>
      <c r="E60" s="716" t="s">
        <v>451</v>
      </c>
      <c r="F60" s="717">
        <v>566788.65</v>
      </c>
      <c r="G60" s="718" t="s">
        <v>460</v>
      </c>
      <c r="H60" s="711" t="s">
        <v>309</v>
      </c>
      <c r="I60" s="724">
        <v>43537</v>
      </c>
      <c r="J60" s="724">
        <v>44267</v>
      </c>
      <c r="K60" s="715" t="s">
        <v>461</v>
      </c>
    </row>
    <row r="61" spans="1:11" ht="36" x14ac:dyDescent="0.2">
      <c r="A61" s="709">
        <v>57</v>
      </c>
      <c r="B61" s="715" t="s">
        <v>462</v>
      </c>
      <c r="C61" s="716" t="s">
        <v>450</v>
      </c>
      <c r="D61" s="716" t="s">
        <v>306</v>
      </c>
      <c r="E61" s="716" t="s">
        <v>451</v>
      </c>
      <c r="F61" s="717">
        <v>329709.08</v>
      </c>
      <c r="G61" s="718" t="s">
        <v>460</v>
      </c>
      <c r="H61" s="711" t="s">
        <v>309</v>
      </c>
      <c r="I61" s="724">
        <v>43537</v>
      </c>
      <c r="J61" s="724">
        <v>44267</v>
      </c>
      <c r="K61" s="715" t="s">
        <v>461</v>
      </c>
    </row>
    <row r="62" spans="1:11" ht="36" x14ac:dyDescent="0.2">
      <c r="A62" s="709">
        <v>58</v>
      </c>
      <c r="B62" s="715" t="s">
        <v>464</v>
      </c>
      <c r="C62" s="716" t="s">
        <v>450</v>
      </c>
      <c r="D62" s="716" t="s">
        <v>306</v>
      </c>
      <c r="E62" s="716" t="s">
        <v>451</v>
      </c>
      <c r="F62" s="717">
        <v>389593.22</v>
      </c>
      <c r="G62" s="718" t="s">
        <v>460</v>
      </c>
      <c r="H62" s="711" t="s">
        <v>309</v>
      </c>
      <c r="I62" s="724">
        <v>43537</v>
      </c>
      <c r="J62" s="724">
        <v>44267</v>
      </c>
      <c r="K62" s="715" t="s">
        <v>461</v>
      </c>
    </row>
    <row r="63" spans="1:11" ht="36" x14ac:dyDescent="0.2">
      <c r="A63" s="709">
        <v>59</v>
      </c>
      <c r="B63" s="715" t="s">
        <v>466</v>
      </c>
      <c r="C63" s="716" t="s">
        <v>450</v>
      </c>
      <c r="D63" s="716" t="s">
        <v>306</v>
      </c>
      <c r="E63" s="716" t="s">
        <v>451</v>
      </c>
      <c r="F63" s="717">
        <f>17586.57*12</f>
        <v>211038.84</v>
      </c>
      <c r="G63" s="718" t="s">
        <v>460</v>
      </c>
      <c r="H63" s="711" t="s">
        <v>309</v>
      </c>
      <c r="I63" s="724">
        <v>43537</v>
      </c>
      <c r="J63" s="724">
        <v>44267</v>
      </c>
      <c r="K63" s="715" t="s">
        <v>461</v>
      </c>
    </row>
    <row r="64" spans="1:11" ht="36" x14ac:dyDescent="0.2">
      <c r="A64" s="709">
        <v>60</v>
      </c>
      <c r="B64" s="715" t="s">
        <v>467</v>
      </c>
      <c r="C64" s="716" t="s">
        <v>450</v>
      </c>
      <c r="D64" s="716" t="s">
        <v>306</v>
      </c>
      <c r="E64" s="716" t="s">
        <v>451</v>
      </c>
      <c r="F64" s="717">
        <v>223496.7</v>
      </c>
      <c r="G64" s="718" t="s">
        <v>460</v>
      </c>
      <c r="H64" s="711" t="s">
        <v>309</v>
      </c>
      <c r="I64" s="724">
        <v>43537</v>
      </c>
      <c r="J64" s="724">
        <v>44267</v>
      </c>
      <c r="K64" s="715" t="s">
        <v>461</v>
      </c>
    </row>
    <row r="65" spans="1:11" ht="36" x14ac:dyDescent="0.2">
      <c r="A65" s="709">
        <v>61</v>
      </c>
      <c r="B65" s="715" t="s">
        <v>469</v>
      </c>
      <c r="C65" s="716" t="s">
        <v>450</v>
      </c>
      <c r="D65" s="716" t="s">
        <v>306</v>
      </c>
      <c r="E65" s="716" t="s">
        <v>451</v>
      </c>
      <c r="F65" s="717">
        <v>279534.92</v>
      </c>
      <c r="G65" s="718" t="s">
        <v>460</v>
      </c>
      <c r="H65" s="711" t="s">
        <v>309</v>
      </c>
      <c r="I65" s="724">
        <v>43537</v>
      </c>
      <c r="J65" s="724">
        <v>44267</v>
      </c>
      <c r="K65" s="715" t="s">
        <v>461</v>
      </c>
    </row>
    <row r="66" spans="1:11" ht="36" x14ac:dyDescent="0.2">
      <c r="A66" s="709">
        <v>62</v>
      </c>
      <c r="B66" s="715" t="s">
        <v>470</v>
      </c>
      <c r="C66" s="716" t="s">
        <v>450</v>
      </c>
      <c r="D66" s="716" t="s">
        <v>306</v>
      </c>
      <c r="E66" s="716" t="s">
        <v>451</v>
      </c>
      <c r="F66" s="717">
        <v>316503.39</v>
      </c>
      <c r="G66" s="718" t="s">
        <v>460</v>
      </c>
      <c r="H66" s="711" t="s">
        <v>309</v>
      </c>
      <c r="I66" s="724">
        <v>43612</v>
      </c>
      <c r="J66" s="724">
        <v>44347</v>
      </c>
      <c r="K66" s="715" t="s">
        <v>472</v>
      </c>
    </row>
    <row r="67" spans="1:11" ht="36" x14ac:dyDescent="0.2">
      <c r="A67" s="709">
        <v>63</v>
      </c>
      <c r="B67" s="715" t="s">
        <v>473</v>
      </c>
      <c r="C67" s="716" t="s">
        <v>450</v>
      </c>
      <c r="D67" s="716" t="s">
        <v>306</v>
      </c>
      <c r="E67" s="716" t="s">
        <v>474</v>
      </c>
      <c r="F67" s="717">
        <v>519042.73</v>
      </c>
      <c r="G67" s="718" t="s">
        <v>475</v>
      </c>
      <c r="H67" s="711" t="s">
        <v>309</v>
      </c>
      <c r="I67" s="724">
        <v>43542</v>
      </c>
      <c r="J67" s="724">
        <v>44272</v>
      </c>
      <c r="K67" s="715" t="s">
        <v>476</v>
      </c>
    </row>
    <row r="68" spans="1:11" ht="36" x14ac:dyDescent="0.2">
      <c r="A68" s="709">
        <v>64</v>
      </c>
      <c r="B68" s="715" t="s">
        <v>477</v>
      </c>
      <c r="C68" s="716" t="s">
        <v>450</v>
      </c>
      <c r="D68" s="716" t="s">
        <v>306</v>
      </c>
      <c r="E68" s="716" t="s">
        <v>474</v>
      </c>
      <c r="F68" s="717">
        <v>295889.56</v>
      </c>
      <c r="G68" s="718" t="s">
        <v>478</v>
      </c>
      <c r="H68" s="711" t="s">
        <v>309</v>
      </c>
      <c r="I68" s="724">
        <v>43552</v>
      </c>
      <c r="J68" s="724">
        <v>44282</v>
      </c>
      <c r="K68" s="715" t="s">
        <v>479</v>
      </c>
    </row>
    <row r="69" spans="1:11" ht="36" x14ac:dyDescent="0.2">
      <c r="A69" s="709">
        <v>65</v>
      </c>
      <c r="B69" s="715" t="s">
        <v>480</v>
      </c>
      <c r="C69" s="716" t="s">
        <v>450</v>
      </c>
      <c r="D69" s="716" t="s">
        <v>306</v>
      </c>
      <c r="E69" s="716" t="s">
        <v>474</v>
      </c>
      <c r="F69" s="717">
        <v>312864.48</v>
      </c>
      <c r="G69" s="718" t="s">
        <v>478</v>
      </c>
      <c r="H69" s="711" t="s">
        <v>309</v>
      </c>
      <c r="I69" s="724">
        <v>43552</v>
      </c>
      <c r="J69" s="724">
        <v>44282</v>
      </c>
      <c r="K69" s="715" t="s">
        <v>479</v>
      </c>
    </row>
    <row r="70" spans="1:11" ht="60" x14ac:dyDescent="0.2">
      <c r="A70" s="709">
        <v>66</v>
      </c>
      <c r="B70" s="715" t="s">
        <v>481</v>
      </c>
      <c r="C70" s="716" t="s">
        <v>450</v>
      </c>
      <c r="D70" s="716" t="s">
        <v>306</v>
      </c>
      <c r="E70" s="716" t="s">
        <v>474</v>
      </c>
      <c r="F70" s="717">
        <v>293333</v>
      </c>
      <c r="G70" s="718" t="s">
        <v>482</v>
      </c>
      <c r="H70" s="711" t="s">
        <v>309</v>
      </c>
      <c r="I70" s="724">
        <v>43552</v>
      </c>
      <c r="J70" s="724">
        <v>44286</v>
      </c>
      <c r="K70" s="715" t="s">
        <v>483</v>
      </c>
    </row>
    <row r="71" spans="1:11" ht="60" x14ac:dyDescent="0.2">
      <c r="A71" s="709">
        <v>67</v>
      </c>
      <c r="B71" s="715" t="s">
        <v>484</v>
      </c>
      <c r="C71" s="716" t="s">
        <v>450</v>
      </c>
      <c r="D71" s="716" t="s">
        <v>306</v>
      </c>
      <c r="E71" s="716" t="s">
        <v>474</v>
      </c>
      <c r="F71" s="717">
        <v>471794.37</v>
      </c>
      <c r="G71" s="718" t="s">
        <v>482</v>
      </c>
      <c r="H71" s="711" t="s">
        <v>309</v>
      </c>
      <c r="I71" s="724">
        <v>43552</v>
      </c>
      <c r="J71" s="724">
        <v>44286</v>
      </c>
      <c r="K71" s="715" t="s">
        <v>483</v>
      </c>
    </row>
    <row r="72" spans="1:11" ht="48" x14ac:dyDescent="0.2">
      <c r="A72" s="709">
        <v>68</v>
      </c>
      <c r="B72" s="715" t="s">
        <v>485</v>
      </c>
      <c r="C72" s="716" t="s">
        <v>450</v>
      </c>
      <c r="D72" s="716" t="s">
        <v>306</v>
      </c>
      <c r="E72" s="716" t="s">
        <v>486</v>
      </c>
      <c r="F72" s="717">
        <v>89660.91</v>
      </c>
      <c r="G72" s="718" t="s">
        <v>487</v>
      </c>
      <c r="H72" s="716" t="s">
        <v>330</v>
      </c>
      <c r="I72" s="724">
        <v>43656</v>
      </c>
      <c r="J72" s="724">
        <v>43837</v>
      </c>
      <c r="K72" s="715" t="s">
        <v>568</v>
      </c>
    </row>
    <row r="73" spans="1:11" ht="36" x14ac:dyDescent="0.2">
      <c r="A73" s="709">
        <v>69</v>
      </c>
      <c r="B73" s="715" t="s">
        <v>567</v>
      </c>
      <c r="C73" s="716" t="s">
        <v>450</v>
      </c>
      <c r="D73" s="716" t="s">
        <v>306</v>
      </c>
      <c r="E73" s="716" t="s">
        <v>566</v>
      </c>
      <c r="F73" s="717">
        <v>4375578.8</v>
      </c>
      <c r="G73" s="718" t="s">
        <v>460</v>
      </c>
      <c r="H73" s="711" t="s">
        <v>309</v>
      </c>
      <c r="I73" s="724">
        <v>43836</v>
      </c>
      <c r="J73" s="724">
        <v>44568</v>
      </c>
      <c r="K73" s="715" t="s">
        <v>565</v>
      </c>
    </row>
    <row r="74" spans="1:11" ht="24" x14ac:dyDescent="0.2">
      <c r="A74" s="709">
        <v>70</v>
      </c>
      <c r="B74" s="715" t="s">
        <v>491</v>
      </c>
      <c r="C74" s="716" t="s">
        <v>305</v>
      </c>
      <c r="D74" s="716" t="s">
        <v>493</v>
      </c>
      <c r="E74" s="716" t="s">
        <v>497</v>
      </c>
      <c r="F74" s="717">
        <v>80532.05</v>
      </c>
      <c r="G74" s="718" t="s">
        <v>495</v>
      </c>
      <c r="H74" s="711" t="s">
        <v>309</v>
      </c>
      <c r="I74" s="724">
        <v>43658</v>
      </c>
      <c r="J74" s="724">
        <v>44227</v>
      </c>
      <c r="K74" s="715" t="s">
        <v>564</v>
      </c>
    </row>
    <row r="75" spans="1:11" ht="24" x14ac:dyDescent="0.2">
      <c r="A75" s="709">
        <v>71</v>
      </c>
      <c r="B75" s="715" t="s">
        <v>491</v>
      </c>
      <c r="C75" s="716" t="s">
        <v>305</v>
      </c>
      <c r="D75" s="716" t="s">
        <v>493</v>
      </c>
      <c r="E75" s="716" t="s">
        <v>497</v>
      </c>
      <c r="F75" s="717">
        <v>150000</v>
      </c>
      <c r="G75" s="718" t="s">
        <v>495</v>
      </c>
      <c r="H75" s="716" t="s">
        <v>556</v>
      </c>
      <c r="I75" s="724">
        <v>43658</v>
      </c>
      <c r="J75" s="724">
        <v>44227</v>
      </c>
      <c r="K75" s="715" t="s">
        <v>562</v>
      </c>
    </row>
    <row r="76" spans="1:11" ht="24" x14ac:dyDescent="0.2">
      <c r="A76" s="709">
        <v>72</v>
      </c>
      <c r="B76" s="715" t="s">
        <v>499</v>
      </c>
      <c r="C76" s="716" t="s">
        <v>305</v>
      </c>
      <c r="D76" s="716" t="s">
        <v>493</v>
      </c>
      <c r="E76" s="716" t="s">
        <v>500</v>
      </c>
      <c r="F76" s="717">
        <v>101200</v>
      </c>
      <c r="G76" s="718" t="s">
        <v>501</v>
      </c>
      <c r="H76" s="711" t="s">
        <v>309</v>
      </c>
      <c r="I76" s="724">
        <v>42311</v>
      </c>
      <c r="J76" s="724">
        <v>44196</v>
      </c>
      <c r="K76" s="715" t="s">
        <v>564</v>
      </c>
    </row>
    <row r="77" spans="1:11" ht="24" x14ac:dyDescent="0.2">
      <c r="A77" s="709">
        <v>73</v>
      </c>
      <c r="B77" s="715" t="s">
        <v>499</v>
      </c>
      <c r="C77" s="716" t="s">
        <v>305</v>
      </c>
      <c r="D77" s="716" t="s">
        <v>493</v>
      </c>
      <c r="E77" s="716" t="s">
        <v>500</v>
      </c>
      <c r="F77" s="717">
        <v>175000</v>
      </c>
      <c r="G77" s="718" t="s">
        <v>501</v>
      </c>
      <c r="H77" s="716" t="s">
        <v>556</v>
      </c>
      <c r="I77" s="724">
        <v>42311</v>
      </c>
      <c r="J77" s="724">
        <v>44196</v>
      </c>
      <c r="K77" s="715" t="s">
        <v>562</v>
      </c>
    </row>
    <row r="78" spans="1:11" ht="36" x14ac:dyDescent="0.2">
      <c r="A78" s="709">
        <v>74</v>
      </c>
      <c r="B78" s="715" t="s">
        <v>502</v>
      </c>
      <c r="C78" s="716" t="s">
        <v>305</v>
      </c>
      <c r="D78" s="716" t="s">
        <v>493</v>
      </c>
      <c r="E78" s="716" t="s">
        <v>494</v>
      </c>
      <c r="F78" s="717">
        <v>286774.3</v>
      </c>
      <c r="G78" s="718" t="s">
        <v>504</v>
      </c>
      <c r="H78" s="711" t="s">
        <v>309</v>
      </c>
      <c r="I78" s="724">
        <v>43444</v>
      </c>
      <c r="J78" s="724">
        <v>44104</v>
      </c>
      <c r="K78" s="715" t="s">
        <v>564</v>
      </c>
    </row>
    <row r="79" spans="1:11" ht="36" x14ac:dyDescent="0.2">
      <c r="A79" s="709">
        <v>75</v>
      </c>
      <c r="B79" s="715" t="s">
        <v>502</v>
      </c>
      <c r="C79" s="716" t="s">
        <v>563</v>
      </c>
      <c r="D79" s="716" t="s">
        <v>493</v>
      </c>
      <c r="E79" s="716" t="s">
        <v>494</v>
      </c>
      <c r="F79" s="717">
        <v>240000</v>
      </c>
      <c r="G79" s="718" t="s">
        <v>504</v>
      </c>
      <c r="H79" s="716" t="s">
        <v>556</v>
      </c>
      <c r="I79" s="724">
        <v>44044</v>
      </c>
      <c r="J79" s="724">
        <v>44196</v>
      </c>
      <c r="K79" s="715" t="s">
        <v>562</v>
      </c>
    </row>
    <row r="80" spans="1:11" ht="48" x14ac:dyDescent="0.2">
      <c r="A80" s="709">
        <v>76</v>
      </c>
      <c r="B80" s="715" t="s">
        <v>505</v>
      </c>
      <c r="C80" s="716" t="s">
        <v>561</v>
      </c>
      <c r="D80" s="716" t="s">
        <v>493</v>
      </c>
      <c r="E80" s="716"/>
      <c r="F80" s="717">
        <v>300000</v>
      </c>
      <c r="G80" s="718"/>
      <c r="H80" s="716" t="s">
        <v>556</v>
      </c>
      <c r="I80" s="724"/>
      <c r="J80" s="724">
        <v>44196</v>
      </c>
      <c r="K80" s="715" t="s">
        <v>560</v>
      </c>
    </row>
    <row r="81" spans="1:11" ht="24" x14ac:dyDescent="0.2">
      <c r="A81" s="709">
        <v>77</v>
      </c>
      <c r="B81" s="715" t="s">
        <v>509</v>
      </c>
      <c r="C81" s="716" t="s">
        <v>510</v>
      </c>
      <c r="D81" s="716" t="s">
        <v>493</v>
      </c>
      <c r="E81" s="716" t="s">
        <v>511</v>
      </c>
      <c r="F81" s="717">
        <v>1340.6</v>
      </c>
      <c r="G81" s="718" t="s">
        <v>512</v>
      </c>
      <c r="H81" s="716" t="s">
        <v>330</v>
      </c>
      <c r="I81" s="724">
        <v>42411</v>
      </c>
      <c r="J81" s="724">
        <v>43873</v>
      </c>
      <c r="K81" s="715" t="s">
        <v>513</v>
      </c>
    </row>
    <row r="82" spans="1:11" ht="24" x14ac:dyDescent="0.2">
      <c r="A82" s="709">
        <v>78</v>
      </c>
      <c r="B82" s="715" t="s">
        <v>509</v>
      </c>
      <c r="C82" s="716" t="s">
        <v>558</v>
      </c>
      <c r="D82" s="716" t="s">
        <v>493</v>
      </c>
      <c r="E82" s="716" t="s">
        <v>557</v>
      </c>
      <c r="F82" s="717">
        <v>1112.2</v>
      </c>
      <c r="G82" s="718" t="s">
        <v>512</v>
      </c>
      <c r="H82" s="711" t="s">
        <v>309</v>
      </c>
      <c r="I82" s="724">
        <v>43874</v>
      </c>
      <c r="J82" s="724">
        <v>44239</v>
      </c>
      <c r="K82" s="715" t="s">
        <v>559</v>
      </c>
    </row>
    <row r="83" spans="1:11" ht="24" x14ac:dyDescent="0.2">
      <c r="A83" s="709">
        <v>79</v>
      </c>
      <c r="B83" s="715" t="s">
        <v>509</v>
      </c>
      <c r="C83" s="716" t="s">
        <v>558</v>
      </c>
      <c r="D83" s="716" t="s">
        <v>493</v>
      </c>
      <c r="E83" s="716" t="s">
        <v>557</v>
      </c>
      <c r="F83" s="717">
        <v>5000</v>
      </c>
      <c r="G83" s="718" t="s">
        <v>512</v>
      </c>
      <c r="H83" s="716" t="s">
        <v>556</v>
      </c>
      <c r="I83" s="724">
        <v>43874</v>
      </c>
      <c r="J83" s="724">
        <v>44239</v>
      </c>
      <c r="K83" s="715" t="s">
        <v>555</v>
      </c>
    </row>
    <row r="84" spans="1:11" ht="24" x14ac:dyDescent="0.2">
      <c r="A84" s="709">
        <v>80</v>
      </c>
      <c r="B84" s="715" t="s">
        <v>514</v>
      </c>
      <c r="C84" s="716" t="s">
        <v>305</v>
      </c>
      <c r="D84" s="716" t="s">
        <v>306</v>
      </c>
      <c r="E84" s="716" t="s">
        <v>517</v>
      </c>
      <c r="F84" s="717">
        <v>332350.05</v>
      </c>
      <c r="G84" s="718" t="s">
        <v>518</v>
      </c>
      <c r="H84" s="716" t="s">
        <v>330</v>
      </c>
      <c r="I84" s="724">
        <v>43526</v>
      </c>
      <c r="J84" s="724">
        <v>43891</v>
      </c>
      <c r="K84" s="715"/>
    </row>
    <row r="85" spans="1:11" ht="24" x14ac:dyDescent="0.2">
      <c r="A85" s="709">
        <v>81</v>
      </c>
      <c r="B85" s="715" t="s">
        <v>514</v>
      </c>
      <c r="C85" s="716" t="s">
        <v>305</v>
      </c>
      <c r="D85" s="716" t="s">
        <v>306</v>
      </c>
      <c r="E85" s="716" t="s">
        <v>517</v>
      </c>
      <c r="F85" s="717">
        <v>767442.76</v>
      </c>
      <c r="G85" s="718" t="s">
        <v>516</v>
      </c>
      <c r="H85" s="711" t="s">
        <v>309</v>
      </c>
      <c r="I85" s="724">
        <v>43892</v>
      </c>
      <c r="J85" s="724">
        <v>44256</v>
      </c>
      <c r="K85" s="715"/>
    </row>
    <row r="86" spans="1:11" ht="24" x14ac:dyDescent="0.2">
      <c r="A86" s="709">
        <v>82</v>
      </c>
      <c r="B86" s="715" t="s">
        <v>519</v>
      </c>
      <c r="C86" s="716" t="s">
        <v>305</v>
      </c>
      <c r="D86" s="716" t="s">
        <v>493</v>
      </c>
      <c r="E86" s="716" t="s">
        <v>520</v>
      </c>
      <c r="F86" s="717">
        <v>177781.55</v>
      </c>
      <c r="G86" s="718" t="s">
        <v>521</v>
      </c>
      <c r="H86" s="711" t="s">
        <v>309</v>
      </c>
      <c r="I86" s="724">
        <v>43312</v>
      </c>
      <c r="J86" s="724">
        <v>44196</v>
      </c>
      <c r="K86" s="715"/>
    </row>
    <row r="87" spans="1:11" ht="48" x14ac:dyDescent="0.2">
      <c r="A87" s="709">
        <v>83</v>
      </c>
      <c r="B87" s="715" t="s">
        <v>522</v>
      </c>
      <c r="C87" s="716" t="s">
        <v>366</v>
      </c>
      <c r="D87" s="716" t="s">
        <v>306</v>
      </c>
      <c r="E87" s="716" t="s">
        <v>554</v>
      </c>
      <c r="F87" s="717">
        <v>1591605.61</v>
      </c>
      <c r="G87" s="718" t="s">
        <v>524</v>
      </c>
      <c r="H87" s="711" t="s">
        <v>309</v>
      </c>
      <c r="I87" s="724">
        <v>43809</v>
      </c>
      <c r="J87" s="724">
        <v>44048</v>
      </c>
      <c r="K87" s="715"/>
    </row>
    <row r="88" spans="1:11" ht="36" x14ac:dyDescent="0.2">
      <c r="A88" s="709">
        <v>84</v>
      </c>
      <c r="B88" s="715" t="s">
        <v>525</v>
      </c>
      <c r="C88" s="716" t="s">
        <v>366</v>
      </c>
      <c r="D88" s="716" t="s">
        <v>306</v>
      </c>
      <c r="E88" s="716" t="s">
        <v>345</v>
      </c>
      <c r="F88" s="717">
        <v>720000</v>
      </c>
      <c r="G88" s="718" t="s">
        <v>527</v>
      </c>
      <c r="H88" s="711" t="s">
        <v>309</v>
      </c>
      <c r="I88" s="724">
        <v>43741</v>
      </c>
      <c r="J88" s="724">
        <v>44080</v>
      </c>
      <c r="K88" s="715"/>
    </row>
    <row r="89" spans="1:11" ht="24" x14ac:dyDescent="0.2">
      <c r="A89" s="709">
        <v>85</v>
      </c>
      <c r="B89" s="715" t="s">
        <v>528</v>
      </c>
      <c r="C89" s="716" t="s">
        <v>366</v>
      </c>
      <c r="D89" s="716" t="s">
        <v>306</v>
      </c>
      <c r="E89" s="716" t="s">
        <v>529</v>
      </c>
      <c r="F89" s="717">
        <v>209012.48000000001</v>
      </c>
      <c r="G89" s="718" t="s">
        <v>530</v>
      </c>
      <c r="H89" s="716" t="s">
        <v>330</v>
      </c>
      <c r="I89" s="724">
        <v>43717</v>
      </c>
      <c r="J89" s="724">
        <v>44042</v>
      </c>
      <c r="K89" s="715"/>
    </row>
    <row r="90" spans="1:11" ht="24" x14ac:dyDescent="0.2">
      <c r="A90" s="709">
        <v>86</v>
      </c>
      <c r="B90" s="715" t="s">
        <v>553</v>
      </c>
      <c r="C90" s="716" t="s">
        <v>552</v>
      </c>
      <c r="D90" s="716" t="s">
        <v>306</v>
      </c>
      <c r="E90" s="716" t="s">
        <v>551</v>
      </c>
      <c r="F90" s="717">
        <v>553130</v>
      </c>
      <c r="G90" s="718" t="s">
        <v>550</v>
      </c>
      <c r="H90" s="711" t="s">
        <v>309</v>
      </c>
      <c r="I90" s="724">
        <v>43833</v>
      </c>
      <c r="J90" s="724">
        <v>44196</v>
      </c>
      <c r="K90" s="715"/>
    </row>
    <row r="91" spans="1:11" ht="84" x14ac:dyDescent="0.2">
      <c r="A91" s="709">
        <v>87</v>
      </c>
      <c r="B91" s="715" t="s">
        <v>549</v>
      </c>
      <c r="C91" s="716" t="s">
        <v>366</v>
      </c>
      <c r="D91" s="716" t="s">
        <v>306</v>
      </c>
      <c r="E91" s="716" t="s">
        <v>548</v>
      </c>
      <c r="F91" s="717">
        <v>2461799</v>
      </c>
      <c r="G91" s="718" t="s">
        <v>547</v>
      </c>
      <c r="H91" s="711" t="s">
        <v>309</v>
      </c>
      <c r="I91" s="724">
        <v>43888</v>
      </c>
      <c r="J91" s="724">
        <v>44130</v>
      </c>
      <c r="K91" s="715"/>
    </row>
    <row r="92" spans="1:11" ht="36" x14ac:dyDescent="0.2">
      <c r="A92" s="709">
        <v>88</v>
      </c>
      <c r="B92" s="715" t="s">
        <v>546</v>
      </c>
      <c r="C92" s="716" t="s">
        <v>366</v>
      </c>
      <c r="D92" s="716" t="s">
        <v>306</v>
      </c>
      <c r="E92" s="716" t="s">
        <v>545</v>
      </c>
      <c r="F92" s="717">
        <v>292408.59999999998</v>
      </c>
      <c r="G92" s="718" t="s">
        <v>544</v>
      </c>
      <c r="H92" s="711" t="s">
        <v>309</v>
      </c>
      <c r="I92" s="724">
        <v>43886</v>
      </c>
      <c r="J92" s="724">
        <v>44111</v>
      </c>
      <c r="K92" s="715"/>
    </row>
    <row r="93" spans="1:11" ht="24" x14ac:dyDescent="0.2">
      <c r="A93" s="709">
        <v>89</v>
      </c>
      <c r="B93" s="715" t="s">
        <v>543</v>
      </c>
      <c r="C93" s="716" t="s">
        <v>348</v>
      </c>
      <c r="D93" s="716" t="s">
        <v>306</v>
      </c>
      <c r="E93" s="716" t="s">
        <v>542</v>
      </c>
      <c r="F93" s="717">
        <v>421850</v>
      </c>
      <c r="G93" s="718" t="s">
        <v>541</v>
      </c>
      <c r="H93" s="711" t="s">
        <v>309</v>
      </c>
      <c r="I93" s="724">
        <v>44007</v>
      </c>
      <c r="J93" s="724">
        <v>44087</v>
      </c>
      <c r="K93" s="715"/>
    </row>
    <row r="94" spans="1:11" ht="72" x14ac:dyDescent="0.2">
      <c r="A94" s="709">
        <v>90</v>
      </c>
      <c r="B94" s="715" t="s">
        <v>540</v>
      </c>
      <c r="C94" s="716" t="s">
        <v>305</v>
      </c>
      <c r="D94" s="716" t="s">
        <v>306</v>
      </c>
      <c r="E94" s="716" t="s">
        <v>539</v>
      </c>
      <c r="F94" s="717" t="s">
        <v>538</v>
      </c>
      <c r="G94" s="718" t="s">
        <v>537</v>
      </c>
      <c r="H94" s="711" t="s">
        <v>309</v>
      </c>
      <c r="I94" s="724">
        <v>44076</v>
      </c>
      <c r="J94" s="724">
        <v>44174</v>
      </c>
      <c r="K94" s="715"/>
    </row>
    <row r="95" spans="1:11" ht="60" x14ac:dyDescent="0.2">
      <c r="A95" s="709">
        <v>91</v>
      </c>
      <c r="B95" s="715" t="s">
        <v>536</v>
      </c>
      <c r="C95" s="716" t="s">
        <v>535</v>
      </c>
      <c r="D95" s="716" t="s">
        <v>306</v>
      </c>
      <c r="E95" s="716" t="s">
        <v>535</v>
      </c>
      <c r="F95" s="722">
        <v>122700</v>
      </c>
      <c r="G95" s="718" t="s">
        <v>534</v>
      </c>
      <c r="H95" s="711" t="s">
        <v>309</v>
      </c>
      <c r="I95" s="724">
        <v>43789</v>
      </c>
      <c r="J95" s="724">
        <v>44530</v>
      </c>
      <c r="K95" s="715"/>
    </row>
    <row r="96" spans="1:11" ht="24" x14ac:dyDescent="0.2">
      <c r="A96" s="709">
        <v>92</v>
      </c>
      <c r="B96" s="715" t="s">
        <v>531</v>
      </c>
      <c r="C96" s="716" t="s">
        <v>305</v>
      </c>
      <c r="D96" s="716" t="s">
        <v>306</v>
      </c>
      <c r="E96" s="716" t="s">
        <v>532</v>
      </c>
      <c r="F96" s="717">
        <v>13088626.84</v>
      </c>
      <c r="G96" s="718" t="s">
        <v>533</v>
      </c>
      <c r="H96" s="711" t="s">
        <v>309</v>
      </c>
      <c r="I96" s="713">
        <v>43738</v>
      </c>
      <c r="J96" s="713">
        <v>44104</v>
      </c>
      <c r="K96" s="715"/>
    </row>
    <row r="97" spans="1:11" x14ac:dyDescent="0.2">
      <c r="A97" s="858" t="s">
        <v>0</v>
      </c>
      <c r="B97" s="858"/>
      <c r="C97" s="706"/>
      <c r="D97" s="706"/>
      <c r="E97" s="706"/>
      <c r="F97" s="707"/>
      <c r="G97" s="706"/>
      <c r="H97" s="726"/>
      <c r="I97" s="726"/>
      <c r="J97" s="706"/>
      <c r="K97" s="726"/>
    </row>
    <row r="98" spans="1:11" x14ac:dyDescent="0.2">
      <c r="B98" s="320"/>
      <c r="C98" s="320"/>
      <c r="D98" s="320"/>
      <c r="E98" s="320"/>
      <c r="F98" s="325"/>
      <c r="G98" s="320"/>
      <c r="H98" s="326"/>
    </row>
    <row r="99" spans="1:11" x14ac:dyDescent="0.2">
      <c r="B99" s="327"/>
      <c r="C99" s="328"/>
      <c r="D99" s="328"/>
      <c r="E99" s="328"/>
      <c r="F99" s="329"/>
      <c r="G99" s="327"/>
      <c r="H99" s="326"/>
    </row>
    <row r="100" spans="1:11" x14ac:dyDescent="0.2">
      <c r="B100" s="327"/>
    </row>
    <row r="101" spans="1:11" x14ac:dyDescent="0.2">
      <c r="B101" s="327"/>
    </row>
    <row r="102" spans="1:11" x14ac:dyDescent="0.2">
      <c r="B102" s="327"/>
    </row>
  </sheetData>
  <mergeCells count="3">
    <mergeCell ref="A4:B4"/>
    <mergeCell ref="A97:B97"/>
    <mergeCell ref="A3:B3"/>
  </mergeCells>
  <dataValidations count="1">
    <dataValidation type="decimal" operator="greaterThan" allowBlank="1" showInputMessage="1" showErrorMessage="1" errorTitle="ERROR" error="El monto total del certificado debe ser mayor que CERO" sqref="F6:F11" xr:uid="{00000000-0002-0000-0F00-000000000000}">
      <formula1>0</formula1>
    </dataValidation>
  </dataValidations>
  <pageMargins left="0.25" right="0.25" top="0.75" bottom="0.75" header="0.3" footer="0.3"/>
  <pageSetup scale="6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Z96"/>
  <sheetViews>
    <sheetView workbookViewId="0">
      <selection activeCell="C3" sqref="C3"/>
    </sheetView>
  </sheetViews>
  <sheetFormatPr baseColWidth="10" defaultColWidth="11.42578125" defaultRowHeight="12" x14ac:dyDescent="0.2"/>
  <cols>
    <col min="1" max="1" width="3.140625" style="312" customWidth="1"/>
    <col min="2" max="2" width="46" style="312" customWidth="1"/>
    <col min="3" max="3" width="18" style="312" customWidth="1"/>
    <col min="4" max="4" width="16.5703125" style="312" customWidth="1"/>
    <col min="5" max="5" width="17.7109375" style="312" customWidth="1"/>
    <col min="6" max="6" width="15.140625" style="312" customWidth="1"/>
    <col min="7" max="7" width="18.28515625" style="312" customWidth="1"/>
    <col min="8" max="8" width="15.140625" style="315" customWidth="1"/>
    <col min="9" max="9" width="13.7109375" style="315" customWidth="1"/>
    <col min="10" max="10" width="14" style="315" customWidth="1"/>
    <col min="11" max="11" width="30.85546875" style="312" customWidth="1"/>
    <col min="12" max="16384" width="11.42578125" style="312"/>
  </cols>
  <sheetData>
    <row r="1" spans="1:26" s="307" customFormat="1" ht="15.75" customHeight="1" x14ac:dyDescent="0.2">
      <c r="A1" s="306" t="s">
        <v>613</v>
      </c>
      <c r="C1" s="311"/>
      <c r="D1" s="311"/>
      <c r="E1" s="311"/>
      <c r="F1" s="311"/>
      <c r="G1" s="311"/>
      <c r="H1" s="309"/>
      <c r="I1" s="309"/>
      <c r="J1" s="309"/>
      <c r="K1" s="311"/>
    </row>
    <row r="2" spans="1:26" s="307" customFormat="1" x14ac:dyDescent="0.2">
      <c r="A2" s="311" t="s">
        <v>291</v>
      </c>
      <c r="C2" s="311"/>
      <c r="D2" s="311"/>
      <c r="E2" s="311"/>
      <c r="F2" s="311"/>
      <c r="G2" s="311"/>
      <c r="H2" s="309"/>
      <c r="I2" s="309"/>
      <c r="J2" s="309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6" ht="24" x14ac:dyDescent="0.2">
      <c r="A3" s="859" t="s">
        <v>292</v>
      </c>
      <c r="B3" s="860"/>
      <c r="C3" s="706"/>
      <c r="D3" s="706"/>
      <c r="E3" s="706"/>
      <c r="F3" s="706"/>
      <c r="G3" s="706"/>
      <c r="H3" s="706" t="s">
        <v>6</v>
      </c>
      <c r="I3" s="728" t="s">
        <v>293</v>
      </c>
      <c r="J3" s="706"/>
      <c r="K3" s="706"/>
    </row>
    <row r="4" spans="1:26" ht="36" x14ac:dyDescent="0.2">
      <c r="A4" s="857" t="s">
        <v>294</v>
      </c>
      <c r="B4" s="857"/>
      <c r="C4" s="708" t="s">
        <v>295</v>
      </c>
      <c r="D4" s="708" t="s">
        <v>296</v>
      </c>
      <c r="E4" s="708" t="s">
        <v>297</v>
      </c>
      <c r="F4" s="708" t="s">
        <v>298</v>
      </c>
      <c r="G4" s="708" t="s">
        <v>299</v>
      </c>
      <c r="H4" s="708" t="s">
        <v>300</v>
      </c>
      <c r="I4" s="708" t="s">
        <v>301</v>
      </c>
      <c r="J4" s="708" t="s">
        <v>302</v>
      </c>
      <c r="K4" s="708" t="s">
        <v>303</v>
      </c>
    </row>
    <row r="5" spans="1:26" ht="36" x14ac:dyDescent="0.2">
      <c r="A5" s="709">
        <v>1</v>
      </c>
      <c r="B5" s="710" t="s">
        <v>304</v>
      </c>
      <c r="C5" s="711" t="s">
        <v>305</v>
      </c>
      <c r="D5" s="711" t="s">
        <v>306</v>
      </c>
      <c r="E5" s="711" t="s">
        <v>307</v>
      </c>
      <c r="F5" s="712">
        <v>56304.12</v>
      </c>
      <c r="G5" s="710" t="s">
        <v>308</v>
      </c>
      <c r="H5" s="711" t="s">
        <v>309</v>
      </c>
      <c r="I5" s="713">
        <v>44029</v>
      </c>
      <c r="J5" s="713">
        <v>44393</v>
      </c>
      <c r="K5" s="725"/>
    </row>
    <row r="6" spans="1:26" x14ac:dyDescent="0.2">
      <c r="A6" s="709">
        <v>2</v>
      </c>
      <c r="B6" s="729" t="s">
        <v>304</v>
      </c>
      <c r="C6" s="711"/>
      <c r="D6" s="711"/>
      <c r="E6" s="711"/>
      <c r="F6" s="712">
        <v>619345.31999999995</v>
      </c>
      <c r="G6" s="730"/>
      <c r="H6" s="711" t="s">
        <v>556</v>
      </c>
      <c r="I6" s="713"/>
      <c r="J6" s="713"/>
      <c r="K6" s="725"/>
    </row>
    <row r="7" spans="1:26" ht="60" x14ac:dyDescent="0.2">
      <c r="A7" s="709">
        <v>3</v>
      </c>
      <c r="B7" s="731" t="s">
        <v>310</v>
      </c>
      <c r="C7" s="711" t="s">
        <v>305</v>
      </c>
      <c r="D7" s="711" t="s">
        <v>306</v>
      </c>
      <c r="E7" s="711" t="s">
        <v>311</v>
      </c>
      <c r="F7" s="712">
        <v>3212160.6</v>
      </c>
      <c r="G7" s="730" t="s">
        <v>308</v>
      </c>
      <c r="H7" s="711" t="s">
        <v>309</v>
      </c>
      <c r="I7" s="713">
        <v>43322</v>
      </c>
      <c r="J7" s="713">
        <v>44052</v>
      </c>
      <c r="K7" s="725"/>
    </row>
    <row r="8" spans="1:26" ht="60" x14ac:dyDescent="0.2">
      <c r="A8" s="709">
        <v>4</v>
      </c>
      <c r="B8" s="731" t="s">
        <v>310</v>
      </c>
      <c r="C8" s="711"/>
      <c r="D8" s="711"/>
      <c r="E8" s="711"/>
      <c r="F8" s="712">
        <v>2068103.4</v>
      </c>
      <c r="G8" s="730"/>
      <c r="H8" s="711" t="s">
        <v>556</v>
      </c>
      <c r="I8" s="713"/>
      <c r="J8" s="713"/>
      <c r="K8" s="725"/>
    </row>
    <row r="9" spans="1:26" ht="60" x14ac:dyDescent="0.2">
      <c r="A9" s="709">
        <v>5</v>
      </c>
      <c r="B9" s="731" t="s">
        <v>312</v>
      </c>
      <c r="C9" s="711" t="s">
        <v>305</v>
      </c>
      <c r="D9" s="711" t="s">
        <v>306</v>
      </c>
      <c r="E9" s="711" t="s">
        <v>311</v>
      </c>
      <c r="F9" s="712">
        <v>679000</v>
      </c>
      <c r="G9" s="730" t="s">
        <v>308</v>
      </c>
      <c r="H9" s="711" t="s">
        <v>309</v>
      </c>
      <c r="I9" s="713">
        <v>43578</v>
      </c>
      <c r="J9" s="713">
        <v>44417</v>
      </c>
      <c r="K9" s="725"/>
    </row>
    <row r="10" spans="1:26" ht="60" x14ac:dyDescent="0.2">
      <c r="A10" s="709">
        <v>6</v>
      </c>
      <c r="B10" s="731" t="s">
        <v>312</v>
      </c>
      <c r="C10" s="711"/>
      <c r="D10" s="711"/>
      <c r="E10" s="711"/>
      <c r="F10" s="712">
        <v>485000</v>
      </c>
      <c r="G10" s="730"/>
      <c r="H10" s="711" t="s">
        <v>556</v>
      </c>
      <c r="I10" s="713"/>
      <c r="J10" s="713"/>
      <c r="K10" s="725"/>
    </row>
    <row r="11" spans="1:26" ht="60" x14ac:dyDescent="0.2">
      <c r="A11" s="709">
        <v>7</v>
      </c>
      <c r="B11" s="731" t="s">
        <v>611</v>
      </c>
      <c r="C11" s="711" t="s">
        <v>305</v>
      </c>
      <c r="D11" s="711" t="s">
        <v>306</v>
      </c>
      <c r="E11" s="711" t="s">
        <v>311</v>
      </c>
      <c r="F11" s="712">
        <v>191800</v>
      </c>
      <c r="G11" s="730" t="s">
        <v>308</v>
      </c>
      <c r="H11" s="711" t="s">
        <v>309</v>
      </c>
      <c r="I11" s="713">
        <v>43857</v>
      </c>
      <c r="J11" s="713">
        <v>44417</v>
      </c>
      <c r="K11" s="725"/>
    </row>
    <row r="12" spans="1:26" ht="60" x14ac:dyDescent="0.2">
      <c r="A12" s="709">
        <v>8</v>
      </c>
      <c r="B12" s="731" t="s">
        <v>611</v>
      </c>
      <c r="C12" s="711"/>
      <c r="D12" s="711"/>
      <c r="E12" s="711"/>
      <c r="F12" s="712">
        <v>356200</v>
      </c>
      <c r="G12" s="730"/>
      <c r="H12" s="711" t="s">
        <v>556</v>
      </c>
      <c r="I12" s="713"/>
      <c r="J12" s="713"/>
      <c r="K12" s="725"/>
    </row>
    <row r="13" spans="1:26" ht="36" x14ac:dyDescent="0.2">
      <c r="A13" s="709">
        <v>9</v>
      </c>
      <c r="B13" s="731" t="s">
        <v>313</v>
      </c>
      <c r="C13" s="711" t="s">
        <v>305</v>
      </c>
      <c r="D13" s="711" t="s">
        <v>306</v>
      </c>
      <c r="E13" s="711" t="s">
        <v>311</v>
      </c>
      <c r="F13" s="712">
        <v>350004.01</v>
      </c>
      <c r="G13" s="730" t="s">
        <v>308</v>
      </c>
      <c r="H13" s="711" t="s">
        <v>309</v>
      </c>
      <c r="I13" s="713">
        <v>43266</v>
      </c>
      <c r="J13" s="713">
        <v>44361</v>
      </c>
      <c r="K13" s="725"/>
    </row>
    <row r="14" spans="1:26" ht="24" x14ac:dyDescent="0.2">
      <c r="A14" s="709">
        <v>10</v>
      </c>
      <c r="B14" s="731" t="s">
        <v>313</v>
      </c>
      <c r="C14" s="711"/>
      <c r="D14" s="711"/>
      <c r="E14" s="711"/>
      <c r="F14" s="712">
        <v>299487.59000000003</v>
      </c>
      <c r="G14" s="730"/>
      <c r="H14" s="711" t="s">
        <v>556</v>
      </c>
      <c r="I14" s="713"/>
      <c r="J14" s="713"/>
      <c r="K14" s="725"/>
    </row>
    <row r="15" spans="1:26" ht="60" x14ac:dyDescent="0.2">
      <c r="A15" s="709">
        <v>11</v>
      </c>
      <c r="B15" s="731" t="s">
        <v>314</v>
      </c>
      <c r="C15" s="711" t="s">
        <v>305</v>
      </c>
      <c r="D15" s="711" t="s">
        <v>306</v>
      </c>
      <c r="E15" s="711" t="s">
        <v>315</v>
      </c>
      <c r="F15" s="712">
        <v>5183580.83</v>
      </c>
      <c r="G15" s="710" t="s">
        <v>316</v>
      </c>
      <c r="H15" s="711" t="s">
        <v>309</v>
      </c>
      <c r="I15" s="713">
        <v>43818</v>
      </c>
      <c r="J15" s="713">
        <v>44913</v>
      </c>
      <c r="K15" s="725" t="s">
        <v>614</v>
      </c>
    </row>
    <row r="16" spans="1:26" ht="24" x14ac:dyDescent="0.2">
      <c r="A16" s="709">
        <v>12</v>
      </c>
      <c r="B16" s="731" t="s">
        <v>317</v>
      </c>
      <c r="C16" s="711"/>
      <c r="D16" s="711"/>
      <c r="E16" s="732"/>
      <c r="F16" s="712">
        <v>690000</v>
      </c>
      <c r="G16" s="730"/>
      <c r="H16" s="711" t="s">
        <v>556</v>
      </c>
      <c r="I16" s="713"/>
      <c r="J16" s="713"/>
      <c r="K16" s="725"/>
    </row>
    <row r="17" spans="1:11" ht="36" x14ac:dyDescent="0.2">
      <c r="A17" s="709">
        <v>13</v>
      </c>
      <c r="B17" s="731" t="s">
        <v>319</v>
      </c>
      <c r="C17" s="711" t="s">
        <v>305</v>
      </c>
      <c r="D17" s="711" t="s">
        <v>306</v>
      </c>
      <c r="E17" s="711" t="s">
        <v>320</v>
      </c>
      <c r="F17" s="712">
        <v>77401.710000000006</v>
      </c>
      <c r="G17" s="730" t="s">
        <v>308</v>
      </c>
      <c r="H17" s="711" t="s">
        <v>309</v>
      </c>
      <c r="I17" s="713">
        <v>43627</v>
      </c>
      <c r="J17" s="713">
        <v>44752</v>
      </c>
      <c r="K17" s="725" t="s">
        <v>615</v>
      </c>
    </row>
    <row r="18" spans="1:11" ht="36" x14ac:dyDescent="0.2">
      <c r="A18" s="709">
        <v>14</v>
      </c>
      <c r="B18" s="715" t="s">
        <v>616</v>
      </c>
      <c r="C18" s="716" t="s">
        <v>322</v>
      </c>
      <c r="D18" s="716" t="s">
        <v>306</v>
      </c>
      <c r="E18" s="716" t="s">
        <v>606</v>
      </c>
      <c r="F18" s="717">
        <v>123791.67</v>
      </c>
      <c r="G18" s="727" t="s">
        <v>324</v>
      </c>
      <c r="H18" s="711" t="s">
        <v>309</v>
      </c>
      <c r="I18" s="720">
        <v>43861</v>
      </c>
      <c r="J18" s="720">
        <v>44247</v>
      </c>
      <c r="K18" s="715"/>
    </row>
    <row r="19" spans="1:11" ht="24" x14ac:dyDescent="0.2">
      <c r="A19" s="709">
        <v>15</v>
      </c>
      <c r="B19" s="715" t="s">
        <v>617</v>
      </c>
      <c r="C19" s="716" t="s">
        <v>322</v>
      </c>
      <c r="D19" s="716" t="s">
        <v>306</v>
      </c>
      <c r="E19" s="716"/>
      <c r="F19" s="717">
        <f>886308.33*1.05</f>
        <v>930623.74650000001</v>
      </c>
      <c r="G19" s="727"/>
      <c r="H19" s="711" t="s">
        <v>556</v>
      </c>
      <c r="I19" s="720"/>
      <c r="J19" s="720"/>
      <c r="K19" s="715" t="s">
        <v>618</v>
      </c>
    </row>
    <row r="20" spans="1:11" ht="24" x14ac:dyDescent="0.2">
      <c r="A20" s="709">
        <v>16</v>
      </c>
      <c r="B20" s="715" t="s">
        <v>619</v>
      </c>
      <c r="C20" s="716" t="s">
        <v>322</v>
      </c>
      <c r="D20" s="716" t="s">
        <v>306</v>
      </c>
      <c r="E20" s="716" t="s">
        <v>605</v>
      </c>
      <c r="F20" s="717">
        <v>217541.5</v>
      </c>
      <c r="G20" s="727" t="s">
        <v>329</v>
      </c>
      <c r="H20" s="711" t="s">
        <v>309</v>
      </c>
      <c r="I20" s="720">
        <v>43886</v>
      </c>
      <c r="J20" s="720">
        <v>44261</v>
      </c>
      <c r="K20" s="715"/>
    </row>
    <row r="21" spans="1:11" ht="24" x14ac:dyDescent="0.2">
      <c r="A21" s="709">
        <v>17</v>
      </c>
      <c r="B21" s="715" t="s">
        <v>620</v>
      </c>
      <c r="C21" s="716" t="s">
        <v>322</v>
      </c>
      <c r="D21" s="716" t="s">
        <v>306</v>
      </c>
      <c r="E21" s="716"/>
      <c r="F21" s="717">
        <f>1116048.16*1.05</f>
        <v>1171850.568</v>
      </c>
      <c r="G21" s="727"/>
      <c r="H21" s="711" t="s">
        <v>556</v>
      </c>
      <c r="I21" s="720"/>
      <c r="J21" s="720"/>
      <c r="K21" s="715" t="s">
        <v>621</v>
      </c>
    </row>
    <row r="22" spans="1:11" ht="36" x14ac:dyDescent="0.2">
      <c r="A22" s="709">
        <v>18</v>
      </c>
      <c r="B22" s="715" t="s">
        <v>622</v>
      </c>
      <c r="C22" s="716" t="s">
        <v>322</v>
      </c>
      <c r="D22" s="716" t="s">
        <v>306</v>
      </c>
      <c r="E22" s="716" t="s">
        <v>603</v>
      </c>
      <c r="F22" s="717">
        <v>118748.4</v>
      </c>
      <c r="G22" s="727" t="s">
        <v>335</v>
      </c>
      <c r="H22" s="711" t="s">
        <v>309</v>
      </c>
      <c r="I22" s="720">
        <v>43888</v>
      </c>
      <c r="J22" s="720">
        <v>44254</v>
      </c>
      <c r="K22" s="715"/>
    </row>
    <row r="23" spans="1:11" ht="24" x14ac:dyDescent="0.2">
      <c r="A23" s="709">
        <v>19</v>
      </c>
      <c r="B23" s="715" t="s">
        <v>623</v>
      </c>
      <c r="C23" s="716" t="s">
        <v>322</v>
      </c>
      <c r="D23" s="716" t="s">
        <v>306</v>
      </c>
      <c r="E23" s="716"/>
      <c r="F23" s="717">
        <f>671131.6*1.05</f>
        <v>704688.18</v>
      </c>
      <c r="G23" s="727"/>
      <c r="H23" s="711" t="s">
        <v>556</v>
      </c>
      <c r="I23" s="720"/>
      <c r="J23" s="720"/>
      <c r="K23" s="715" t="s">
        <v>624</v>
      </c>
    </row>
    <row r="24" spans="1:11" ht="36" x14ac:dyDescent="0.2">
      <c r="A24" s="709">
        <v>20</v>
      </c>
      <c r="B24" s="715" t="s">
        <v>625</v>
      </c>
      <c r="C24" s="716" t="s">
        <v>322</v>
      </c>
      <c r="D24" s="716" t="s">
        <v>306</v>
      </c>
      <c r="E24" s="716" t="s">
        <v>602</v>
      </c>
      <c r="F24" s="717">
        <v>248760</v>
      </c>
      <c r="G24" s="727" t="s">
        <v>339</v>
      </c>
      <c r="H24" s="711" t="s">
        <v>309</v>
      </c>
      <c r="I24" s="720">
        <v>43912</v>
      </c>
      <c r="J24" s="720">
        <v>44276</v>
      </c>
      <c r="K24" s="715"/>
    </row>
    <row r="25" spans="1:11" ht="36" x14ac:dyDescent="0.2">
      <c r="A25" s="709">
        <v>21</v>
      </c>
      <c r="B25" s="715" t="s">
        <v>626</v>
      </c>
      <c r="C25" s="716" t="s">
        <v>322</v>
      </c>
      <c r="D25" s="716" t="s">
        <v>306</v>
      </c>
      <c r="E25" s="716"/>
      <c r="F25" s="717">
        <f>2850720*1.05</f>
        <v>2993256</v>
      </c>
      <c r="G25" s="727"/>
      <c r="H25" s="711" t="s">
        <v>556</v>
      </c>
      <c r="I25" s="720"/>
      <c r="J25" s="720"/>
      <c r="K25" s="715" t="s">
        <v>627</v>
      </c>
    </row>
    <row r="26" spans="1:11" ht="72" x14ac:dyDescent="0.2">
      <c r="A26" s="709">
        <v>22</v>
      </c>
      <c r="B26" s="715" t="s">
        <v>628</v>
      </c>
      <c r="C26" s="716" t="s">
        <v>322</v>
      </c>
      <c r="D26" s="716" t="s">
        <v>306</v>
      </c>
      <c r="E26" s="716" t="s">
        <v>345</v>
      </c>
      <c r="F26" s="717">
        <v>240745.2</v>
      </c>
      <c r="G26" s="727" t="s">
        <v>346</v>
      </c>
      <c r="H26" s="711" t="s">
        <v>309</v>
      </c>
      <c r="I26" s="720">
        <v>43690</v>
      </c>
      <c r="J26" s="720">
        <v>44209</v>
      </c>
      <c r="K26" s="715"/>
    </row>
    <row r="27" spans="1:11" ht="72" x14ac:dyDescent="0.2">
      <c r="A27" s="709">
        <v>23</v>
      </c>
      <c r="B27" s="715" t="s">
        <v>629</v>
      </c>
      <c r="C27" s="716" t="s">
        <v>322</v>
      </c>
      <c r="D27" s="716" t="s">
        <v>306</v>
      </c>
      <c r="E27" s="716"/>
      <c r="F27" s="717">
        <f>2005133.32*1.05</f>
        <v>2105389.986</v>
      </c>
      <c r="G27" s="727"/>
      <c r="H27" s="711" t="s">
        <v>556</v>
      </c>
      <c r="I27" s="720"/>
      <c r="J27" s="720"/>
      <c r="K27" s="733" t="s">
        <v>630</v>
      </c>
    </row>
    <row r="28" spans="1:11" ht="36" x14ac:dyDescent="0.2">
      <c r="A28" s="709">
        <v>24</v>
      </c>
      <c r="B28" s="715" t="s">
        <v>600</v>
      </c>
      <c r="C28" s="716" t="s">
        <v>348</v>
      </c>
      <c r="D28" s="716" t="s">
        <v>306</v>
      </c>
      <c r="E28" s="716" t="s">
        <v>349</v>
      </c>
      <c r="F28" s="717">
        <v>1767936.87</v>
      </c>
      <c r="G28" s="727" t="s">
        <v>350</v>
      </c>
      <c r="H28" s="711" t="s">
        <v>309</v>
      </c>
      <c r="I28" s="720">
        <v>43462</v>
      </c>
      <c r="J28" s="720">
        <v>44557</v>
      </c>
      <c r="K28" s="720">
        <v>44558</v>
      </c>
    </row>
    <row r="29" spans="1:11" ht="24" x14ac:dyDescent="0.2">
      <c r="A29" s="709">
        <v>25</v>
      </c>
      <c r="B29" s="715" t="s">
        <v>600</v>
      </c>
      <c r="C29" s="716" t="s">
        <v>348</v>
      </c>
      <c r="D29" s="716" t="s">
        <v>306</v>
      </c>
      <c r="E29" s="716"/>
      <c r="F29" s="717">
        <f>2357249.17*1.05</f>
        <v>2475111.6285000001</v>
      </c>
      <c r="G29" s="718"/>
      <c r="H29" s="711" t="s">
        <v>556</v>
      </c>
      <c r="I29" s="720"/>
      <c r="J29" s="720"/>
      <c r="K29" s="733" t="s">
        <v>631</v>
      </c>
    </row>
    <row r="30" spans="1:11" ht="24" x14ac:dyDescent="0.2">
      <c r="A30" s="709">
        <v>26</v>
      </c>
      <c r="B30" s="715" t="s">
        <v>351</v>
      </c>
      <c r="C30" s="716" t="s">
        <v>348</v>
      </c>
      <c r="D30" s="716" t="s">
        <v>306</v>
      </c>
      <c r="E30" s="716"/>
      <c r="F30" s="717">
        <f>506050.209*1.05</f>
        <v>531352.71944999998</v>
      </c>
      <c r="G30" s="718"/>
      <c r="H30" s="711" t="s">
        <v>556</v>
      </c>
      <c r="I30" s="720"/>
      <c r="J30" s="720"/>
      <c r="K30" s="733" t="s">
        <v>632</v>
      </c>
    </row>
    <row r="31" spans="1:11" ht="36" x14ac:dyDescent="0.2">
      <c r="A31" s="709">
        <v>27</v>
      </c>
      <c r="B31" s="715" t="s">
        <v>354</v>
      </c>
      <c r="C31" s="716" t="s">
        <v>322</v>
      </c>
      <c r="D31" s="716" t="s">
        <v>306</v>
      </c>
      <c r="E31" s="716"/>
      <c r="F31" s="723">
        <f>2136829.68*1.05</f>
        <v>2243671.1640000003</v>
      </c>
      <c r="G31" s="718"/>
      <c r="H31" s="711" t="s">
        <v>556</v>
      </c>
      <c r="I31" s="720"/>
      <c r="J31" s="720"/>
      <c r="K31" s="733" t="s">
        <v>633</v>
      </c>
    </row>
    <row r="32" spans="1:11" ht="24" x14ac:dyDescent="0.2">
      <c r="A32" s="709">
        <v>28</v>
      </c>
      <c r="B32" s="715" t="s">
        <v>357</v>
      </c>
      <c r="C32" s="716" t="s">
        <v>322</v>
      </c>
      <c r="D32" s="716" t="s">
        <v>306</v>
      </c>
      <c r="E32" s="716" t="s">
        <v>358</v>
      </c>
      <c r="F32" s="717">
        <f>689068*1.05</f>
        <v>723521.4</v>
      </c>
      <c r="G32" s="718"/>
      <c r="H32" s="711" t="s">
        <v>556</v>
      </c>
      <c r="I32" s="724"/>
      <c r="J32" s="724"/>
      <c r="K32" s="734" t="s">
        <v>634</v>
      </c>
    </row>
    <row r="33" spans="1:11" ht="24" x14ac:dyDescent="0.2">
      <c r="A33" s="709">
        <v>29</v>
      </c>
      <c r="B33" s="715" t="s">
        <v>360</v>
      </c>
      <c r="C33" s="716" t="s">
        <v>322</v>
      </c>
      <c r="D33" s="716" t="s">
        <v>306</v>
      </c>
      <c r="E33" s="716" t="s">
        <v>361</v>
      </c>
      <c r="F33" s="717">
        <v>450777.5</v>
      </c>
      <c r="G33" s="718" t="s">
        <v>329</v>
      </c>
      <c r="H33" s="711" t="s">
        <v>309</v>
      </c>
      <c r="I33" s="724">
        <v>43209</v>
      </c>
      <c r="J33" s="724">
        <v>44305</v>
      </c>
      <c r="K33" s="724">
        <v>44305</v>
      </c>
    </row>
    <row r="34" spans="1:11" ht="24" x14ac:dyDescent="0.2">
      <c r="A34" s="709">
        <v>30</v>
      </c>
      <c r="B34" s="715" t="s">
        <v>360</v>
      </c>
      <c r="C34" s="716" t="s">
        <v>322</v>
      </c>
      <c r="D34" s="716" t="s">
        <v>306</v>
      </c>
      <c r="E34" s="716"/>
      <c r="F34" s="717">
        <f>1038028.91*1.05</f>
        <v>1089930.3555000001</v>
      </c>
      <c r="G34" s="718"/>
      <c r="H34" s="711" t="s">
        <v>556</v>
      </c>
      <c r="I34" s="724"/>
      <c r="J34" s="724"/>
      <c r="K34" s="734" t="s">
        <v>635</v>
      </c>
    </row>
    <row r="35" spans="1:11" ht="36" x14ac:dyDescent="0.2">
      <c r="A35" s="709">
        <v>31</v>
      </c>
      <c r="B35" s="715" t="s">
        <v>362</v>
      </c>
      <c r="C35" s="716" t="s">
        <v>322</v>
      </c>
      <c r="D35" s="716" t="s">
        <v>306</v>
      </c>
      <c r="E35" s="716"/>
      <c r="F35" s="717">
        <v>906500</v>
      </c>
      <c r="G35" s="718"/>
      <c r="H35" s="711" t="s">
        <v>556</v>
      </c>
      <c r="I35" s="724"/>
      <c r="J35" s="724"/>
      <c r="K35" s="734" t="s">
        <v>636</v>
      </c>
    </row>
    <row r="36" spans="1:11" ht="36" x14ac:dyDescent="0.2">
      <c r="A36" s="709">
        <v>32</v>
      </c>
      <c r="B36" s="715" t="s">
        <v>365</v>
      </c>
      <c r="C36" s="716" t="s">
        <v>366</v>
      </c>
      <c r="D36" s="716" t="s">
        <v>306</v>
      </c>
      <c r="E36" s="716" t="s">
        <v>367</v>
      </c>
      <c r="F36" s="717">
        <v>34873763.450000003</v>
      </c>
      <c r="G36" s="718" t="s">
        <v>368</v>
      </c>
      <c r="H36" s="711" t="s">
        <v>309</v>
      </c>
      <c r="I36" s="724">
        <v>43642</v>
      </c>
      <c r="J36" s="724">
        <v>44495</v>
      </c>
      <c r="K36" s="715"/>
    </row>
    <row r="37" spans="1:11" ht="48" x14ac:dyDescent="0.2">
      <c r="A37" s="709">
        <v>33</v>
      </c>
      <c r="B37" s="715" t="s">
        <v>597</v>
      </c>
      <c r="C37" s="716" t="s">
        <v>366</v>
      </c>
      <c r="D37" s="716" t="s">
        <v>306</v>
      </c>
      <c r="E37" s="716" t="s">
        <v>596</v>
      </c>
      <c r="F37" s="717">
        <v>2000</v>
      </c>
      <c r="G37" s="718" t="s">
        <v>595</v>
      </c>
      <c r="H37" s="711" t="s">
        <v>309</v>
      </c>
      <c r="I37" s="724">
        <v>43899</v>
      </c>
      <c r="J37" s="735">
        <v>44994</v>
      </c>
      <c r="K37" s="715"/>
    </row>
    <row r="38" spans="1:11" ht="48" x14ac:dyDescent="0.2">
      <c r="A38" s="709">
        <v>34</v>
      </c>
      <c r="B38" s="715" t="s">
        <v>637</v>
      </c>
      <c r="C38" s="716" t="s">
        <v>322</v>
      </c>
      <c r="D38" s="716" t="s">
        <v>306</v>
      </c>
      <c r="E38" s="716" t="s">
        <v>589</v>
      </c>
      <c r="F38" s="717">
        <v>22000</v>
      </c>
      <c r="G38" s="718" t="s">
        <v>588</v>
      </c>
      <c r="H38" s="711" t="s">
        <v>309</v>
      </c>
      <c r="I38" s="724">
        <v>43904</v>
      </c>
      <c r="J38" s="724">
        <v>44269</v>
      </c>
      <c r="K38" s="715"/>
    </row>
    <row r="39" spans="1:11" ht="24" x14ac:dyDescent="0.2">
      <c r="A39" s="709">
        <v>35</v>
      </c>
      <c r="B39" s="715" t="s">
        <v>587</v>
      </c>
      <c r="C39" s="716" t="s">
        <v>366</v>
      </c>
      <c r="D39" s="716" t="s">
        <v>306</v>
      </c>
      <c r="E39" s="716" t="s">
        <v>586</v>
      </c>
      <c r="F39" s="717">
        <v>55299.05</v>
      </c>
      <c r="G39" s="718" t="s">
        <v>585</v>
      </c>
      <c r="H39" s="711" t="s">
        <v>309</v>
      </c>
      <c r="I39" s="724">
        <v>43992</v>
      </c>
      <c r="J39" s="724">
        <v>45087</v>
      </c>
      <c r="K39" s="715"/>
    </row>
    <row r="40" spans="1:11" ht="48" x14ac:dyDescent="0.2">
      <c r="A40" s="709">
        <v>36</v>
      </c>
      <c r="B40" s="715" t="s">
        <v>580</v>
      </c>
      <c r="C40" s="716" t="s">
        <v>638</v>
      </c>
      <c r="D40" s="716"/>
      <c r="E40" s="716"/>
      <c r="F40" s="717">
        <v>6359447.0520000001</v>
      </c>
      <c r="G40" s="718" t="s">
        <v>579</v>
      </c>
      <c r="H40" s="716" t="s">
        <v>639</v>
      </c>
      <c r="I40" s="724"/>
      <c r="J40" s="724" t="s">
        <v>640</v>
      </c>
      <c r="K40" s="715" t="s">
        <v>641</v>
      </c>
    </row>
    <row r="41" spans="1:11" ht="24" x14ac:dyDescent="0.2">
      <c r="A41" s="709">
        <v>37</v>
      </c>
      <c r="B41" s="715" t="s">
        <v>400</v>
      </c>
      <c r="C41" s="716" t="s">
        <v>370</v>
      </c>
      <c r="D41" s="716" t="s">
        <v>306</v>
      </c>
      <c r="E41" s="716" t="s">
        <v>431</v>
      </c>
      <c r="F41" s="717">
        <v>1105828.78</v>
      </c>
      <c r="G41" s="718" t="s">
        <v>432</v>
      </c>
      <c r="H41" s="716" t="s">
        <v>433</v>
      </c>
      <c r="I41" s="724">
        <v>43739</v>
      </c>
      <c r="J41" s="724" t="s">
        <v>434</v>
      </c>
      <c r="K41" s="715"/>
    </row>
    <row r="42" spans="1:11" ht="24" x14ac:dyDescent="0.2">
      <c r="A42" s="709">
        <v>38</v>
      </c>
      <c r="B42" s="715" t="s">
        <v>407</v>
      </c>
      <c r="C42" s="716" t="s">
        <v>370</v>
      </c>
      <c r="D42" s="716" t="s">
        <v>306</v>
      </c>
      <c r="E42" s="716" t="s">
        <v>431</v>
      </c>
      <c r="F42" s="717">
        <v>1283432.25</v>
      </c>
      <c r="G42" s="718" t="s">
        <v>432</v>
      </c>
      <c r="H42" s="716" t="s">
        <v>433</v>
      </c>
      <c r="I42" s="724">
        <v>43735</v>
      </c>
      <c r="J42" s="724" t="s">
        <v>435</v>
      </c>
      <c r="K42" s="715"/>
    </row>
    <row r="43" spans="1:11" ht="96" x14ac:dyDescent="0.2">
      <c r="A43" s="709">
        <v>39</v>
      </c>
      <c r="B43" s="715" t="s">
        <v>412</v>
      </c>
      <c r="C43" s="716" t="s">
        <v>370</v>
      </c>
      <c r="D43" s="716" t="s">
        <v>306</v>
      </c>
      <c r="E43" s="716" t="s">
        <v>431</v>
      </c>
      <c r="F43" s="717">
        <v>892080</v>
      </c>
      <c r="G43" s="718" t="s">
        <v>436</v>
      </c>
      <c r="H43" s="716" t="s">
        <v>433</v>
      </c>
      <c r="I43" s="724">
        <v>43728</v>
      </c>
      <c r="J43" s="724" t="s">
        <v>435</v>
      </c>
      <c r="K43" s="715"/>
    </row>
    <row r="44" spans="1:11" ht="108" x14ac:dyDescent="0.2">
      <c r="A44" s="709">
        <v>40</v>
      </c>
      <c r="B44" s="715" t="s">
        <v>417</v>
      </c>
      <c r="C44" s="716" t="s">
        <v>370</v>
      </c>
      <c r="D44" s="716" t="s">
        <v>306</v>
      </c>
      <c r="E44" s="716" t="s">
        <v>431</v>
      </c>
      <c r="F44" s="717">
        <v>524160</v>
      </c>
      <c r="G44" s="718" t="s">
        <v>437</v>
      </c>
      <c r="H44" s="716" t="s">
        <v>433</v>
      </c>
      <c r="I44" s="724">
        <v>43728</v>
      </c>
      <c r="J44" s="724" t="s">
        <v>435</v>
      </c>
      <c r="K44" s="715"/>
    </row>
    <row r="45" spans="1:11" ht="48" x14ac:dyDescent="0.2">
      <c r="A45" s="709">
        <v>41</v>
      </c>
      <c r="B45" s="715" t="s">
        <v>422</v>
      </c>
      <c r="C45" s="716" t="s">
        <v>370</v>
      </c>
      <c r="D45" s="716" t="s">
        <v>306</v>
      </c>
      <c r="E45" s="716" t="s">
        <v>431</v>
      </c>
      <c r="F45" s="717">
        <v>407040.07</v>
      </c>
      <c r="G45" s="718" t="s">
        <v>372</v>
      </c>
      <c r="H45" s="716" t="s">
        <v>433</v>
      </c>
      <c r="I45" s="724">
        <v>43735</v>
      </c>
      <c r="J45" s="724" t="s">
        <v>435</v>
      </c>
      <c r="K45" s="715"/>
    </row>
    <row r="46" spans="1:11" ht="48" x14ac:dyDescent="0.2">
      <c r="A46" s="709">
        <v>42</v>
      </c>
      <c r="B46" s="715" t="s">
        <v>642</v>
      </c>
      <c r="C46" s="716" t="s">
        <v>638</v>
      </c>
      <c r="D46" s="716"/>
      <c r="E46" s="716"/>
      <c r="F46" s="717">
        <v>1472961.1680000001</v>
      </c>
      <c r="G46" s="718" t="s">
        <v>579</v>
      </c>
      <c r="H46" s="716" t="s">
        <v>639</v>
      </c>
      <c r="I46" s="724"/>
      <c r="J46" s="724" t="s">
        <v>640</v>
      </c>
      <c r="K46" s="715" t="s">
        <v>643</v>
      </c>
    </row>
    <row r="47" spans="1:11" ht="36" x14ac:dyDescent="0.2">
      <c r="A47" s="709">
        <v>43</v>
      </c>
      <c r="B47" s="715" t="s">
        <v>578</v>
      </c>
      <c r="C47" s="716" t="s">
        <v>401</v>
      </c>
      <c r="D47" s="716" t="s">
        <v>306</v>
      </c>
      <c r="E47" s="716" t="s">
        <v>439</v>
      </c>
      <c r="F47" s="717">
        <v>167787.28</v>
      </c>
      <c r="G47" s="718" t="s">
        <v>440</v>
      </c>
      <c r="H47" s="716" t="s">
        <v>441</v>
      </c>
      <c r="I47" s="724">
        <v>43515</v>
      </c>
      <c r="J47" s="724" t="s">
        <v>442</v>
      </c>
      <c r="K47" s="715"/>
    </row>
    <row r="48" spans="1:11" ht="48" x14ac:dyDescent="0.2">
      <c r="A48" s="709">
        <v>44</v>
      </c>
      <c r="B48" s="715" t="s">
        <v>644</v>
      </c>
      <c r="C48" s="716" t="s">
        <v>638</v>
      </c>
      <c r="D48" s="716"/>
      <c r="E48" s="716"/>
      <c r="F48" s="717">
        <v>1154518.7115000002</v>
      </c>
      <c r="G48" s="718" t="s">
        <v>645</v>
      </c>
      <c r="H48" s="716" t="s">
        <v>646</v>
      </c>
      <c r="I48" s="724"/>
      <c r="J48" s="724" t="s">
        <v>640</v>
      </c>
      <c r="K48" s="715" t="s">
        <v>647</v>
      </c>
    </row>
    <row r="49" spans="1:11" ht="60" x14ac:dyDescent="0.2">
      <c r="A49" s="709">
        <v>45</v>
      </c>
      <c r="B49" s="715" t="s">
        <v>443</v>
      </c>
      <c r="C49" s="716" t="s">
        <v>370</v>
      </c>
      <c r="D49" s="716" t="s">
        <v>306</v>
      </c>
      <c r="E49" s="716" t="s">
        <v>574</v>
      </c>
      <c r="F49" s="717">
        <v>12492013.595000001</v>
      </c>
      <c r="G49" s="718" t="s">
        <v>573</v>
      </c>
      <c r="H49" s="716" t="s">
        <v>572</v>
      </c>
      <c r="I49" s="724" t="s">
        <v>571</v>
      </c>
      <c r="J49" s="724" t="s">
        <v>570</v>
      </c>
      <c r="K49" s="715" t="s">
        <v>648</v>
      </c>
    </row>
    <row r="50" spans="1:11" ht="36" x14ac:dyDescent="0.2">
      <c r="A50" s="709">
        <v>46</v>
      </c>
      <c r="B50" s="715" t="s">
        <v>449</v>
      </c>
      <c r="C50" s="716" t="s">
        <v>450</v>
      </c>
      <c r="D50" s="716" t="s">
        <v>306</v>
      </c>
      <c r="E50" s="716" t="s">
        <v>451</v>
      </c>
      <c r="F50" s="717">
        <v>34814.720000000001</v>
      </c>
      <c r="G50" s="718" t="s">
        <v>452</v>
      </c>
      <c r="H50" s="711" t="s">
        <v>309</v>
      </c>
      <c r="I50" s="724">
        <v>43524</v>
      </c>
      <c r="J50" s="724">
        <v>44255</v>
      </c>
      <c r="K50" s="715" t="s">
        <v>453</v>
      </c>
    </row>
    <row r="51" spans="1:11" ht="24" x14ac:dyDescent="0.2">
      <c r="A51" s="709">
        <v>47</v>
      </c>
      <c r="B51" s="715" t="s">
        <v>449</v>
      </c>
      <c r="C51" s="716"/>
      <c r="D51" s="716"/>
      <c r="E51" s="716"/>
      <c r="F51" s="717">
        <v>174073.60000000001</v>
      </c>
      <c r="G51" s="718"/>
      <c r="H51" s="716"/>
      <c r="I51" s="724"/>
      <c r="J51" s="724"/>
      <c r="K51" s="715" t="s">
        <v>649</v>
      </c>
    </row>
    <row r="52" spans="1:11" ht="48" x14ac:dyDescent="0.2">
      <c r="A52" s="709">
        <v>48</v>
      </c>
      <c r="B52" s="715" t="s">
        <v>454</v>
      </c>
      <c r="C52" s="716" t="s">
        <v>450</v>
      </c>
      <c r="D52" s="716" t="s">
        <v>306</v>
      </c>
      <c r="E52" s="716" t="s">
        <v>451</v>
      </c>
      <c r="F52" s="717">
        <v>47452.53</v>
      </c>
      <c r="G52" s="718" t="s">
        <v>455</v>
      </c>
      <c r="H52" s="711" t="s">
        <v>309</v>
      </c>
      <c r="I52" s="724">
        <v>43529</v>
      </c>
      <c r="J52" s="724">
        <v>44259</v>
      </c>
      <c r="K52" s="715" t="s">
        <v>456</v>
      </c>
    </row>
    <row r="53" spans="1:11" ht="24" x14ac:dyDescent="0.2">
      <c r="A53" s="709">
        <v>49</v>
      </c>
      <c r="B53" s="715" t="s">
        <v>454</v>
      </c>
      <c r="C53" s="716"/>
      <c r="D53" s="716"/>
      <c r="E53" s="716"/>
      <c r="F53" s="717">
        <v>220210.56</v>
      </c>
      <c r="G53" s="718"/>
      <c r="H53" s="716"/>
      <c r="I53" s="724"/>
      <c r="J53" s="724"/>
      <c r="K53" s="715" t="s">
        <v>649</v>
      </c>
    </row>
    <row r="54" spans="1:11" ht="48" x14ac:dyDescent="0.2">
      <c r="A54" s="709">
        <v>50</v>
      </c>
      <c r="B54" s="715" t="s">
        <v>457</v>
      </c>
      <c r="C54" s="716" t="s">
        <v>450</v>
      </c>
      <c r="D54" s="716" t="s">
        <v>306</v>
      </c>
      <c r="E54" s="716" t="s">
        <v>451</v>
      </c>
      <c r="F54" s="717">
        <v>49571.31</v>
      </c>
      <c r="G54" s="718" t="s">
        <v>455</v>
      </c>
      <c r="H54" s="711" t="s">
        <v>309</v>
      </c>
      <c r="I54" s="724">
        <v>43529</v>
      </c>
      <c r="J54" s="724">
        <v>44259</v>
      </c>
      <c r="K54" s="715" t="s">
        <v>456</v>
      </c>
    </row>
    <row r="55" spans="1:11" ht="24" x14ac:dyDescent="0.2">
      <c r="A55" s="709">
        <v>51</v>
      </c>
      <c r="B55" s="715" t="s">
        <v>457</v>
      </c>
      <c r="C55" s="716"/>
      <c r="D55" s="716"/>
      <c r="E55" s="716"/>
      <c r="F55" s="717">
        <v>230041.08</v>
      </c>
      <c r="G55" s="718"/>
      <c r="H55" s="716"/>
      <c r="I55" s="724"/>
      <c r="J55" s="724"/>
      <c r="K55" s="715" t="s">
        <v>649</v>
      </c>
    </row>
    <row r="56" spans="1:11" ht="36" x14ac:dyDescent="0.2">
      <c r="A56" s="709">
        <v>52</v>
      </c>
      <c r="B56" s="715" t="s">
        <v>459</v>
      </c>
      <c r="C56" s="716" t="s">
        <v>450</v>
      </c>
      <c r="D56" s="716" t="s">
        <v>306</v>
      </c>
      <c r="E56" s="716" t="s">
        <v>451</v>
      </c>
      <c r="F56" s="717">
        <v>127812.36</v>
      </c>
      <c r="G56" s="718" t="s">
        <v>460</v>
      </c>
      <c r="H56" s="711" t="s">
        <v>309</v>
      </c>
      <c r="I56" s="724">
        <v>43537</v>
      </c>
      <c r="J56" s="724">
        <v>44267</v>
      </c>
      <c r="K56" s="715" t="s">
        <v>461</v>
      </c>
    </row>
    <row r="57" spans="1:11" ht="24" x14ac:dyDescent="0.2">
      <c r="A57" s="709">
        <v>53</v>
      </c>
      <c r="B57" s="715" t="s">
        <v>459</v>
      </c>
      <c r="C57" s="716"/>
      <c r="D57" s="716"/>
      <c r="E57" s="716"/>
      <c r="F57" s="717">
        <v>513024.58</v>
      </c>
      <c r="G57" s="718"/>
      <c r="H57" s="716"/>
      <c r="I57" s="724"/>
      <c r="J57" s="724"/>
      <c r="K57" s="715" t="s">
        <v>649</v>
      </c>
    </row>
    <row r="58" spans="1:11" ht="36" x14ac:dyDescent="0.2">
      <c r="A58" s="709">
        <v>54</v>
      </c>
      <c r="B58" s="715" t="s">
        <v>462</v>
      </c>
      <c r="C58" s="716" t="s">
        <v>450</v>
      </c>
      <c r="D58" s="716" t="s">
        <v>306</v>
      </c>
      <c r="E58" s="716" t="s">
        <v>451</v>
      </c>
      <c r="F58" s="717">
        <v>83294.929999999993</v>
      </c>
      <c r="G58" s="718" t="s">
        <v>460</v>
      </c>
      <c r="H58" s="711" t="s">
        <v>309</v>
      </c>
      <c r="I58" s="724">
        <v>43537</v>
      </c>
      <c r="J58" s="724">
        <v>44267</v>
      </c>
      <c r="K58" s="715" t="s">
        <v>461</v>
      </c>
    </row>
    <row r="59" spans="1:11" ht="24" x14ac:dyDescent="0.2">
      <c r="A59" s="709">
        <v>55</v>
      </c>
      <c r="B59" s="715" t="s">
        <v>462</v>
      </c>
      <c r="C59" s="716"/>
      <c r="D59" s="716"/>
      <c r="E59" s="716"/>
      <c r="F59" s="717">
        <v>334336.51</v>
      </c>
      <c r="G59" s="718"/>
      <c r="H59" s="716"/>
      <c r="I59" s="724"/>
      <c r="J59" s="724"/>
      <c r="K59" s="715" t="s">
        <v>649</v>
      </c>
    </row>
    <row r="60" spans="1:11" ht="36" x14ac:dyDescent="0.2">
      <c r="A60" s="709">
        <v>56</v>
      </c>
      <c r="B60" s="715" t="s">
        <v>464</v>
      </c>
      <c r="C60" s="716" t="s">
        <v>450</v>
      </c>
      <c r="D60" s="716" t="s">
        <v>306</v>
      </c>
      <c r="E60" s="716" t="s">
        <v>451</v>
      </c>
      <c r="F60" s="717">
        <v>89985.77</v>
      </c>
      <c r="G60" s="718" t="s">
        <v>460</v>
      </c>
      <c r="H60" s="711" t="s">
        <v>309</v>
      </c>
      <c r="I60" s="724">
        <v>43537</v>
      </c>
      <c r="J60" s="724">
        <v>44267</v>
      </c>
      <c r="K60" s="715" t="s">
        <v>461</v>
      </c>
    </row>
    <row r="61" spans="1:11" ht="24" x14ac:dyDescent="0.2">
      <c r="A61" s="709">
        <v>57</v>
      </c>
      <c r="B61" s="715" t="s">
        <v>464</v>
      </c>
      <c r="C61" s="716"/>
      <c r="D61" s="716"/>
      <c r="E61" s="716"/>
      <c r="F61" s="717">
        <v>361192.83</v>
      </c>
      <c r="G61" s="718"/>
      <c r="H61" s="716"/>
      <c r="I61" s="724"/>
      <c r="J61" s="724"/>
      <c r="K61" s="715" t="s">
        <v>649</v>
      </c>
    </row>
    <row r="62" spans="1:11" ht="36" x14ac:dyDescent="0.2">
      <c r="A62" s="709">
        <v>58</v>
      </c>
      <c r="B62" s="715" t="s">
        <v>466</v>
      </c>
      <c r="C62" s="716" t="s">
        <v>450</v>
      </c>
      <c r="D62" s="716" t="s">
        <v>306</v>
      </c>
      <c r="E62" s="716" t="s">
        <v>451</v>
      </c>
      <c r="F62" s="717">
        <v>42207.77</v>
      </c>
      <c r="G62" s="718" t="s">
        <v>460</v>
      </c>
      <c r="H62" s="711" t="s">
        <v>309</v>
      </c>
      <c r="I62" s="724">
        <v>43537</v>
      </c>
      <c r="J62" s="724">
        <v>44267</v>
      </c>
      <c r="K62" s="715" t="s">
        <v>461</v>
      </c>
    </row>
    <row r="63" spans="1:11" ht="24" x14ac:dyDescent="0.2">
      <c r="A63" s="709">
        <v>59</v>
      </c>
      <c r="B63" s="715" t="s">
        <v>466</v>
      </c>
      <c r="C63" s="716"/>
      <c r="D63" s="716"/>
      <c r="E63" s="716"/>
      <c r="F63" s="717">
        <v>169417.31</v>
      </c>
      <c r="G63" s="718"/>
      <c r="H63" s="716"/>
      <c r="I63" s="724"/>
      <c r="J63" s="724"/>
      <c r="K63" s="715" t="s">
        <v>649</v>
      </c>
    </row>
    <row r="64" spans="1:11" ht="36" x14ac:dyDescent="0.2">
      <c r="A64" s="709">
        <v>60</v>
      </c>
      <c r="B64" s="715" t="s">
        <v>467</v>
      </c>
      <c r="C64" s="716" t="s">
        <v>450</v>
      </c>
      <c r="D64" s="716" t="s">
        <v>306</v>
      </c>
      <c r="E64" s="716" t="s">
        <v>451</v>
      </c>
      <c r="F64" s="717">
        <v>53639.21</v>
      </c>
      <c r="G64" s="718" t="s">
        <v>460</v>
      </c>
      <c r="H64" s="711" t="s">
        <v>309</v>
      </c>
      <c r="I64" s="724">
        <v>43537</v>
      </c>
      <c r="J64" s="724">
        <v>44267</v>
      </c>
      <c r="K64" s="715" t="s">
        <v>461</v>
      </c>
    </row>
    <row r="65" spans="1:11" ht="24" x14ac:dyDescent="0.2">
      <c r="A65" s="709">
        <v>61</v>
      </c>
      <c r="B65" s="715" t="s">
        <v>467</v>
      </c>
      <c r="C65" s="716"/>
      <c r="D65" s="716"/>
      <c r="E65" s="716"/>
      <c r="F65" s="717">
        <v>215301.84</v>
      </c>
      <c r="G65" s="718"/>
      <c r="H65" s="716"/>
      <c r="I65" s="724"/>
      <c r="J65" s="724"/>
      <c r="K65" s="715" t="s">
        <v>649</v>
      </c>
    </row>
    <row r="66" spans="1:11" ht="36" x14ac:dyDescent="0.2">
      <c r="A66" s="709">
        <v>62</v>
      </c>
      <c r="B66" s="715" t="s">
        <v>469</v>
      </c>
      <c r="C66" s="716" t="s">
        <v>450</v>
      </c>
      <c r="D66" s="716" t="s">
        <v>306</v>
      </c>
      <c r="E66" s="716" t="s">
        <v>451</v>
      </c>
      <c r="F66" s="717">
        <v>61571.98</v>
      </c>
      <c r="G66" s="718" t="s">
        <v>460</v>
      </c>
      <c r="H66" s="711" t="s">
        <v>309</v>
      </c>
      <c r="I66" s="724">
        <v>43537</v>
      </c>
      <c r="J66" s="724">
        <v>44267</v>
      </c>
      <c r="K66" s="715" t="s">
        <v>461</v>
      </c>
    </row>
    <row r="67" spans="1:11" ht="24" x14ac:dyDescent="0.2">
      <c r="A67" s="709">
        <v>63</v>
      </c>
      <c r="B67" s="715" t="s">
        <v>650</v>
      </c>
      <c r="C67" s="716"/>
      <c r="D67" s="716"/>
      <c r="E67" s="716"/>
      <c r="F67" s="717">
        <v>247143.14</v>
      </c>
      <c r="G67" s="718"/>
      <c r="H67" s="716"/>
      <c r="I67" s="724"/>
      <c r="J67" s="724"/>
      <c r="K67" s="715" t="s">
        <v>649</v>
      </c>
    </row>
    <row r="68" spans="1:11" ht="36" x14ac:dyDescent="0.2">
      <c r="A68" s="709">
        <v>64</v>
      </c>
      <c r="B68" s="715" t="s">
        <v>470</v>
      </c>
      <c r="C68" s="716" t="s">
        <v>450</v>
      </c>
      <c r="D68" s="716" t="s">
        <v>306</v>
      </c>
      <c r="E68" s="716" t="s">
        <v>451</v>
      </c>
      <c r="F68" s="717">
        <v>164434.20000000001</v>
      </c>
      <c r="G68" s="718" t="s">
        <v>460</v>
      </c>
      <c r="H68" s="711" t="s">
        <v>309</v>
      </c>
      <c r="I68" s="724">
        <v>43612</v>
      </c>
      <c r="J68" s="724">
        <v>44347</v>
      </c>
      <c r="K68" s="715" t="s">
        <v>472</v>
      </c>
    </row>
    <row r="69" spans="1:11" ht="24" x14ac:dyDescent="0.2">
      <c r="A69" s="709">
        <v>65</v>
      </c>
      <c r="B69" s="715" t="s">
        <v>651</v>
      </c>
      <c r="C69" s="716"/>
      <c r="D69" s="716"/>
      <c r="E69" s="716"/>
      <c r="F69" s="717">
        <v>230207.88</v>
      </c>
      <c r="G69" s="718"/>
      <c r="H69" s="716"/>
      <c r="I69" s="724"/>
      <c r="J69" s="724"/>
      <c r="K69" s="715" t="s">
        <v>649</v>
      </c>
    </row>
    <row r="70" spans="1:11" ht="36" x14ac:dyDescent="0.2">
      <c r="A70" s="709">
        <v>66</v>
      </c>
      <c r="B70" s="715" t="s">
        <v>473</v>
      </c>
      <c r="C70" s="716" t="s">
        <v>450</v>
      </c>
      <c r="D70" s="716" t="s">
        <v>306</v>
      </c>
      <c r="E70" s="716" t="s">
        <v>474</v>
      </c>
      <c r="F70" s="717">
        <v>133661.43</v>
      </c>
      <c r="G70" s="718" t="s">
        <v>475</v>
      </c>
      <c r="H70" s="711" t="s">
        <v>309</v>
      </c>
      <c r="I70" s="724">
        <v>43542</v>
      </c>
      <c r="J70" s="724">
        <v>44272</v>
      </c>
      <c r="K70" s="715" t="s">
        <v>476</v>
      </c>
    </row>
    <row r="71" spans="1:11" ht="24" x14ac:dyDescent="0.2">
      <c r="A71" s="709">
        <v>67</v>
      </c>
      <c r="B71" s="715" t="s">
        <v>473</v>
      </c>
      <c r="C71" s="716"/>
      <c r="D71" s="716"/>
      <c r="E71" s="716"/>
      <c r="F71" s="717">
        <v>492984.96</v>
      </c>
      <c r="G71" s="718"/>
      <c r="H71" s="716"/>
      <c r="I71" s="724"/>
      <c r="J71" s="724"/>
      <c r="K71" s="715" t="s">
        <v>649</v>
      </c>
    </row>
    <row r="72" spans="1:11" ht="48" x14ac:dyDescent="0.2">
      <c r="A72" s="709">
        <v>68</v>
      </c>
      <c r="B72" s="715" t="s">
        <v>477</v>
      </c>
      <c r="C72" s="716" t="s">
        <v>450</v>
      </c>
      <c r="D72" s="716" t="s">
        <v>306</v>
      </c>
      <c r="E72" s="716" t="s">
        <v>474</v>
      </c>
      <c r="F72" s="717">
        <v>90230.8</v>
      </c>
      <c r="G72" s="718" t="s">
        <v>478</v>
      </c>
      <c r="H72" s="711" t="s">
        <v>309</v>
      </c>
      <c r="I72" s="724">
        <v>43552</v>
      </c>
      <c r="J72" s="724">
        <v>44282</v>
      </c>
      <c r="K72" s="715" t="s">
        <v>479</v>
      </c>
    </row>
    <row r="73" spans="1:11" ht="24" x14ac:dyDescent="0.2">
      <c r="A73" s="709">
        <v>69</v>
      </c>
      <c r="B73" s="715" t="s">
        <v>477</v>
      </c>
      <c r="C73" s="716"/>
      <c r="D73" s="716"/>
      <c r="E73" s="716"/>
      <c r="F73" s="717">
        <v>284175.19</v>
      </c>
      <c r="G73" s="718"/>
      <c r="H73" s="716"/>
      <c r="I73" s="724"/>
      <c r="J73" s="724"/>
      <c r="K73" s="715" t="s">
        <v>649</v>
      </c>
    </row>
    <row r="74" spans="1:11" ht="48" x14ac:dyDescent="0.2">
      <c r="A74" s="709">
        <v>70</v>
      </c>
      <c r="B74" s="715" t="s">
        <v>480</v>
      </c>
      <c r="C74" s="716" t="s">
        <v>450</v>
      </c>
      <c r="D74" s="716" t="s">
        <v>306</v>
      </c>
      <c r="E74" s="716" t="s">
        <v>474</v>
      </c>
      <c r="F74" s="717">
        <v>89868.88</v>
      </c>
      <c r="G74" s="718" t="s">
        <v>478</v>
      </c>
      <c r="H74" s="711" t="s">
        <v>309</v>
      </c>
      <c r="I74" s="724">
        <v>43552</v>
      </c>
      <c r="J74" s="724">
        <v>44282</v>
      </c>
      <c r="K74" s="715" t="s">
        <v>479</v>
      </c>
    </row>
    <row r="75" spans="1:11" ht="24" x14ac:dyDescent="0.2">
      <c r="A75" s="709">
        <v>71</v>
      </c>
      <c r="B75" s="715" t="s">
        <v>480</v>
      </c>
      <c r="C75" s="716"/>
      <c r="D75" s="716"/>
      <c r="E75" s="716"/>
      <c r="F75" s="717">
        <v>283035.34999999998</v>
      </c>
      <c r="G75" s="718"/>
      <c r="H75" s="716"/>
      <c r="I75" s="724"/>
      <c r="J75" s="724"/>
      <c r="K75" s="715" t="s">
        <v>649</v>
      </c>
    </row>
    <row r="76" spans="1:11" ht="84" x14ac:dyDescent="0.2">
      <c r="A76" s="709">
        <v>72</v>
      </c>
      <c r="B76" s="715" t="s">
        <v>481</v>
      </c>
      <c r="C76" s="716" t="s">
        <v>450</v>
      </c>
      <c r="D76" s="716" t="s">
        <v>306</v>
      </c>
      <c r="E76" s="716" t="s">
        <v>474</v>
      </c>
      <c r="F76" s="717">
        <v>87999.9</v>
      </c>
      <c r="G76" s="718" t="s">
        <v>482</v>
      </c>
      <c r="H76" s="711" t="s">
        <v>309</v>
      </c>
      <c r="I76" s="724">
        <v>43552</v>
      </c>
      <c r="J76" s="724">
        <v>44286</v>
      </c>
      <c r="K76" s="715" t="s">
        <v>483</v>
      </c>
    </row>
    <row r="77" spans="1:11" ht="24" x14ac:dyDescent="0.2">
      <c r="A77" s="709">
        <v>73</v>
      </c>
      <c r="B77" s="715" t="s">
        <v>481</v>
      </c>
      <c r="C77" s="716"/>
      <c r="D77" s="716"/>
      <c r="E77" s="716"/>
      <c r="F77" s="717">
        <v>263999.7</v>
      </c>
      <c r="G77" s="718"/>
      <c r="H77" s="716"/>
      <c r="I77" s="724"/>
      <c r="J77" s="724"/>
      <c r="K77" s="715" t="s">
        <v>649</v>
      </c>
    </row>
    <row r="78" spans="1:11" ht="84" x14ac:dyDescent="0.2">
      <c r="A78" s="709">
        <v>74</v>
      </c>
      <c r="B78" s="715" t="s">
        <v>484</v>
      </c>
      <c r="C78" s="716" t="s">
        <v>450</v>
      </c>
      <c r="D78" s="716" t="s">
        <v>306</v>
      </c>
      <c r="E78" s="716" t="s">
        <v>474</v>
      </c>
      <c r="F78" s="717">
        <v>130249.98</v>
      </c>
      <c r="G78" s="718" t="s">
        <v>482</v>
      </c>
      <c r="H78" s="711" t="s">
        <v>309</v>
      </c>
      <c r="I78" s="724">
        <v>43552</v>
      </c>
      <c r="J78" s="724">
        <v>44286</v>
      </c>
      <c r="K78" s="715" t="s">
        <v>483</v>
      </c>
    </row>
    <row r="79" spans="1:11" ht="24" x14ac:dyDescent="0.2">
      <c r="A79" s="709">
        <v>75</v>
      </c>
      <c r="B79" s="715" t="s">
        <v>484</v>
      </c>
      <c r="C79" s="716"/>
      <c r="D79" s="716"/>
      <c r="E79" s="716"/>
      <c r="F79" s="717">
        <v>390749.94</v>
      </c>
      <c r="G79" s="718"/>
      <c r="H79" s="716"/>
      <c r="I79" s="724"/>
      <c r="J79" s="724"/>
      <c r="K79" s="715" t="s">
        <v>649</v>
      </c>
    </row>
    <row r="80" spans="1:11" ht="36" x14ac:dyDescent="0.2">
      <c r="A80" s="709">
        <v>76</v>
      </c>
      <c r="B80" s="715" t="s">
        <v>567</v>
      </c>
      <c r="C80" s="716" t="s">
        <v>450</v>
      </c>
      <c r="D80" s="716" t="s">
        <v>306</v>
      </c>
      <c r="E80" s="716" t="s">
        <v>566</v>
      </c>
      <c r="F80" s="717">
        <v>4997500.8</v>
      </c>
      <c r="G80" s="718" t="s">
        <v>460</v>
      </c>
      <c r="H80" s="711" t="s">
        <v>309</v>
      </c>
      <c r="I80" s="724">
        <v>43836</v>
      </c>
      <c r="J80" s="724">
        <v>44568</v>
      </c>
      <c r="K80" s="715" t="s">
        <v>652</v>
      </c>
    </row>
    <row r="81" spans="1:11" ht="36" x14ac:dyDescent="0.2">
      <c r="A81" s="709">
        <v>77</v>
      </c>
      <c r="B81" s="715" t="s">
        <v>491</v>
      </c>
      <c r="C81" s="716" t="s">
        <v>305</v>
      </c>
      <c r="D81" s="716" t="s">
        <v>493</v>
      </c>
      <c r="E81" s="716" t="s">
        <v>497</v>
      </c>
      <c r="F81" s="717">
        <v>35000</v>
      </c>
      <c r="G81" s="718" t="s">
        <v>495</v>
      </c>
      <c r="H81" s="711" t="s">
        <v>556</v>
      </c>
      <c r="I81" s="724"/>
      <c r="J81" s="724"/>
      <c r="K81" s="715" t="s">
        <v>653</v>
      </c>
    </row>
    <row r="82" spans="1:11" ht="24" x14ac:dyDescent="0.2">
      <c r="A82" s="709">
        <v>78</v>
      </c>
      <c r="B82" s="715" t="s">
        <v>491</v>
      </c>
      <c r="C82" s="716" t="s">
        <v>305</v>
      </c>
      <c r="D82" s="716" t="s">
        <v>493</v>
      </c>
      <c r="E82" s="716"/>
      <c r="F82" s="717">
        <v>390000</v>
      </c>
      <c r="G82" s="718"/>
      <c r="H82" s="711" t="s">
        <v>556</v>
      </c>
      <c r="I82" s="724"/>
      <c r="J82" s="724"/>
      <c r="K82" s="715" t="s">
        <v>654</v>
      </c>
    </row>
    <row r="83" spans="1:11" ht="24" x14ac:dyDescent="0.2">
      <c r="A83" s="709">
        <v>79</v>
      </c>
      <c r="B83" s="715" t="s">
        <v>499</v>
      </c>
      <c r="C83" s="716" t="s">
        <v>305</v>
      </c>
      <c r="D83" s="716" t="s">
        <v>493</v>
      </c>
      <c r="E83" s="716"/>
      <c r="F83" s="717">
        <v>550000</v>
      </c>
      <c r="G83" s="718"/>
      <c r="H83" s="711" t="s">
        <v>556</v>
      </c>
      <c r="I83" s="724"/>
      <c r="J83" s="724"/>
      <c r="K83" s="715" t="s">
        <v>655</v>
      </c>
    </row>
    <row r="84" spans="1:11" ht="24" x14ac:dyDescent="0.2">
      <c r="A84" s="709">
        <v>80</v>
      </c>
      <c r="B84" s="715" t="s">
        <v>502</v>
      </c>
      <c r="C84" s="716" t="s">
        <v>305</v>
      </c>
      <c r="D84" s="716" t="s">
        <v>493</v>
      </c>
      <c r="E84" s="716"/>
      <c r="F84" s="717" t="s">
        <v>656</v>
      </c>
      <c r="G84" s="718"/>
      <c r="H84" s="711" t="s">
        <v>556</v>
      </c>
      <c r="I84" s="724"/>
      <c r="J84" s="724"/>
      <c r="K84" s="715" t="s">
        <v>655</v>
      </c>
    </row>
    <row r="85" spans="1:11" ht="24" x14ac:dyDescent="0.2">
      <c r="A85" s="709">
        <v>81</v>
      </c>
      <c r="B85" s="715" t="s">
        <v>505</v>
      </c>
      <c r="C85" s="716" t="s">
        <v>561</v>
      </c>
      <c r="D85" s="716" t="s">
        <v>493</v>
      </c>
      <c r="E85" s="716"/>
      <c r="F85" s="717">
        <v>250000</v>
      </c>
      <c r="G85" s="718"/>
      <c r="H85" s="711" t="s">
        <v>556</v>
      </c>
      <c r="I85" s="724"/>
      <c r="J85" s="724"/>
      <c r="K85" s="715" t="s">
        <v>655</v>
      </c>
    </row>
    <row r="86" spans="1:11" ht="24" x14ac:dyDescent="0.2">
      <c r="A86" s="709">
        <v>82</v>
      </c>
      <c r="B86" s="715" t="s">
        <v>509</v>
      </c>
      <c r="C86" s="716"/>
      <c r="D86" s="716" t="s">
        <v>493</v>
      </c>
      <c r="E86" s="716"/>
      <c r="F86" s="717">
        <v>15000</v>
      </c>
      <c r="G86" s="718"/>
      <c r="H86" s="711" t="s">
        <v>556</v>
      </c>
      <c r="I86" s="724"/>
      <c r="J86" s="724"/>
      <c r="K86" s="715" t="s">
        <v>655</v>
      </c>
    </row>
    <row r="87" spans="1:11" ht="24" x14ac:dyDescent="0.2">
      <c r="A87" s="709">
        <v>83</v>
      </c>
      <c r="B87" s="715" t="s">
        <v>514</v>
      </c>
      <c r="C87" s="716" t="s">
        <v>305</v>
      </c>
      <c r="D87" s="716" t="s">
        <v>306</v>
      </c>
      <c r="E87" s="716" t="s">
        <v>517</v>
      </c>
      <c r="F87" s="717">
        <v>329257.24</v>
      </c>
      <c r="G87" s="718" t="s">
        <v>516</v>
      </c>
      <c r="H87" s="711" t="s">
        <v>309</v>
      </c>
      <c r="I87" s="724">
        <v>43892</v>
      </c>
      <c r="J87" s="724">
        <v>44256</v>
      </c>
      <c r="K87" s="715" t="s">
        <v>657</v>
      </c>
    </row>
    <row r="88" spans="1:11" ht="24" x14ac:dyDescent="0.2">
      <c r="A88" s="709">
        <v>84</v>
      </c>
      <c r="B88" s="715" t="s">
        <v>514</v>
      </c>
      <c r="C88" s="716" t="s">
        <v>305</v>
      </c>
      <c r="D88" s="716" t="s">
        <v>306</v>
      </c>
      <c r="E88" s="716"/>
      <c r="F88" s="717">
        <v>800000</v>
      </c>
      <c r="G88" s="718"/>
      <c r="H88" s="711" t="s">
        <v>556</v>
      </c>
      <c r="I88" s="724"/>
      <c r="J88" s="724"/>
      <c r="K88" s="715" t="s">
        <v>658</v>
      </c>
    </row>
    <row r="89" spans="1:11" ht="36" x14ac:dyDescent="0.2">
      <c r="A89" s="709">
        <v>85</v>
      </c>
      <c r="B89" s="715" t="s">
        <v>519</v>
      </c>
      <c r="C89" s="716" t="s">
        <v>305</v>
      </c>
      <c r="D89" s="716" t="s">
        <v>493</v>
      </c>
      <c r="E89" s="716" t="s">
        <v>659</v>
      </c>
      <c r="F89" s="717">
        <v>194673.54</v>
      </c>
      <c r="G89" s="718" t="s">
        <v>521</v>
      </c>
      <c r="H89" s="711" t="s">
        <v>309</v>
      </c>
      <c r="I89" s="724">
        <v>43312</v>
      </c>
      <c r="J89" s="724" t="s">
        <v>660</v>
      </c>
      <c r="K89" s="715"/>
    </row>
    <row r="90" spans="1:11" ht="24" x14ac:dyDescent="0.2">
      <c r="A90" s="709">
        <v>86</v>
      </c>
      <c r="B90" s="715" t="s">
        <v>522</v>
      </c>
      <c r="C90" s="716" t="s">
        <v>366</v>
      </c>
      <c r="D90" s="716" t="s">
        <v>306</v>
      </c>
      <c r="E90" s="716"/>
      <c r="F90" s="717">
        <v>1671185.89</v>
      </c>
      <c r="G90" s="718"/>
      <c r="H90" s="711" t="s">
        <v>556</v>
      </c>
      <c r="I90" s="724"/>
      <c r="J90" s="724"/>
      <c r="K90" s="715"/>
    </row>
    <row r="91" spans="1:11" ht="36" x14ac:dyDescent="0.2">
      <c r="A91" s="709">
        <v>87</v>
      </c>
      <c r="B91" s="715" t="s">
        <v>525</v>
      </c>
      <c r="C91" s="716" t="s">
        <v>366</v>
      </c>
      <c r="D91" s="716" t="s">
        <v>306</v>
      </c>
      <c r="E91" s="716"/>
      <c r="F91" s="717">
        <v>1139418</v>
      </c>
      <c r="G91" s="718"/>
      <c r="H91" s="711" t="s">
        <v>556</v>
      </c>
      <c r="I91" s="724"/>
      <c r="J91" s="724"/>
      <c r="K91" s="715"/>
    </row>
    <row r="92" spans="1:11" x14ac:dyDescent="0.2">
      <c r="A92" s="709">
        <v>88</v>
      </c>
      <c r="B92" s="715" t="s">
        <v>661</v>
      </c>
      <c r="C92" s="716" t="s">
        <v>366</v>
      </c>
      <c r="D92" s="716" t="s">
        <v>306</v>
      </c>
      <c r="E92" s="716"/>
      <c r="F92" s="717">
        <v>1068531.3</v>
      </c>
      <c r="G92" s="718"/>
      <c r="H92" s="711" t="s">
        <v>556</v>
      </c>
      <c r="I92" s="724"/>
      <c r="J92" s="724"/>
      <c r="K92" s="715"/>
    </row>
    <row r="93" spans="1:11" ht="24" x14ac:dyDescent="0.2">
      <c r="A93" s="709">
        <v>89</v>
      </c>
      <c r="B93" s="715" t="s">
        <v>519</v>
      </c>
      <c r="C93" s="716" t="s">
        <v>305</v>
      </c>
      <c r="D93" s="716" t="s">
        <v>493</v>
      </c>
      <c r="E93" s="716"/>
      <c r="F93" s="717">
        <v>60000</v>
      </c>
      <c r="G93" s="718"/>
      <c r="H93" s="711" t="s">
        <v>556</v>
      </c>
      <c r="I93" s="724"/>
      <c r="J93" s="724"/>
      <c r="K93" s="715"/>
    </row>
    <row r="94" spans="1:11" ht="60" x14ac:dyDescent="0.2">
      <c r="A94" s="709">
        <v>90</v>
      </c>
      <c r="B94" s="715" t="s">
        <v>536</v>
      </c>
      <c r="C94" s="716" t="s">
        <v>535</v>
      </c>
      <c r="D94" s="716" t="s">
        <v>306</v>
      </c>
      <c r="E94" s="716" t="s">
        <v>535</v>
      </c>
      <c r="F94" s="722">
        <v>122700</v>
      </c>
      <c r="G94" s="718" t="s">
        <v>534</v>
      </c>
      <c r="H94" s="711" t="s">
        <v>309</v>
      </c>
      <c r="I94" s="724">
        <v>43789</v>
      </c>
      <c r="J94" s="736">
        <v>44530</v>
      </c>
      <c r="K94" s="715"/>
    </row>
    <row r="95" spans="1:11" ht="24" x14ac:dyDescent="0.2">
      <c r="A95" s="709">
        <v>91</v>
      </c>
      <c r="B95" s="715" t="s">
        <v>531</v>
      </c>
      <c r="C95" s="716" t="s">
        <v>305</v>
      </c>
      <c r="D95" s="716" t="s">
        <v>306</v>
      </c>
      <c r="E95" s="716"/>
      <c r="F95" s="717">
        <v>20278691.390000001</v>
      </c>
      <c r="G95" s="718"/>
      <c r="H95" s="711" t="s">
        <v>556</v>
      </c>
      <c r="I95" s="713">
        <v>44197</v>
      </c>
      <c r="J95" s="713">
        <v>44561</v>
      </c>
      <c r="K95" s="715" t="s">
        <v>655</v>
      </c>
    </row>
    <row r="96" spans="1:11" ht="13.5" customHeight="1" x14ac:dyDescent="0.2">
      <c r="A96" s="858" t="s">
        <v>0</v>
      </c>
      <c r="B96" s="858"/>
      <c r="C96" s="706"/>
      <c r="D96" s="706"/>
      <c r="E96" s="706"/>
      <c r="F96" s="707"/>
      <c r="G96" s="706"/>
      <c r="H96" s="726"/>
      <c r="I96" s="726"/>
      <c r="J96" s="726"/>
      <c r="K96" s="726"/>
    </row>
  </sheetData>
  <mergeCells count="3">
    <mergeCell ref="A4:B4"/>
    <mergeCell ref="A96:B96"/>
    <mergeCell ref="A3:B3"/>
  </mergeCells>
  <dataValidations count="1">
    <dataValidation type="decimal" operator="greaterThan" allowBlank="1" showInputMessage="1" showErrorMessage="1" errorTitle="ERROR" error="El monto total del certificado debe ser mayor que CERO" sqref="F7:F16" xr:uid="{00000000-0002-0000-1000-000000000000}">
      <formula1>0</formula1>
    </dataValidation>
  </dataValidations>
  <pageMargins left="0.25" right="0.25" top="0.75" bottom="0.75" header="0.3" footer="0.3"/>
  <pageSetup scale="6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  <pageSetUpPr fitToPage="1"/>
  </sheetPr>
  <dimension ref="A1:W20"/>
  <sheetViews>
    <sheetView zoomScaleNormal="100" zoomScaleSheetLayoutView="100" zoomScalePageLayoutView="85" workbookViewId="0">
      <selection activeCell="H21" sqref="A1:H21"/>
    </sheetView>
  </sheetViews>
  <sheetFormatPr baseColWidth="10" defaultColWidth="11.42578125" defaultRowHeight="12" x14ac:dyDescent="0.2"/>
  <cols>
    <col min="1" max="1" width="35.7109375" style="312" customWidth="1"/>
    <col min="2" max="2" width="30.7109375" style="312" customWidth="1"/>
    <col min="3" max="3" width="31.140625" style="312" customWidth="1"/>
    <col min="4" max="4" width="23.28515625" style="312" customWidth="1"/>
    <col min="5" max="5" width="22.28515625" style="312" customWidth="1"/>
    <col min="6" max="6" width="32.85546875" style="312" customWidth="1"/>
    <col min="7" max="7" width="39.5703125" style="312" customWidth="1"/>
    <col min="8" max="8" width="23.5703125" style="312" customWidth="1"/>
    <col min="9" max="16384" width="11.42578125" style="312"/>
  </cols>
  <sheetData>
    <row r="1" spans="1:23" s="307" customFormat="1" x14ac:dyDescent="0.2">
      <c r="A1" s="311" t="s">
        <v>1174</v>
      </c>
      <c r="B1" s="311"/>
      <c r="C1" s="311"/>
      <c r="D1" s="311"/>
      <c r="E1" s="311"/>
      <c r="F1" s="311"/>
      <c r="G1" s="311"/>
    </row>
    <row r="2" spans="1:23" s="307" customFormat="1" x14ac:dyDescent="0.2">
      <c r="A2" s="311" t="s">
        <v>663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</row>
    <row r="3" spans="1:23" ht="12.75" thickBot="1" x14ac:dyDescent="0.25">
      <c r="A3" s="313"/>
      <c r="B3" s="313"/>
      <c r="C3" s="313"/>
      <c r="D3" s="314"/>
      <c r="E3" s="314"/>
      <c r="F3" s="314"/>
    </row>
    <row r="4" spans="1:23" ht="12.75" thickBot="1" x14ac:dyDescent="0.25">
      <c r="A4" s="861" t="s">
        <v>1175</v>
      </c>
      <c r="B4" s="861" t="s">
        <v>1176</v>
      </c>
      <c r="C4" s="861" t="s">
        <v>1177</v>
      </c>
      <c r="D4" s="485" t="s">
        <v>1178</v>
      </c>
      <c r="E4" s="485" t="s">
        <v>1179</v>
      </c>
      <c r="F4" s="453" t="s">
        <v>1180</v>
      </c>
      <c r="G4" s="861" t="s">
        <v>1181</v>
      </c>
      <c r="H4" s="861" t="s">
        <v>1182</v>
      </c>
    </row>
    <row r="5" spans="1:23" ht="12.75" customHeight="1" thickBot="1" x14ac:dyDescent="0.25">
      <c r="A5" s="862"/>
      <c r="B5" s="862"/>
      <c r="C5" s="862"/>
      <c r="D5" s="486" t="s">
        <v>1183</v>
      </c>
      <c r="E5" s="486" t="s">
        <v>1183</v>
      </c>
      <c r="F5" s="486" t="s">
        <v>1183</v>
      </c>
      <c r="G5" s="863"/>
      <c r="H5" s="863"/>
    </row>
    <row r="6" spans="1:23" ht="12" customHeight="1" x14ac:dyDescent="0.2">
      <c r="A6" s="333">
        <v>1</v>
      </c>
      <c r="B6" s="333" t="s">
        <v>1172</v>
      </c>
      <c r="C6" s="333" t="s">
        <v>1172</v>
      </c>
      <c r="D6" s="487"/>
      <c r="E6" s="326"/>
      <c r="F6" s="488"/>
      <c r="G6" s="489"/>
      <c r="H6" s="489"/>
    </row>
    <row r="7" spans="1:23" x14ac:dyDescent="0.2">
      <c r="A7" s="333">
        <v>2</v>
      </c>
      <c r="B7" s="333" t="s">
        <v>1172</v>
      </c>
      <c r="C7" s="333" t="s">
        <v>1172</v>
      </c>
      <c r="D7" s="487"/>
      <c r="E7" s="326"/>
      <c r="F7" s="488"/>
      <c r="G7" s="489"/>
      <c r="H7" s="489"/>
    </row>
    <row r="8" spans="1:23" x14ac:dyDescent="0.2">
      <c r="A8" s="333">
        <v>3</v>
      </c>
      <c r="B8" s="333" t="s">
        <v>1172</v>
      </c>
      <c r="C8" s="333" t="s">
        <v>1172</v>
      </c>
      <c r="D8" s="487"/>
      <c r="E8" s="326"/>
      <c r="F8" s="488"/>
      <c r="G8" s="489"/>
      <c r="H8" s="489"/>
    </row>
    <row r="9" spans="1:23" x14ac:dyDescent="0.2">
      <c r="A9" s="333">
        <v>4</v>
      </c>
      <c r="B9" s="333" t="s">
        <v>1172</v>
      </c>
      <c r="C9" s="333" t="s">
        <v>1172</v>
      </c>
      <c r="D9" s="487"/>
      <c r="E9" s="326"/>
      <c r="F9" s="488"/>
      <c r="G9" s="489"/>
      <c r="H9" s="489"/>
    </row>
    <row r="10" spans="1:23" x14ac:dyDescent="0.2">
      <c r="A10" s="333">
        <v>5</v>
      </c>
      <c r="B10" s="333" t="s">
        <v>1172</v>
      </c>
      <c r="C10" s="333" t="s">
        <v>1172</v>
      </c>
      <c r="D10" s="487"/>
      <c r="E10" s="326"/>
      <c r="F10" s="488"/>
      <c r="G10" s="489"/>
      <c r="H10" s="489"/>
    </row>
    <row r="11" spans="1:23" x14ac:dyDescent="0.2">
      <c r="A11" s="333">
        <v>6</v>
      </c>
      <c r="B11" s="333"/>
      <c r="C11" s="333"/>
      <c r="D11" s="487"/>
      <c r="E11" s="326"/>
      <c r="F11" s="488"/>
      <c r="G11" s="489"/>
      <c r="H11" s="489"/>
    </row>
    <row r="12" spans="1:23" x14ac:dyDescent="0.2">
      <c r="A12" s="333">
        <v>7</v>
      </c>
      <c r="B12" s="333"/>
      <c r="C12" s="333"/>
      <c r="D12" s="487"/>
      <c r="E12" s="326"/>
      <c r="F12" s="488"/>
      <c r="G12" s="489"/>
      <c r="H12" s="489"/>
    </row>
    <row r="13" spans="1:23" x14ac:dyDescent="0.2">
      <c r="A13" s="333">
        <v>8</v>
      </c>
      <c r="B13" s="333"/>
      <c r="C13" s="333"/>
      <c r="D13" s="487"/>
      <c r="E13" s="326"/>
      <c r="F13" s="488"/>
      <c r="G13" s="489"/>
      <c r="H13" s="489"/>
    </row>
    <row r="14" spans="1:23" x14ac:dyDescent="0.2">
      <c r="A14" s="333">
        <v>9</v>
      </c>
      <c r="B14" s="333"/>
      <c r="C14" s="333"/>
      <c r="D14" s="487"/>
      <c r="E14" s="326"/>
      <c r="F14" s="488"/>
      <c r="G14" s="489"/>
      <c r="H14" s="489"/>
    </row>
    <row r="15" spans="1:23" x14ac:dyDescent="0.2">
      <c r="A15" s="333"/>
      <c r="B15" s="333"/>
      <c r="C15" s="333"/>
      <c r="D15" s="487"/>
      <c r="E15" s="326"/>
      <c r="F15" s="488"/>
      <c r="G15" s="489"/>
      <c r="H15" s="489"/>
    </row>
    <row r="16" spans="1:23" ht="12.75" thickBot="1" x14ac:dyDescent="0.25">
      <c r="A16" s="490"/>
      <c r="B16" s="490"/>
      <c r="C16" s="490"/>
      <c r="D16" s="491"/>
      <c r="E16" s="445"/>
      <c r="F16" s="492"/>
      <c r="G16" s="493"/>
      <c r="H16" s="493"/>
    </row>
    <row r="17" spans="1:8" ht="12.75" thickBot="1" x14ac:dyDescent="0.25">
      <c r="A17" s="484" t="s">
        <v>1184</v>
      </c>
      <c r="B17" s="332"/>
      <c r="C17" s="332"/>
      <c r="D17" s="458"/>
      <c r="E17" s="450"/>
      <c r="F17" s="494"/>
      <c r="G17" s="459"/>
      <c r="H17" s="459"/>
    </row>
    <row r="18" spans="1:8" x14ac:dyDescent="0.2">
      <c r="A18" s="320"/>
      <c r="B18" s="320"/>
      <c r="C18" s="320"/>
      <c r="D18" s="326"/>
      <c r="E18" s="326"/>
      <c r="F18" s="326"/>
    </row>
    <row r="19" spans="1:8" x14ac:dyDescent="0.2">
      <c r="A19" s="327" t="s">
        <v>1185</v>
      </c>
      <c r="B19" s="327"/>
      <c r="C19" s="327"/>
      <c r="D19" s="326"/>
      <c r="E19" s="326"/>
      <c r="F19" s="326"/>
    </row>
    <row r="20" spans="1:8" x14ac:dyDescent="0.2">
      <c r="A20" s="451" t="s">
        <v>1186</v>
      </c>
      <c r="B20" s="451"/>
      <c r="C20" s="451"/>
      <c r="D20" s="326"/>
      <c r="E20" s="326"/>
      <c r="F20" s="326"/>
    </row>
  </sheetData>
  <mergeCells count="5">
    <mergeCell ref="A4:A5"/>
    <mergeCell ref="B4:B5"/>
    <mergeCell ref="C4:C5"/>
    <mergeCell ref="G4:G5"/>
    <mergeCell ref="H4:H5"/>
  </mergeCells>
  <printOptions horizontalCentered="1"/>
  <pageMargins left="0.25" right="0.29950980392156862" top="0.75" bottom="0.75" header="0.3" footer="0.3"/>
  <pageSetup paperSize="9" scale="59" orientation="landscape" r:id="rId1"/>
  <headerFooter alignWithMargins="0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V35"/>
  <sheetViews>
    <sheetView zoomScaleNormal="100" zoomScaleSheetLayoutView="100" zoomScalePageLayoutView="85" workbookViewId="0">
      <selection activeCell="A36" sqref="A1:H36"/>
    </sheetView>
  </sheetViews>
  <sheetFormatPr baseColWidth="10" defaultColWidth="11.42578125" defaultRowHeight="12" x14ac:dyDescent="0.2"/>
  <cols>
    <col min="1" max="1" width="42" style="312" bestFit="1" customWidth="1"/>
    <col min="2" max="2" width="23.5703125" style="312" customWidth="1"/>
    <col min="3" max="3" width="35.42578125" style="312" customWidth="1"/>
    <col min="4" max="8" width="15.5703125" style="312" customWidth="1"/>
    <col min="9" max="16384" width="11.42578125" style="312"/>
  </cols>
  <sheetData>
    <row r="1" spans="1:22" s="336" customFormat="1" ht="15.75" x14ac:dyDescent="0.25">
      <c r="A1" s="334" t="s">
        <v>662</v>
      </c>
      <c r="B1" s="335"/>
      <c r="C1" s="335"/>
      <c r="D1" s="335"/>
      <c r="E1" s="335"/>
      <c r="F1" s="335"/>
      <c r="G1" s="335"/>
      <c r="H1" s="335"/>
    </row>
    <row r="2" spans="1:22" s="337" customFormat="1" ht="16.5" thickBot="1" x14ac:dyDescent="0.25">
      <c r="A2" s="311" t="s">
        <v>663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2.75" thickBot="1" x14ac:dyDescent="0.25">
      <c r="A3" s="864" t="s">
        <v>664</v>
      </c>
      <c r="B3" s="864" t="s">
        <v>665</v>
      </c>
      <c r="C3" s="866" t="s">
        <v>666</v>
      </c>
      <c r="D3" s="867"/>
      <c r="E3" s="867"/>
      <c r="F3" s="867"/>
      <c r="G3" s="867"/>
      <c r="H3" s="867"/>
    </row>
    <row r="4" spans="1:22" s="342" customFormat="1" ht="13.5" customHeight="1" thickBot="1" x14ac:dyDescent="0.25">
      <c r="A4" s="865"/>
      <c r="B4" s="865"/>
      <c r="C4" s="338" t="s">
        <v>667</v>
      </c>
      <c r="D4" s="339" t="s">
        <v>668</v>
      </c>
      <c r="E4" s="340" t="s">
        <v>669</v>
      </c>
      <c r="F4" s="341" t="s">
        <v>670</v>
      </c>
      <c r="G4" s="341" t="s">
        <v>671</v>
      </c>
      <c r="H4" s="341" t="s">
        <v>672</v>
      </c>
    </row>
    <row r="5" spans="1:22" x14ac:dyDescent="0.2">
      <c r="A5" s="343"/>
      <c r="B5" s="344"/>
      <c r="C5" s="345"/>
      <c r="D5" s="346"/>
      <c r="E5" s="347"/>
      <c r="F5" s="345"/>
      <c r="G5" s="345"/>
      <c r="H5" s="345"/>
    </row>
    <row r="6" spans="1:22" x14ac:dyDescent="0.2">
      <c r="A6" s="348" t="s">
        <v>7</v>
      </c>
      <c r="B6" s="349">
        <v>480</v>
      </c>
      <c r="C6" s="345" t="s">
        <v>673</v>
      </c>
      <c r="D6" s="346" t="s">
        <v>674</v>
      </c>
      <c r="E6" s="350" t="s">
        <v>675</v>
      </c>
      <c r="F6" s="351" t="s">
        <v>676</v>
      </c>
      <c r="G6" s="352">
        <v>0</v>
      </c>
      <c r="H6" s="352">
        <v>0</v>
      </c>
    </row>
    <row r="7" spans="1:22" x14ac:dyDescent="0.2">
      <c r="A7" s="348"/>
      <c r="B7" s="349">
        <v>480</v>
      </c>
      <c r="C7" s="345" t="s">
        <v>673</v>
      </c>
      <c r="D7" s="346" t="s">
        <v>677</v>
      </c>
      <c r="E7" s="350" t="s">
        <v>678</v>
      </c>
      <c r="F7" s="351" t="s">
        <v>676</v>
      </c>
      <c r="G7" s="352">
        <v>370656.55</v>
      </c>
      <c r="H7" s="352">
        <v>745227.47</v>
      </c>
    </row>
    <row r="8" spans="1:22" x14ac:dyDescent="0.2">
      <c r="A8" s="348"/>
      <c r="B8" s="349"/>
      <c r="C8" s="345"/>
      <c r="D8" s="346"/>
      <c r="E8" s="350"/>
      <c r="F8" s="351"/>
      <c r="G8" s="352"/>
      <c r="H8" s="352"/>
    </row>
    <row r="9" spans="1:22" x14ac:dyDescent="0.2">
      <c r="A9" s="348" t="s">
        <v>8</v>
      </c>
      <c r="B9" s="349">
        <v>480</v>
      </c>
      <c r="C9" s="345" t="s">
        <v>679</v>
      </c>
      <c r="D9" s="346" t="s">
        <v>674</v>
      </c>
      <c r="E9" s="350" t="s">
        <v>680</v>
      </c>
      <c r="F9" s="351" t="s">
        <v>676</v>
      </c>
      <c r="G9" s="352">
        <v>131625231.13</v>
      </c>
      <c r="H9" s="352">
        <v>112438475.93000001</v>
      </c>
    </row>
    <row r="10" spans="1:22" x14ac:dyDescent="0.2">
      <c r="A10" s="348"/>
      <c r="B10" s="349">
        <v>480</v>
      </c>
      <c r="C10" s="345" t="s">
        <v>681</v>
      </c>
      <c r="D10" s="346" t="s">
        <v>682</v>
      </c>
      <c r="E10" s="350" t="s">
        <v>683</v>
      </c>
      <c r="F10" s="351" t="s">
        <v>676</v>
      </c>
      <c r="G10" s="352">
        <v>10377966.65</v>
      </c>
      <c r="H10" s="352">
        <v>12815453.130000001</v>
      </c>
    </row>
    <row r="11" spans="1:22" x14ac:dyDescent="0.2">
      <c r="A11" s="348"/>
      <c r="B11" s="349">
        <v>480</v>
      </c>
      <c r="C11" s="345" t="s">
        <v>673</v>
      </c>
      <c r="D11" s="346" t="s">
        <v>684</v>
      </c>
      <c r="E11" s="350" t="s">
        <v>685</v>
      </c>
      <c r="F11" s="351" t="s">
        <v>676</v>
      </c>
      <c r="G11" s="352">
        <v>2009436.91</v>
      </c>
      <c r="H11" s="352">
        <v>2853351.78</v>
      </c>
    </row>
    <row r="12" spans="1:22" x14ac:dyDescent="0.2">
      <c r="A12" s="348"/>
      <c r="B12" s="349">
        <v>480</v>
      </c>
      <c r="C12" s="345" t="s">
        <v>673</v>
      </c>
      <c r="D12" s="346" t="s">
        <v>686</v>
      </c>
      <c r="E12" s="350" t="s">
        <v>687</v>
      </c>
      <c r="F12" s="351" t="s">
        <v>676</v>
      </c>
      <c r="G12" s="352">
        <v>1249503.3600000001</v>
      </c>
      <c r="H12" s="352">
        <v>1904683.86</v>
      </c>
    </row>
    <row r="13" spans="1:22" x14ac:dyDescent="0.2">
      <c r="A13" s="348"/>
      <c r="B13" s="349">
        <v>480</v>
      </c>
      <c r="C13" s="345" t="s">
        <v>688</v>
      </c>
      <c r="D13" s="346" t="s">
        <v>689</v>
      </c>
      <c r="E13" s="350" t="s">
        <v>690</v>
      </c>
      <c r="F13" s="351" t="s">
        <v>676</v>
      </c>
      <c r="G13" s="352">
        <v>29508.42</v>
      </c>
      <c r="H13" s="352">
        <v>61529.5</v>
      </c>
    </row>
    <row r="14" spans="1:22" x14ac:dyDescent="0.2">
      <c r="A14" s="348"/>
      <c r="B14" s="349">
        <v>480</v>
      </c>
      <c r="C14" s="345" t="s">
        <v>688</v>
      </c>
      <c r="D14" s="346" t="s">
        <v>691</v>
      </c>
      <c r="E14" s="350" t="s">
        <v>690</v>
      </c>
      <c r="F14" s="351" t="s">
        <v>676</v>
      </c>
      <c r="G14" s="352">
        <v>925581.74</v>
      </c>
      <c r="H14" s="352">
        <v>1029604.58</v>
      </c>
    </row>
    <row r="15" spans="1:22" x14ac:dyDescent="0.2">
      <c r="A15" s="348"/>
      <c r="B15" s="349">
        <v>480</v>
      </c>
      <c r="C15" s="345" t="s">
        <v>688</v>
      </c>
      <c r="D15" s="346" t="s">
        <v>692</v>
      </c>
      <c r="E15" s="350" t="s">
        <v>693</v>
      </c>
      <c r="F15" s="351" t="s">
        <v>676</v>
      </c>
      <c r="G15" s="352">
        <v>513188.97</v>
      </c>
      <c r="H15" s="352">
        <v>2145748.9300000002</v>
      </c>
    </row>
    <row r="16" spans="1:22" x14ac:dyDescent="0.2">
      <c r="A16" s="348"/>
      <c r="B16" s="349">
        <v>480</v>
      </c>
      <c r="C16" s="345" t="s">
        <v>688</v>
      </c>
      <c r="D16" s="346" t="s">
        <v>694</v>
      </c>
      <c r="E16" s="350" t="s">
        <v>695</v>
      </c>
      <c r="F16" s="351" t="s">
        <v>676</v>
      </c>
      <c r="G16" s="352">
        <v>49985.07</v>
      </c>
      <c r="H16" s="352">
        <v>143022.26</v>
      </c>
    </row>
    <row r="17" spans="1:8" x14ac:dyDescent="0.2">
      <c r="A17" s="348" t="s">
        <v>9</v>
      </c>
      <c r="B17" s="349"/>
      <c r="C17" s="345"/>
      <c r="D17" s="346"/>
      <c r="E17" s="350"/>
      <c r="F17" s="351"/>
      <c r="G17" s="352"/>
      <c r="H17" s="352"/>
    </row>
    <row r="18" spans="1:8" x14ac:dyDescent="0.2">
      <c r="A18" s="348" t="s">
        <v>696</v>
      </c>
      <c r="B18" s="349"/>
      <c r="C18" s="345"/>
      <c r="D18" s="346"/>
      <c r="E18" s="350"/>
      <c r="F18" s="351"/>
      <c r="G18" s="352"/>
      <c r="H18" s="352"/>
    </row>
    <row r="19" spans="1:8" x14ac:dyDescent="0.2">
      <c r="A19" s="348"/>
      <c r="B19" s="349"/>
      <c r="C19" s="345"/>
      <c r="D19" s="346"/>
      <c r="E19" s="350"/>
      <c r="F19" s="351"/>
      <c r="G19" s="352"/>
      <c r="H19" s="352"/>
    </row>
    <row r="20" spans="1:8" x14ac:dyDescent="0.2">
      <c r="A20" s="348" t="s">
        <v>10</v>
      </c>
      <c r="B20" s="349">
        <v>480</v>
      </c>
      <c r="C20" s="353" t="s">
        <v>697</v>
      </c>
      <c r="D20" s="354" t="s">
        <v>674</v>
      </c>
      <c r="E20" s="350" t="s">
        <v>698</v>
      </c>
      <c r="F20" s="351" t="s">
        <v>676</v>
      </c>
      <c r="G20" s="352">
        <v>2397202.5</v>
      </c>
      <c r="H20" s="352">
        <v>2319755.08</v>
      </c>
    </row>
    <row r="21" spans="1:8" x14ac:dyDescent="0.2">
      <c r="A21" s="348"/>
      <c r="B21" s="349">
        <v>480</v>
      </c>
      <c r="C21" s="353" t="s">
        <v>699</v>
      </c>
      <c r="D21" s="354" t="s">
        <v>700</v>
      </c>
      <c r="E21" s="350" t="s">
        <v>685</v>
      </c>
      <c r="F21" s="351" t="s">
        <v>676</v>
      </c>
      <c r="G21" s="352">
        <v>347210.52</v>
      </c>
      <c r="H21" s="352">
        <v>347210.52</v>
      </c>
    </row>
    <row r="22" spans="1:8" x14ac:dyDescent="0.2">
      <c r="A22" s="348"/>
      <c r="B22" s="349">
        <v>480</v>
      </c>
      <c r="C22" s="353" t="s">
        <v>673</v>
      </c>
      <c r="D22" s="354" t="s">
        <v>701</v>
      </c>
      <c r="E22" s="350" t="s">
        <v>702</v>
      </c>
      <c r="F22" s="351" t="s">
        <v>676</v>
      </c>
      <c r="G22" s="352">
        <v>48010.400000000001</v>
      </c>
      <c r="H22" s="352">
        <v>48010.400000000001</v>
      </c>
    </row>
    <row r="23" spans="1:8" x14ac:dyDescent="0.2">
      <c r="A23" s="348"/>
      <c r="B23" s="355"/>
      <c r="C23" s="345"/>
      <c r="D23" s="346"/>
      <c r="E23" s="350"/>
      <c r="F23" s="345"/>
      <c r="G23" s="345"/>
      <c r="H23" s="352"/>
    </row>
    <row r="24" spans="1:8" x14ac:dyDescent="0.2">
      <c r="A24" s="348" t="s">
        <v>11</v>
      </c>
      <c r="B24" s="355"/>
      <c r="C24" s="345"/>
      <c r="D24" s="346"/>
      <c r="E24" s="350"/>
      <c r="F24" s="345"/>
      <c r="G24" s="345"/>
      <c r="H24" s="352"/>
    </row>
    <row r="25" spans="1:8" x14ac:dyDescent="0.2">
      <c r="A25" s="348"/>
      <c r="B25" s="355"/>
      <c r="C25" s="345"/>
      <c r="D25" s="346"/>
      <c r="E25" s="350"/>
      <c r="F25" s="345"/>
      <c r="G25" s="345"/>
      <c r="H25" s="345"/>
    </row>
    <row r="26" spans="1:8" x14ac:dyDescent="0.2">
      <c r="A26" s="348" t="s">
        <v>15</v>
      </c>
      <c r="B26" s="355"/>
      <c r="C26" s="345"/>
      <c r="D26" s="346"/>
      <c r="E26" s="350"/>
      <c r="F26" s="345"/>
      <c r="G26" s="345"/>
      <c r="H26" s="345"/>
    </row>
    <row r="27" spans="1:8" x14ac:dyDescent="0.2">
      <c r="A27" s="348" t="s">
        <v>16</v>
      </c>
      <c r="B27" s="355"/>
      <c r="C27" s="345"/>
      <c r="D27" s="346"/>
      <c r="E27" s="350"/>
      <c r="F27" s="345"/>
      <c r="G27" s="345"/>
      <c r="H27" s="345"/>
    </row>
    <row r="28" spans="1:8" x14ac:dyDescent="0.2">
      <c r="A28" s="348" t="s">
        <v>12</v>
      </c>
      <c r="B28" s="355"/>
      <c r="C28" s="345"/>
      <c r="D28" s="346"/>
      <c r="E28" s="350"/>
      <c r="F28" s="345"/>
      <c r="G28" s="345"/>
      <c r="H28" s="345"/>
    </row>
    <row r="29" spans="1:8" x14ac:dyDescent="0.2">
      <c r="A29" s="348" t="s">
        <v>13</v>
      </c>
      <c r="B29" s="355"/>
      <c r="C29" s="345"/>
      <c r="D29" s="346"/>
      <c r="E29" s="350"/>
      <c r="F29" s="345"/>
      <c r="G29" s="345"/>
      <c r="H29" s="345"/>
    </row>
    <row r="30" spans="1:8" x14ac:dyDescent="0.2">
      <c r="A30" s="348" t="s">
        <v>14</v>
      </c>
      <c r="B30" s="355"/>
      <c r="C30" s="345"/>
      <c r="D30" s="346"/>
      <c r="E30" s="350"/>
      <c r="F30" s="345"/>
      <c r="G30" s="345"/>
      <c r="H30" s="345"/>
    </row>
    <row r="31" spans="1:8" x14ac:dyDescent="0.2">
      <c r="A31" s="348" t="s">
        <v>703</v>
      </c>
      <c r="B31" s="355"/>
      <c r="C31" s="345"/>
      <c r="D31" s="346"/>
      <c r="E31" s="350"/>
      <c r="F31" s="345"/>
      <c r="G31" s="345"/>
      <c r="H31" s="345"/>
    </row>
    <row r="32" spans="1:8" ht="12.75" thickBot="1" x14ac:dyDescent="0.25">
      <c r="A32" s="356"/>
      <c r="B32" s="357"/>
      <c r="C32" s="355"/>
      <c r="D32" s="358"/>
      <c r="E32" s="350"/>
      <c r="F32" s="355"/>
      <c r="G32" s="355"/>
      <c r="H32" s="355"/>
    </row>
    <row r="33" spans="1:8" ht="12.75" thickBot="1" x14ac:dyDescent="0.25">
      <c r="A33" s="359" t="s">
        <v>0</v>
      </c>
      <c r="B33" s="360"/>
      <c r="C33" s="361"/>
      <c r="D33" s="361"/>
      <c r="E33" s="361"/>
      <c r="F33" s="361"/>
      <c r="G33" s="361"/>
      <c r="H33" s="362"/>
    </row>
    <row r="34" spans="1:8" x14ac:dyDescent="0.2">
      <c r="A34" s="312" t="s">
        <v>704</v>
      </c>
    </row>
    <row r="35" spans="1:8" x14ac:dyDescent="0.2">
      <c r="A35" s="312" t="s">
        <v>705</v>
      </c>
    </row>
  </sheetData>
  <mergeCells count="3">
    <mergeCell ref="A3:A4"/>
    <mergeCell ref="B3:B4"/>
    <mergeCell ref="C3:H3"/>
  </mergeCells>
  <printOptions horizontalCentered="1"/>
  <pageMargins left="0.25" right="0.25" top="0.75" bottom="0.75" header="0.3" footer="0.3"/>
  <pageSetup paperSize="9" scale="80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P23"/>
  <sheetViews>
    <sheetView zoomScaleNormal="100" zoomScaleSheetLayoutView="100" zoomScalePageLayoutView="80" workbookViewId="0">
      <selection activeCell="D14" sqref="D14"/>
    </sheetView>
  </sheetViews>
  <sheetFormatPr baseColWidth="10" defaultColWidth="2" defaultRowHeight="12.75" x14ac:dyDescent="0.25"/>
  <cols>
    <col min="1" max="1" width="15.5703125" style="280" customWidth="1"/>
    <col min="2" max="2" width="13.28515625" style="280" customWidth="1"/>
    <col min="3" max="3" width="20.140625" style="280" customWidth="1"/>
    <col min="4" max="4" width="22.85546875" style="280" customWidth="1"/>
    <col min="5" max="5" width="10.28515625" style="280" customWidth="1"/>
    <col min="6" max="6" width="10.7109375" style="280" customWidth="1"/>
    <col min="7" max="8" width="11.5703125" style="280" customWidth="1"/>
    <col min="9" max="10" width="11.140625" style="280" hidden="1" customWidth="1"/>
    <col min="11" max="16" width="11.140625" style="280" customWidth="1"/>
    <col min="17" max="16384" width="2" style="280"/>
  </cols>
  <sheetData>
    <row r="2" spans="1:16" s="213" customFormat="1" ht="13.5" x14ac:dyDescent="0.25">
      <c r="A2" s="773" t="s">
        <v>1202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</row>
    <row r="3" spans="1:16" s="213" customFormat="1" ht="14.25" thickBot="1" x14ac:dyDescent="0.3">
      <c r="A3" s="774" t="s">
        <v>209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</row>
    <row r="4" spans="1:16" s="216" customFormat="1" ht="27.75" customHeight="1" x14ac:dyDescent="0.2">
      <c r="A4" s="775" t="s">
        <v>210</v>
      </c>
      <c r="B4" s="777" t="s">
        <v>211</v>
      </c>
      <c r="C4" s="779" t="s">
        <v>212</v>
      </c>
      <c r="D4" s="779" t="s">
        <v>213</v>
      </c>
      <c r="E4" s="779" t="s">
        <v>214</v>
      </c>
      <c r="F4" s="779" t="s">
        <v>215</v>
      </c>
      <c r="G4" s="779" t="s">
        <v>216</v>
      </c>
      <c r="H4" s="781" t="s">
        <v>217</v>
      </c>
      <c r="I4" s="777">
        <v>2017</v>
      </c>
      <c r="J4" s="781"/>
      <c r="K4" s="783">
        <v>2018</v>
      </c>
      <c r="L4" s="784"/>
      <c r="M4" s="785">
        <v>2019</v>
      </c>
      <c r="N4" s="786"/>
      <c r="O4" s="214">
        <v>2020</v>
      </c>
      <c r="P4" s="215">
        <v>2021</v>
      </c>
    </row>
    <row r="5" spans="1:16" s="216" customFormat="1" ht="27.75" customHeight="1" thickBot="1" x14ac:dyDescent="0.25">
      <c r="A5" s="776"/>
      <c r="B5" s="778"/>
      <c r="C5" s="780"/>
      <c r="D5" s="780"/>
      <c r="E5" s="780"/>
      <c r="F5" s="780"/>
      <c r="G5" s="780"/>
      <c r="H5" s="782"/>
      <c r="I5" s="217" t="s">
        <v>218</v>
      </c>
      <c r="J5" s="218" t="s">
        <v>219</v>
      </c>
      <c r="K5" s="219" t="s">
        <v>218</v>
      </c>
      <c r="L5" s="220" t="s">
        <v>219</v>
      </c>
      <c r="M5" s="217" t="s">
        <v>218</v>
      </c>
      <c r="N5" s="218" t="s">
        <v>219</v>
      </c>
      <c r="O5" s="217" t="s">
        <v>218</v>
      </c>
      <c r="P5" s="218" t="s">
        <v>218</v>
      </c>
    </row>
    <row r="6" spans="1:16" s="230" customFormat="1" ht="25.5" x14ac:dyDescent="0.2">
      <c r="A6" s="787" t="s">
        <v>220</v>
      </c>
      <c r="B6" s="790" t="s">
        <v>221</v>
      </c>
      <c r="C6" s="793" t="s">
        <v>222</v>
      </c>
      <c r="D6" s="221" t="s">
        <v>223</v>
      </c>
      <c r="E6" s="222" t="s">
        <v>224</v>
      </c>
      <c r="F6" s="223">
        <v>0.88</v>
      </c>
      <c r="G6" s="795" t="s">
        <v>225</v>
      </c>
      <c r="H6" s="797" t="s">
        <v>225</v>
      </c>
      <c r="I6" s="224">
        <v>0.85</v>
      </c>
      <c r="J6" s="225">
        <v>0.86199999999999999</v>
      </c>
      <c r="K6" s="226">
        <v>0.8</v>
      </c>
      <c r="L6" s="227">
        <v>0.88200000000000001</v>
      </c>
      <c r="M6" s="224">
        <v>0.87</v>
      </c>
      <c r="N6" s="225">
        <v>0.88400000000000001</v>
      </c>
      <c r="O6" s="228">
        <v>0.87</v>
      </c>
      <c r="P6" s="229">
        <v>0.88</v>
      </c>
    </row>
    <row r="7" spans="1:16" s="230" customFormat="1" ht="25.5" x14ac:dyDescent="0.2">
      <c r="A7" s="788"/>
      <c r="B7" s="791"/>
      <c r="C7" s="793"/>
      <c r="D7" s="231" t="s">
        <v>226</v>
      </c>
      <c r="E7" s="232" t="s">
        <v>227</v>
      </c>
      <c r="F7" s="233">
        <v>0.94499999999999995</v>
      </c>
      <c r="G7" s="795"/>
      <c r="H7" s="797"/>
      <c r="I7" s="234">
        <v>0.88</v>
      </c>
      <c r="J7" s="235">
        <v>0.88</v>
      </c>
      <c r="K7" s="236">
        <v>0.88</v>
      </c>
      <c r="L7" s="237">
        <v>0.94</v>
      </c>
      <c r="M7" s="234">
        <v>0.93899999999999995</v>
      </c>
      <c r="N7" s="235">
        <v>0.92300000000000004</v>
      </c>
      <c r="O7" s="238">
        <v>0.94</v>
      </c>
      <c r="P7" s="239">
        <v>0.94499999999999995</v>
      </c>
    </row>
    <row r="8" spans="1:16" s="230" customFormat="1" ht="38.25" x14ac:dyDescent="0.2">
      <c r="A8" s="788"/>
      <c r="B8" s="791"/>
      <c r="C8" s="793"/>
      <c r="D8" s="231" t="s">
        <v>228</v>
      </c>
      <c r="E8" s="232" t="s">
        <v>229</v>
      </c>
      <c r="F8" s="233">
        <v>0.68700000000000006</v>
      </c>
      <c r="G8" s="795"/>
      <c r="H8" s="797"/>
      <c r="I8" s="234">
        <v>0.49</v>
      </c>
      <c r="J8" s="235">
        <v>0.49</v>
      </c>
      <c r="K8" s="236">
        <v>0.67</v>
      </c>
      <c r="L8" s="237">
        <v>0.67</v>
      </c>
      <c r="M8" s="234">
        <v>0.67600000000000005</v>
      </c>
      <c r="N8" s="235">
        <v>0.71699999999999997</v>
      </c>
      <c r="O8" s="238">
        <v>0.68100000000000005</v>
      </c>
      <c r="P8" s="239">
        <v>0.68700000000000006</v>
      </c>
    </row>
    <row r="9" spans="1:16" s="230" customFormat="1" ht="38.25" x14ac:dyDescent="0.2">
      <c r="A9" s="788"/>
      <c r="B9" s="791"/>
      <c r="C9" s="793"/>
      <c r="D9" s="231" t="s">
        <v>230</v>
      </c>
      <c r="E9" s="232" t="s">
        <v>231</v>
      </c>
      <c r="F9" s="240">
        <v>0.99399999999999999</v>
      </c>
      <c r="G9" s="795"/>
      <c r="H9" s="797"/>
      <c r="I9" s="234">
        <v>0.99199999999999999</v>
      </c>
      <c r="J9" s="235">
        <v>0.99299999999999999</v>
      </c>
      <c r="K9" s="236">
        <v>0.99299999999999999</v>
      </c>
      <c r="L9" s="237">
        <v>0.99199999999999999</v>
      </c>
      <c r="M9" s="234">
        <v>0.99299999999999999</v>
      </c>
      <c r="N9" s="235">
        <v>0.98899999999999999</v>
      </c>
      <c r="O9" s="238">
        <v>0.99299999999999999</v>
      </c>
      <c r="P9" s="239">
        <v>0.99399999999999999</v>
      </c>
    </row>
    <row r="10" spans="1:16" s="230" customFormat="1" ht="25.5" x14ac:dyDescent="0.2">
      <c r="A10" s="788"/>
      <c r="B10" s="791"/>
      <c r="C10" s="793"/>
      <c r="D10" s="231" t="s">
        <v>232</v>
      </c>
      <c r="E10" s="232" t="s">
        <v>233</v>
      </c>
      <c r="F10" s="241">
        <v>1025478</v>
      </c>
      <c r="G10" s="795"/>
      <c r="H10" s="797"/>
      <c r="I10" s="242">
        <v>960000</v>
      </c>
      <c r="J10" s="243">
        <v>984397</v>
      </c>
      <c r="K10" s="244">
        <v>1033617</v>
      </c>
      <c r="L10" s="245">
        <v>1017405</v>
      </c>
      <c r="M10" s="242">
        <v>1020096</v>
      </c>
      <c r="N10" s="243">
        <v>1058271</v>
      </c>
      <c r="O10" s="246">
        <v>1022787</v>
      </c>
      <c r="P10" s="247">
        <v>1025478</v>
      </c>
    </row>
    <row r="11" spans="1:16" s="230" customFormat="1" ht="25.5" x14ac:dyDescent="0.2">
      <c r="A11" s="788"/>
      <c r="B11" s="791"/>
      <c r="C11" s="793"/>
      <c r="D11" s="231" t="s">
        <v>234</v>
      </c>
      <c r="E11" s="232" t="s">
        <v>235</v>
      </c>
      <c r="F11" s="233">
        <v>0.94</v>
      </c>
      <c r="G11" s="795"/>
      <c r="H11" s="797"/>
      <c r="I11" s="248" t="s">
        <v>236</v>
      </c>
      <c r="J11" s="249" t="s">
        <v>236</v>
      </c>
      <c r="K11" s="250" t="s">
        <v>237</v>
      </c>
      <c r="L11" s="237">
        <v>0.3</v>
      </c>
      <c r="M11" s="234">
        <v>0.38</v>
      </c>
      <c r="N11" s="235">
        <v>0.3</v>
      </c>
      <c r="O11" s="238">
        <v>0.94</v>
      </c>
      <c r="P11" s="239">
        <v>0.94</v>
      </c>
    </row>
    <row r="12" spans="1:16" s="230" customFormat="1" ht="51" x14ac:dyDescent="0.2">
      <c r="A12" s="788"/>
      <c r="B12" s="791"/>
      <c r="C12" s="794"/>
      <c r="D12" s="231" t="s">
        <v>238</v>
      </c>
      <c r="E12" s="232" t="s">
        <v>239</v>
      </c>
      <c r="F12" s="241">
        <v>500</v>
      </c>
      <c r="G12" s="796"/>
      <c r="H12" s="798"/>
      <c r="I12" s="248" t="s">
        <v>236</v>
      </c>
      <c r="J12" s="249" t="s">
        <v>236</v>
      </c>
      <c r="K12" s="250" t="s">
        <v>237</v>
      </c>
      <c r="L12" s="245">
        <v>356</v>
      </c>
      <c r="M12" s="242">
        <v>500</v>
      </c>
      <c r="N12" s="243">
        <v>743</v>
      </c>
      <c r="O12" s="246">
        <v>500</v>
      </c>
      <c r="P12" s="247">
        <v>500</v>
      </c>
    </row>
    <row r="13" spans="1:16" s="230" customFormat="1" ht="25.5" x14ac:dyDescent="0.2">
      <c r="A13" s="788"/>
      <c r="B13" s="791"/>
      <c r="C13" s="799" t="s">
        <v>240</v>
      </c>
      <c r="D13" s="231" t="s">
        <v>241</v>
      </c>
      <c r="E13" s="232" t="s">
        <v>242</v>
      </c>
      <c r="F13" s="233">
        <v>0.99</v>
      </c>
      <c r="G13" s="800" t="s">
        <v>225</v>
      </c>
      <c r="H13" s="801" t="s">
        <v>225</v>
      </c>
      <c r="I13" s="251">
        <v>0.98499999999999999</v>
      </c>
      <c r="J13" s="252">
        <v>0.98599999999999999</v>
      </c>
      <c r="K13" s="253">
        <v>0.98899999999999999</v>
      </c>
      <c r="L13" s="254">
        <v>0.99</v>
      </c>
      <c r="M13" s="251">
        <v>0.98899999999999999</v>
      </c>
      <c r="N13" s="252">
        <v>0.99</v>
      </c>
      <c r="O13" s="255">
        <v>0.99</v>
      </c>
      <c r="P13" s="256">
        <v>0.99</v>
      </c>
    </row>
    <row r="14" spans="1:16" s="230" customFormat="1" ht="35.25" customHeight="1" x14ac:dyDescent="0.2">
      <c r="A14" s="788"/>
      <c r="B14" s="791"/>
      <c r="C14" s="794"/>
      <c r="D14" s="231" t="s">
        <v>243</v>
      </c>
      <c r="E14" s="232" t="s">
        <v>244</v>
      </c>
      <c r="F14" s="240">
        <v>1341152</v>
      </c>
      <c r="G14" s="796"/>
      <c r="H14" s="798"/>
      <c r="I14" s="257">
        <v>1200000</v>
      </c>
      <c r="J14" s="258">
        <v>1227794</v>
      </c>
      <c r="K14" s="259">
        <v>1247106</v>
      </c>
      <c r="L14" s="260">
        <v>1183802</v>
      </c>
      <c r="M14" s="257">
        <v>1236252</v>
      </c>
      <c r="N14" s="258">
        <v>516729</v>
      </c>
      <c r="O14" s="261">
        <v>1288702</v>
      </c>
      <c r="P14" s="262">
        <v>1341152</v>
      </c>
    </row>
    <row r="15" spans="1:16" s="230" customFormat="1" ht="51" x14ac:dyDescent="0.2">
      <c r="A15" s="788"/>
      <c r="B15" s="791"/>
      <c r="C15" s="263" t="s">
        <v>245</v>
      </c>
      <c r="D15" s="231" t="s">
        <v>246</v>
      </c>
      <c r="E15" s="264" t="s">
        <v>247</v>
      </c>
      <c r="F15" s="265">
        <v>72000</v>
      </c>
      <c r="G15" s="232" t="s">
        <v>225</v>
      </c>
      <c r="H15" s="266" t="s">
        <v>225</v>
      </c>
      <c r="I15" s="257" t="s">
        <v>237</v>
      </c>
      <c r="J15" s="258">
        <v>23492</v>
      </c>
      <c r="K15" s="259">
        <v>23492</v>
      </c>
      <c r="L15" s="260">
        <v>35335</v>
      </c>
      <c r="M15" s="257">
        <v>48000</v>
      </c>
      <c r="N15" s="258">
        <v>72448</v>
      </c>
      <c r="O15" s="261">
        <v>60000</v>
      </c>
      <c r="P15" s="262">
        <v>72000</v>
      </c>
    </row>
    <row r="16" spans="1:16" s="230" customFormat="1" ht="33.75" customHeight="1" x14ac:dyDescent="0.2">
      <c r="A16" s="788"/>
      <c r="B16" s="791"/>
      <c r="C16" s="802" t="s">
        <v>248</v>
      </c>
      <c r="D16" s="231" t="s">
        <v>249</v>
      </c>
      <c r="E16" s="264" t="s">
        <v>250</v>
      </c>
      <c r="F16" s="267">
        <v>0.873</v>
      </c>
      <c r="G16" s="800" t="s">
        <v>225</v>
      </c>
      <c r="H16" s="801" t="s">
        <v>225</v>
      </c>
      <c r="I16" s="251">
        <v>0.83</v>
      </c>
      <c r="J16" s="252">
        <v>0.83299999999999996</v>
      </c>
      <c r="K16" s="253">
        <v>0.85599999999999998</v>
      </c>
      <c r="L16" s="254">
        <v>0.88800000000000001</v>
      </c>
      <c r="M16" s="251">
        <v>0.86299999999999999</v>
      </c>
      <c r="N16" s="252">
        <v>0.88</v>
      </c>
      <c r="O16" s="255">
        <v>0.86799999999999999</v>
      </c>
      <c r="P16" s="256">
        <v>0.873</v>
      </c>
    </row>
    <row r="17" spans="1:16" s="230" customFormat="1" ht="33.75" customHeight="1" x14ac:dyDescent="0.2">
      <c r="A17" s="788"/>
      <c r="B17" s="791"/>
      <c r="C17" s="802"/>
      <c r="D17" s="231" t="s">
        <v>251</v>
      </c>
      <c r="E17" s="264" t="s">
        <v>252</v>
      </c>
      <c r="F17" s="267">
        <v>0.87</v>
      </c>
      <c r="G17" s="795"/>
      <c r="H17" s="797"/>
      <c r="I17" s="251" t="s">
        <v>237</v>
      </c>
      <c r="J17" s="252">
        <v>0.87</v>
      </c>
      <c r="K17" s="253">
        <v>0.87</v>
      </c>
      <c r="L17" s="254">
        <v>0.83</v>
      </c>
      <c r="M17" s="251">
        <v>0.87</v>
      </c>
      <c r="N17" s="252">
        <v>0.81</v>
      </c>
      <c r="O17" s="255">
        <v>0.87</v>
      </c>
      <c r="P17" s="256">
        <v>0.87</v>
      </c>
    </row>
    <row r="18" spans="1:16" s="230" customFormat="1" ht="33.75" customHeight="1" x14ac:dyDescent="0.2">
      <c r="A18" s="788"/>
      <c r="B18" s="791"/>
      <c r="C18" s="802"/>
      <c r="D18" s="231" t="s">
        <v>253</v>
      </c>
      <c r="E18" s="264" t="s">
        <v>254</v>
      </c>
      <c r="F18" s="267">
        <v>0.83</v>
      </c>
      <c r="G18" s="796"/>
      <c r="H18" s="798"/>
      <c r="I18" s="251" t="s">
        <v>237</v>
      </c>
      <c r="J18" s="252">
        <v>0.83</v>
      </c>
      <c r="K18" s="253">
        <v>0.83</v>
      </c>
      <c r="L18" s="254">
        <v>0.77</v>
      </c>
      <c r="M18" s="251">
        <v>0.83</v>
      </c>
      <c r="N18" s="252" t="s">
        <v>237</v>
      </c>
      <c r="O18" s="255">
        <v>0.83</v>
      </c>
      <c r="P18" s="256">
        <v>0.83</v>
      </c>
    </row>
    <row r="19" spans="1:16" s="230" customFormat="1" ht="39" thickBot="1" x14ac:dyDescent="0.25">
      <c r="A19" s="789"/>
      <c r="B19" s="792"/>
      <c r="C19" s="268" t="s">
        <v>255</v>
      </c>
      <c r="D19" s="269" t="s">
        <v>256</v>
      </c>
      <c r="E19" s="270" t="s">
        <v>237</v>
      </c>
      <c r="F19" s="270">
        <v>0.09</v>
      </c>
      <c r="G19" s="271" t="s">
        <v>225</v>
      </c>
      <c r="H19" s="272" t="s">
        <v>225</v>
      </c>
      <c r="I19" s="273" t="s">
        <v>237</v>
      </c>
      <c r="J19" s="274" t="s">
        <v>237</v>
      </c>
      <c r="K19" s="275">
        <v>0.14299999999999999</v>
      </c>
      <c r="L19" s="276">
        <v>0.13</v>
      </c>
      <c r="M19" s="273">
        <v>0.1</v>
      </c>
      <c r="N19" s="274">
        <v>0.1</v>
      </c>
      <c r="O19" s="277">
        <v>0.09</v>
      </c>
      <c r="P19" s="278">
        <v>0.09</v>
      </c>
    </row>
    <row r="20" spans="1:16" x14ac:dyDescent="0.25">
      <c r="A20" s="279" t="s">
        <v>257</v>
      </c>
    </row>
    <row r="21" spans="1:16" x14ac:dyDescent="0.25">
      <c r="M21" s="281"/>
      <c r="N21" s="281"/>
      <c r="O21" s="281"/>
    </row>
    <row r="23" spans="1:16" x14ac:dyDescent="0.25">
      <c r="J23" s="280" t="s">
        <v>22</v>
      </c>
    </row>
  </sheetData>
  <mergeCells count="24">
    <mergeCell ref="A6:A19"/>
    <mergeCell ref="B6:B19"/>
    <mergeCell ref="C6:C12"/>
    <mergeCell ref="G6:G12"/>
    <mergeCell ref="H6:H12"/>
    <mergeCell ref="C13:C14"/>
    <mergeCell ref="G13:G14"/>
    <mergeCell ref="H13:H14"/>
    <mergeCell ref="C16:C18"/>
    <mergeCell ref="G16:G18"/>
    <mergeCell ref="H16:H18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K4:L4"/>
    <mergeCell ref="M4:N4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Q3699"/>
  <sheetViews>
    <sheetView showGridLines="0" workbookViewId="0">
      <pane xSplit="1" ySplit="4" topLeftCell="E5" activePane="bottomRight" state="frozen"/>
      <selection pane="topRight" activeCell="C1" sqref="C1"/>
      <selection pane="bottomLeft" activeCell="A7" sqref="A7"/>
      <selection pane="bottomRight" activeCell="A4" sqref="A4:XFD4"/>
    </sheetView>
  </sheetViews>
  <sheetFormatPr baseColWidth="10" defaultRowHeight="12.75" x14ac:dyDescent="0.2"/>
  <cols>
    <col min="1" max="1" width="6.85546875" style="740" customWidth="1"/>
    <col min="2" max="2" width="7.7109375" style="751" customWidth="1"/>
    <col min="3" max="3" width="9.42578125" style="740" customWidth="1"/>
    <col min="4" max="4" width="24" style="740" customWidth="1"/>
    <col min="5" max="5" width="11.42578125" style="740"/>
    <col min="6" max="6" width="9.42578125" style="751" customWidth="1"/>
    <col min="7" max="7" width="29.5703125" style="740" customWidth="1"/>
    <col min="8" max="8" width="59.85546875" style="740" customWidth="1"/>
    <col min="9" max="9" width="14.7109375" style="740" customWidth="1"/>
    <col min="10" max="10" width="15.42578125" style="740" customWidth="1"/>
    <col min="11" max="11" width="6.28515625" style="740" customWidth="1"/>
    <col min="12" max="12" width="6.28515625" style="752" customWidth="1"/>
    <col min="13" max="13" width="11.42578125" style="740"/>
    <col min="14" max="14" width="6.28515625" style="740" customWidth="1"/>
    <col min="15" max="15" width="6.28515625" style="752" customWidth="1"/>
    <col min="16" max="16384" width="11.42578125" style="740"/>
  </cols>
  <sheetData>
    <row r="1" spans="1:17" x14ac:dyDescent="0.2">
      <c r="A1" s="738" t="s">
        <v>1187</v>
      </c>
      <c r="B1" s="673"/>
      <c r="C1" s="738"/>
      <c r="D1" s="738"/>
      <c r="E1" s="739"/>
      <c r="F1" s="673"/>
      <c r="G1" s="738"/>
      <c r="H1" s="738"/>
      <c r="I1" s="738"/>
      <c r="J1" s="738"/>
      <c r="K1" s="673"/>
      <c r="L1" s="673"/>
      <c r="M1" s="739"/>
      <c r="N1" s="673"/>
      <c r="O1" s="673"/>
      <c r="P1" s="739"/>
      <c r="Q1" s="738"/>
    </row>
    <row r="2" spans="1:17" ht="13.5" thickBot="1" x14ac:dyDescent="0.25">
      <c r="A2" s="311" t="s">
        <v>1219</v>
      </c>
      <c r="B2" s="309"/>
      <c r="C2" s="311"/>
      <c r="D2" s="311"/>
      <c r="E2" s="674"/>
      <c r="F2" s="309"/>
      <c r="G2" s="311"/>
      <c r="H2" s="311"/>
      <c r="I2" s="311"/>
      <c r="J2" s="311"/>
      <c r="K2" s="309"/>
      <c r="L2" s="309"/>
      <c r="M2" s="674"/>
      <c r="N2" s="309"/>
      <c r="O2" s="309"/>
      <c r="P2" s="674"/>
      <c r="Q2" s="311"/>
    </row>
    <row r="3" spans="1:17" s="742" customFormat="1" ht="12" thickBot="1" x14ac:dyDescent="0.25">
      <c r="A3" s="868" t="s">
        <v>1188</v>
      </c>
      <c r="B3" s="869"/>
      <c r="C3" s="869"/>
      <c r="D3" s="869"/>
      <c r="E3" s="870"/>
      <c r="F3" s="871" t="s">
        <v>1189</v>
      </c>
      <c r="G3" s="872"/>
      <c r="H3" s="873"/>
      <c r="I3" s="873"/>
      <c r="J3" s="874"/>
      <c r="K3" s="875" t="s">
        <v>1261</v>
      </c>
      <c r="L3" s="876"/>
      <c r="M3" s="877"/>
      <c r="N3" s="875" t="s">
        <v>1262</v>
      </c>
      <c r="O3" s="876"/>
      <c r="P3" s="877"/>
      <c r="Q3" s="741"/>
    </row>
    <row r="4" spans="1:17" s="743" customFormat="1" ht="96" thickBot="1" x14ac:dyDescent="0.25">
      <c r="A4" s="684" t="s">
        <v>665</v>
      </c>
      <c r="B4" s="675" t="s">
        <v>1</v>
      </c>
      <c r="C4" s="675" t="s">
        <v>1190</v>
      </c>
      <c r="D4" s="685" t="s">
        <v>1191</v>
      </c>
      <c r="E4" s="676" t="s">
        <v>1192</v>
      </c>
      <c r="F4" s="684" t="s">
        <v>1193</v>
      </c>
      <c r="G4" s="685" t="s">
        <v>1194</v>
      </c>
      <c r="H4" s="685" t="s">
        <v>1195</v>
      </c>
      <c r="I4" s="675" t="s">
        <v>1196</v>
      </c>
      <c r="J4" s="683" t="s">
        <v>1197</v>
      </c>
      <c r="K4" s="677" t="s">
        <v>1198</v>
      </c>
      <c r="L4" s="678" t="s">
        <v>1199</v>
      </c>
      <c r="M4" s="679" t="s">
        <v>1200</v>
      </c>
      <c r="N4" s="677" t="s">
        <v>1198</v>
      </c>
      <c r="O4" s="678" t="s">
        <v>1199</v>
      </c>
      <c r="P4" s="679" t="s">
        <v>1200</v>
      </c>
      <c r="Q4" s="680"/>
    </row>
    <row r="5" spans="1:17" x14ac:dyDescent="0.2">
      <c r="A5" s="744" t="s">
        <v>1263</v>
      </c>
      <c r="B5" s="745" t="s">
        <v>1264</v>
      </c>
      <c r="C5" s="744" t="s">
        <v>1265</v>
      </c>
      <c r="D5" s="746" t="s">
        <v>1266</v>
      </c>
      <c r="E5" s="747">
        <v>2000</v>
      </c>
      <c r="F5" s="744" t="s">
        <v>1267</v>
      </c>
      <c r="G5" s="737" t="s">
        <v>1268</v>
      </c>
      <c r="H5" s="737" t="s">
        <v>1269</v>
      </c>
      <c r="I5" s="737" t="s">
        <v>1270</v>
      </c>
      <c r="J5" s="753" t="s">
        <v>1271</v>
      </c>
      <c r="K5" s="682">
        <v>2</v>
      </c>
      <c r="L5" s="748">
        <v>4</v>
      </c>
      <c r="M5" s="749">
        <v>43226.790000000008</v>
      </c>
      <c r="N5" s="682">
        <v>2</v>
      </c>
      <c r="O5" s="748">
        <v>6</v>
      </c>
      <c r="P5" s="749">
        <v>20621</v>
      </c>
      <c r="Q5" s="509"/>
    </row>
    <row r="6" spans="1:17" x14ac:dyDescent="0.2">
      <c r="A6" s="744" t="s">
        <v>1263</v>
      </c>
      <c r="B6" s="745" t="s">
        <v>1264</v>
      </c>
      <c r="C6" s="744" t="s">
        <v>1265</v>
      </c>
      <c r="D6" s="746" t="s">
        <v>1272</v>
      </c>
      <c r="E6" s="747">
        <v>2700</v>
      </c>
      <c r="F6" s="744" t="s">
        <v>1273</v>
      </c>
      <c r="G6" s="737" t="s">
        <v>1274</v>
      </c>
      <c r="H6" s="737" t="s">
        <v>1275</v>
      </c>
      <c r="I6" s="737" t="s">
        <v>1276</v>
      </c>
      <c r="J6" s="753" t="s">
        <v>1271</v>
      </c>
      <c r="K6" s="682">
        <v>4</v>
      </c>
      <c r="L6" s="748">
        <v>12</v>
      </c>
      <c r="M6" s="749">
        <v>64463.27</v>
      </c>
      <c r="N6" s="682">
        <v>2</v>
      </c>
      <c r="O6" s="748">
        <v>6</v>
      </c>
      <c r="P6" s="749">
        <v>25626.499999999996</v>
      </c>
      <c r="Q6" s="509"/>
    </row>
    <row r="7" spans="1:17" ht="22.5" x14ac:dyDescent="0.2">
      <c r="A7" s="744" t="s">
        <v>1263</v>
      </c>
      <c r="B7" s="745" t="s">
        <v>1264</v>
      </c>
      <c r="C7" s="744" t="s">
        <v>1265</v>
      </c>
      <c r="D7" s="746" t="s">
        <v>1277</v>
      </c>
      <c r="E7" s="747">
        <v>1500</v>
      </c>
      <c r="F7" s="744" t="s">
        <v>1278</v>
      </c>
      <c r="G7" s="737" t="s">
        <v>1279</v>
      </c>
      <c r="H7" s="737" t="s">
        <v>1280</v>
      </c>
      <c r="I7" s="737" t="s">
        <v>1281</v>
      </c>
      <c r="J7" s="753" t="s">
        <v>1282</v>
      </c>
      <c r="K7" s="682">
        <v>4</v>
      </c>
      <c r="L7" s="748">
        <v>12</v>
      </c>
      <c r="M7" s="749">
        <v>46565.350000000006</v>
      </c>
      <c r="N7" s="682">
        <v>2</v>
      </c>
      <c r="O7" s="748">
        <v>6</v>
      </c>
      <c r="P7" s="749">
        <v>18469.329999999998</v>
      </c>
      <c r="Q7" s="509"/>
    </row>
    <row r="8" spans="1:17" x14ac:dyDescent="0.2">
      <c r="A8" s="744" t="s">
        <v>1263</v>
      </c>
      <c r="B8" s="745" t="s">
        <v>1264</v>
      </c>
      <c r="C8" s="744" t="s">
        <v>1265</v>
      </c>
      <c r="D8" s="746" t="s">
        <v>1283</v>
      </c>
      <c r="E8" s="747">
        <v>4000</v>
      </c>
      <c r="F8" s="744" t="s">
        <v>1284</v>
      </c>
      <c r="G8" s="737" t="s">
        <v>1285</v>
      </c>
      <c r="H8" s="737" t="s">
        <v>1286</v>
      </c>
      <c r="I8" s="737" t="s">
        <v>1276</v>
      </c>
      <c r="J8" s="753" t="s">
        <v>1271</v>
      </c>
      <c r="K8" s="682">
        <v>4</v>
      </c>
      <c r="L8" s="748">
        <v>12</v>
      </c>
      <c r="M8" s="749">
        <v>78342.290000000008</v>
      </c>
      <c r="N8" s="682">
        <v>2</v>
      </c>
      <c r="O8" s="748">
        <v>6</v>
      </c>
      <c r="P8" s="749">
        <v>31875.5</v>
      </c>
      <c r="Q8" s="509"/>
    </row>
    <row r="9" spans="1:17" ht="22.5" x14ac:dyDescent="0.2">
      <c r="A9" s="744" t="s">
        <v>1263</v>
      </c>
      <c r="B9" s="745" t="s">
        <v>1264</v>
      </c>
      <c r="C9" s="744" t="s">
        <v>1265</v>
      </c>
      <c r="D9" s="746" t="s">
        <v>1287</v>
      </c>
      <c r="E9" s="747">
        <v>2500</v>
      </c>
      <c r="F9" s="744" t="s">
        <v>1288</v>
      </c>
      <c r="G9" s="737" t="s">
        <v>1289</v>
      </c>
      <c r="H9" s="737" t="s">
        <v>1290</v>
      </c>
      <c r="I9" s="737" t="s">
        <v>1281</v>
      </c>
      <c r="J9" s="753" t="s">
        <v>1282</v>
      </c>
      <c r="K9" s="682">
        <v>4</v>
      </c>
      <c r="L9" s="748">
        <v>12</v>
      </c>
      <c r="M9" s="749">
        <v>60515.409999999996</v>
      </c>
      <c r="N9" s="682">
        <v>2</v>
      </c>
      <c r="O9" s="748">
        <v>6</v>
      </c>
      <c r="P9" s="749">
        <v>24209.999999999996</v>
      </c>
      <c r="Q9" s="509"/>
    </row>
    <row r="10" spans="1:17" x14ac:dyDescent="0.2">
      <c r="A10" s="744" t="s">
        <v>1263</v>
      </c>
      <c r="B10" s="745" t="s">
        <v>1264</v>
      </c>
      <c r="C10" s="744" t="s">
        <v>1265</v>
      </c>
      <c r="D10" s="746" t="s">
        <v>1291</v>
      </c>
      <c r="E10" s="747">
        <v>1500</v>
      </c>
      <c r="F10" s="744" t="s">
        <v>1292</v>
      </c>
      <c r="G10" s="737" t="s">
        <v>1293</v>
      </c>
      <c r="H10" s="737" t="s">
        <v>1294</v>
      </c>
      <c r="I10" s="737" t="s">
        <v>1295</v>
      </c>
      <c r="J10" s="753" t="s">
        <v>1271</v>
      </c>
      <c r="K10" s="682">
        <v>4</v>
      </c>
      <c r="L10" s="748">
        <v>12</v>
      </c>
      <c r="M10" s="749">
        <v>47221.259999999995</v>
      </c>
      <c r="N10" s="682">
        <v>2</v>
      </c>
      <c r="O10" s="748">
        <v>6</v>
      </c>
      <c r="P10" s="749">
        <v>19525.5</v>
      </c>
      <c r="Q10" s="509"/>
    </row>
    <row r="11" spans="1:17" x14ac:dyDescent="0.2">
      <c r="A11" s="744" t="s">
        <v>1263</v>
      </c>
      <c r="B11" s="745" t="s">
        <v>1264</v>
      </c>
      <c r="C11" s="744" t="s">
        <v>1265</v>
      </c>
      <c r="D11" s="746" t="s">
        <v>1296</v>
      </c>
      <c r="E11" s="747">
        <v>2100</v>
      </c>
      <c r="F11" s="744" t="s">
        <v>1297</v>
      </c>
      <c r="G11" s="737" t="s">
        <v>1298</v>
      </c>
      <c r="H11" s="737" t="s">
        <v>1280</v>
      </c>
      <c r="I11" s="737" t="s">
        <v>1295</v>
      </c>
      <c r="J11" s="753" t="s">
        <v>1282</v>
      </c>
      <c r="K11" s="682">
        <v>4</v>
      </c>
      <c r="L11" s="748">
        <v>11</v>
      </c>
      <c r="M11" s="749">
        <v>54818.92</v>
      </c>
      <c r="N11" s="682">
        <v>2</v>
      </c>
      <c r="O11" s="748">
        <v>6</v>
      </c>
      <c r="P11" s="749">
        <v>21510</v>
      </c>
      <c r="Q11" s="509"/>
    </row>
    <row r="12" spans="1:17" x14ac:dyDescent="0.2">
      <c r="A12" s="744" t="s">
        <v>1263</v>
      </c>
      <c r="B12" s="745" t="s">
        <v>1264</v>
      </c>
      <c r="C12" s="744" t="s">
        <v>1265</v>
      </c>
      <c r="D12" s="746" t="s">
        <v>1299</v>
      </c>
      <c r="E12" s="747">
        <v>930</v>
      </c>
      <c r="F12" s="744" t="s">
        <v>1300</v>
      </c>
      <c r="G12" s="737" t="s">
        <v>1301</v>
      </c>
      <c r="H12" s="737" t="s">
        <v>1302</v>
      </c>
      <c r="I12" s="737" t="s">
        <v>1302</v>
      </c>
      <c r="J12" s="753" t="s">
        <v>1302</v>
      </c>
      <c r="K12" s="682">
        <v>4</v>
      </c>
      <c r="L12" s="748">
        <v>12</v>
      </c>
      <c r="M12" s="749">
        <v>22048.51</v>
      </c>
      <c r="N12" s="682">
        <v>2</v>
      </c>
      <c r="O12" s="748">
        <v>6</v>
      </c>
      <c r="P12" s="749">
        <v>8728.5</v>
      </c>
      <c r="Q12" s="509"/>
    </row>
    <row r="13" spans="1:17" x14ac:dyDescent="0.2">
      <c r="A13" s="744" t="s">
        <v>1263</v>
      </c>
      <c r="B13" s="745" t="s">
        <v>1264</v>
      </c>
      <c r="C13" s="744" t="s">
        <v>1265</v>
      </c>
      <c r="D13" s="746" t="s">
        <v>1303</v>
      </c>
      <c r="E13" s="747">
        <v>2500</v>
      </c>
      <c r="F13" s="744" t="s">
        <v>1304</v>
      </c>
      <c r="G13" s="737" t="s">
        <v>1305</v>
      </c>
      <c r="H13" s="737" t="s">
        <v>1306</v>
      </c>
      <c r="I13" s="737" t="s">
        <v>1307</v>
      </c>
      <c r="J13" s="753" t="s">
        <v>1271</v>
      </c>
      <c r="K13" s="682">
        <v>3</v>
      </c>
      <c r="L13" s="748">
        <v>8</v>
      </c>
      <c r="M13" s="749">
        <v>58485.87</v>
      </c>
      <c r="N13" s="682">
        <v>2</v>
      </c>
      <c r="O13" s="748">
        <v>6</v>
      </c>
      <c r="P13" s="749">
        <v>24031.499999999996</v>
      </c>
      <c r="Q13" s="509"/>
    </row>
    <row r="14" spans="1:17" ht="22.5" x14ac:dyDescent="0.2">
      <c r="A14" s="744" t="s">
        <v>1263</v>
      </c>
      <c r="B14" s="745" t="s">
        <v>1264</v>
      </c>
      <c r="C14" s="744" t="s">
        <v>1265</v>
      </c>
      <c r="D14" s="746" t="s">
        <v>1277</v>
      </c>
      <c r="E14" s="747">
        <v>1500</v>
      </c>
      <c r="F14" s="744" t="s">
        <v>1308</v>
      </c>
      <c r="G14" s="737" t="s">
        <v>1309</v>
      </c>
      <c r="H14" s="737" t="s">
        <v>1310</v>
      </c>
      <c r="I14" s="737" t="s">
        <v>1276</v>
      </c>
      <c r="J14" s="753" t="s">
        <v>1271</v>
      </c>
      <c r="K14" s="682">
        <v>4</v>
      </c>
      <c r="L14" s="748">
        <v>12</v>
      </c>
      <c r="M14" s="749">
        <v>46094.220000000008</v>
      </c>
      <c r="N14" s="682">
        <v>2</v>
      </c>
      <c r="O14" s="748">
        <v>6</v>
      </c>
      <c r="P14" s="749">
        <v>16617.330000000002</v>
      </c>
      <c r="Q14" s="509"/>
    </row>
    <row r="15" spans="1:17" x14ac:dyDescent="0.2">
      <c r="A15" s="744" t="s">
        <v>1263</v>
      </c>
      <c r="B15" s="745" t="s">
        <v>1264</v>
      </c>
      <c r="C15" s="744" t="s">
        <v>1265</v>
      </c>
      <c r="D15" s="746" t="s">
        <v>1296</v>
      </c>
      <c r="E15" s="747">
        <v>2100</v>
      </c>
      <c r="F15" s="744" t="s">
        <v>1311</v>
      </c>
      <c r="G15" s="737" t="s">
        <v>1312</v>
      </c>
      <c r="H15" s="737" t="s">
        <v>1313</v>
      </c>
      <c r="I15" s="737" t="s">
        <v>1295</v>
      </c>
      <c r="J15" s="753" t="s">
        <v>1271</v>
      </c>
      <c r="K15" s="682">
        <v>4</v>
      </c>
      <c r="L15" s="748">
        <v>12</v>
      </c>
      <c r="M15" s="749">
        <v>52026.9</v>
      </c>
      <c r="N15" s="682">
        <v>2</v>
      </c>
      <c r="O15" s="748">
        <v>6</v>
      </c>
      <c r="P15" s="749">
        <v>22310.499999999996</v>
      </c>
      <c r="Q15" s="509"/>
    </row>
    <row r="16" spans="1:17" x14ac:dyDescent="0.2">
      <c r="A16" s="744" t="s">
        <v>1263</v>
      </c>
      <c r="B16" s="745" t="s">
        <v>1264</v>
      </c>
      <c r="C16" s="744" t="s">
        <v>1265</v>
      </c>
      <c r="D16" s="746" t="s">
        <v>1277</v>
      </c>
      <c r="E16" s="747">
        <v>1500</v>
      </c>
      <c r="F16" s="744" t="s">
        <v>1314</v>
      </c>
      <c r="G16" s="737" t="s">
        <v>1315</v>
      </c>
      <c r="H16" s="737" t="s">
        <v>1280</v>
      </c>
      <c r="I16" s="737" t="s">
        <v>1276</v>
      </c>
      <c r="J16" s="753" t="s">
        <v>1282</v>
      </c>
      <c r="K16" s="682">
        <v>4</v>
      </c>
      <c r="L16" s="748">
        <v>11</v>
      </c>
      <c r="M16" s="749">
        <v>48441.43</v>
      </c>
      <c r="N16" s="682">
        <v>2</v>
      </c>
      <c r="O16" s="748">
        <v>6</v>
      </c>
      <c r="P16" s="749">
        <v>19348</v>
      </c>
      <c r="Q16" s="509"/>
    </row>
    <row r="17" spans="1:17" x14ac:dyDescent="0.2">
      <c r="A17" s="744" t="s">
        <v>1263</v>
      </c>
      <c r="B17" s="745" t="s">
        <v>1264</v>
      </c>
      <c r="C17" s="744" t="s">
        <v>1265</v>
      </c>
      <c r="D17" s="746" t="s">
        <v>1299</v>
      </c>
      <c r="E17" s="747">
        <v>1200</v>
      </c>
      <c r="F17" s="744" t="s">
        <v>1316</v>
      </c>
      <c r="G17" s="737" t="s">
        <v>1317</v>
      </c>
      <c r="H17" s="737" t="s">
        <v>1302</v>
      </c>
      <c r="I17" s="737" t="s">
        <v>1302</v>
      </c>
      <c r="J17" s="753" t="s">
        <v>1302</v>
      </c>
      <c r="K17" s="682">
        <v>2</v>
      </c>
      <c r="L17" s="748">
        <v>2</v>
      </c>
      <c r="M17" s="749">
        <v>1920</v>
      </c>
      <c r="N17" s="682"/>
      <c r="O17" s="748"/>
      <c r="P17" s="749"/>
      <c r="Q17" s="509"/>
    </row>
    <row r="18" spans="1:17" x14ac:dyDescent="0.2">
      <c r="A18" s="744" t="s">
        <v>1263</v>
      </c>
      <c r="B18" s="745" t="s">
        <v>1264</v>
      </c>
      <c r="C18" s="744" t="s">
        <v>1265</v>
      </c>
      <c r="D18" s="746" t="s">
        <v>1318</v>
      </c>
      <c r="E18" s="747">
        <v>6000</v>
      </c>
      <c r="F18" s="744" t="s">
        <v>1319</v>
      </c>
      <c r="G18" s="737" t="s">
        <v>1320</v>
      </c>
      <c r="H18" s="737" t="s">
        <v>1321</v>
      </c>
      <c r="I18" s="737" t="s">
        <v>1270</v>
      </c>
      <c r="J18" s="753" t="s">
        <v>1271</v>
      </c>
      <c r="K18" s="682">
        <v>4</v>
      </c>
      <c r="L18" s="748">
        <v>12</v>
      </c>
      <c r="M18" s="749">
        <v>95808.93</v>
      </c>
      <c r="N18" s="682"/>
      <c r="O18" s="748"/>
      <c r="P18" s="749"/>
      <c r="Q18" s="509"/>
    </row>
    <row r="19" spans="1:17" ht="22.5" x14ac:dyDescent="0.2">
      <c r="A19" s="744" t="s">
        <v>1263</v>
      </c>
      <c r="B19" s="745" t="s">
        <v>1264</v>
      </c>
      <c r="C19" s="744" t="s">
        <v>1265</v>
      </c>
      <c r="D19" s="746" t="s">
        <v>1277</v>
      </c>
      <c r="E19" s="747">
        <v>1500</v>
      </c>
      <c r="F19" s="744" t="s">
        <v>1322</v>
      </c>
      <c r="G19" s="737" t="s">
        <v>1323</v>
      </c>
      <c r="H19" s="737" t="s">
        <v>1324</v>
      </c>
      <c r="I19" s="737" t="s">
        <v>1281</v>
      </c>
      <c r="J19" s="753" t="s">
        <v>1282</v>
      </c>
      <c r="K19" s="682">
        <v>4</v>
      </c>
      <c r="L19" s="748">
        <v>11</v>
      </c>
      <c r="M19" s="749">
        <v>47940.27</v>
      </c>
      <c r="N19" s="682">
        <v>2</v>
      </c>
      <c r="O19" s="748">
        <v>6</v>
      </c>
      <c r="P19" s="749">
        <v>19132</v>
      </c>
      <c r="Q19" s="509"/>
    </row>
    <row r="20" spans="1:17" ht="22.5" x14ac:dyDescent="0.2">
      <c r="A20" s="744" t="s">
        <v>1263</v>
      </c>
      <c r="B20" s="745" t="s">
        <v>1264</v>
      </c>
      <c r="C20" s="744" t="s">
        <v>1265</v>
      </c>
      <c r="D20" s="746" t="s">
        <v>1325</v>
      </c>
      <c r="E20" s="747">
        <v>2100</v>
      </c>
      <c r="F20" s="744" t="s">
        <v>1326</v>
      </c>
      <c r="G20" s="737" t="s">
        <v>1327</v>
      </c>
      <c r="H20" s="737" t="s">
        <v>1328</v>
      </c>
      <c r="I20" s="737" t="s">
        <v>1281</v>
      </c>
      <c r="J20" s="753" t="s">
        <v>1282</v>
      </c>
      <c r="K20" s="682">
        <v>4</v>
      </c>
      <c r="L20" s="748">
        <v>11</v>
      </c>
      <c r="M20" s="749">
        <v>56119.73</v>
      </c>
      <c r="N20" s="682">
        <v>2</v>
      </c>
      <c r="O20" s="748">
        <v>6</v>
      </c>
      <c r="P20" s="749">
        <v>22156.999999999996</v>
      </c>
      <c r="Q20" s="509"/>
    </row>
    <row r="21" spans="1:17" ht="22.5" x14ac:dyDescent="0.2">
      <c r="A21" s="744" t="s">
        <v>1263</v>
      </c>
      <c r="B21" s="745" t="s">
        <v>1264</v>
      </c>
      <c r="C21" s="744" t="s">
        <v>1265</v>
      </c>
      <c r="D21" s="746" t="s">
        <v>1329</v>
      </c>
      <c r="E21" s="747">
        <v>1500</v>
      </c>
      <c r="F21" s="744" t="s">
        <v>1330</v>
      </c>
      <c r="G21" s="737" t="s">
        <v>1331</v>
      </c>
      <c r="H21" s="737" t="s">
        <v>1280</v>
      </c>
      <c r="I21" s="737" t="s">
        <v>1281</v>
      </c>
      <c r="J21" s="753" t="s">
        <v>1282</v>
      </c>
      <c r="K21" s="682">
        <v>4</v>
      </c>
      <c r="L21" s="748">
        <v>12</v>
      </c>
      <c r="M21" s="749">
        <v>48755.74</v>
      </c>
      <c r="N21" s="682">
        <v>2</v>
      </c>
      <c r="O21" s="748">
        <v>6</v>
      </c>
      <c r="P21" s="749">
        <v>9042.84</v>
      </c>
      <c r="Q21" s="509"/>
    </row>
    <row r="22" spans="1:17" ht="22.5" x14ac:dyDescent="0.2">
      <c r="A22" s="744" t="s">
        <v>1263</v>
      </c>
      <c r="B22" s="745" t="s">
        <v>1264</v>
      </c>
      <c r="C22" s="744" t="s">
        <v>1265</v>
      </c>
      <c r="D22" s="746" t="s">
        <v>1277</v>
      </c>
      <c r="E22" s="747">
        <v>1500</v>
      </c>
      <c r="F22" s="744" t="s">
        <v>1332</v>
      </c>
      <c r="G22" s="737" t="s">
        <v>1333</v>
      </c>
      <c r="H22" s="737" t="s">
        <v>1334</v>
      </c>
      <c r="I22" s="737" t="s">
        <v>1281</v>
      </c>
      <c r="J22" s="753" t="s">
        <v>1335</v>
      </c>
      <c r="K22" s="682">
        <v>4</v>
      </c>
      <c r="L22" s="748">
        <v>12</v>
      </c>
      <c r="M22" s="749">
        <v>46931.12</v>
      </c>
      <c r="N22" s="682">
        <v>2</v>
      </c>
      <c r="O22" s="748">
        <v>6</v>
      </c>
      <c r="P22" s="749">
        <v>18590</v>
      </c>
      <c r="Q22" s="509"/>
    </row>
    <row r="23" spans="1:17" ht="22.5" x14ac:dyDescent="0.2">
      <c r="A23" s="744" t="s">
        <v>1263</v>
      </c>
      <c r="B23" s="745" t="s">
        <v>1264</v>
      </c>
      <c r="C23" s="744" t="s">
        <v>1265</v>
      </c>
      <c r="D23" s="746" t="s">
        <v>1291</v>
      </c>
      <c r="E23" s="747">
        <v>1500</v>
      </c>
      <c r="F23" s="744" t="s">
        <v>1336</v>
      </c>
      <c r="G23" s="737" t="s">
        <v>1337</v>
      </c>
      <c r="H23" s="737" t="s">
        <v>1338</v>
      </c>
      <c r="I23" s="737" t="s">
        <v>1339</v>
      </c>
      <c r="J23" s="753" t="s">
        <v>1340</v>
      </c>
      <c r="K23" s="682">
        <v>4</v>
      </c>
      <c r="L23" s="748">
        <v>12</v>
      </c>
      <c r="M23" s="749">
        <v>48995.86</v>
      </c>
      <c r="N23" s="682">
        <v>2</v>
      </c>
      <c r="O23" s="748">
        <v>6</v>
      </c>
      <c r="P23" s="749">
        <v>18561</v>
      </c>
      <c r="Q23" s="509"/>
    </row>
    <row r="24" spans="1:17" ht="22.5" x14ac:dyDescent="0.2">
      <c r="A24" s="744" t="s">
        <v>1263</v>
      </c>
      <c r="B24" s="745" t="s">
        <v>1264</v>
      </c>
      <c r="C24" s="744" t="s">
        <v>1265</v>
      </c>
      <c r="D24" s="746" t="s">
        <v>1283</v>
      </c>
      <c r="E24" s="747">
        <v>3500</v>
      </c>
      <c r="F24" s="744" t="s">
        <v>1341</v>
      </c>
      <c r="G24" s="737" t="s">
        <v>1342</v>
      </c>
      <c r="H24" s="737" t="s">
        <v>1280</v>
      </c>
      <c r="I24" s="737" t="s">
        <v>1281</v>
      </c>
      <c r="J24" s="753" t="s">
        <v>1282</v>
      </c>
      <c r="K24" s="682">
        <v>2</v>
      </c>
      <c r="L24" s="748">
        <v>5</v>
      </c>
      <c r="M24" s="749">
        <v>65903.200000000012</v>
      </c>
      <c r="N24" s="682">
        <v>2</v>
      </c>
      <c r="O24" s="748">
        <v>6</v>
      </c>
      <c r="P24" s="749">
        <v>29974.5</v>
      </c>
      <c r="Q24" s="509"/>
    </row>
    <row r="25" spans="1:17" ht="22.5" x14ac:dyDescent="0.2">
      <c r="A25" s="744" t="s">
        <v>1263</v>
      </c>
      <c r="B25" s="745" t="s">
        <v>1264</v>
      </c>
      <c r="C25" s="744" t="s">
        <v>1265</v>
      </c>
      <c r="D25" s="746" t="s">
        <v>1291</v>
      </c>
      <c r="E25" s="747">
        <v>1500</v>
      </c>
      <c r="F25" s="744" t="s">
        <v>1343</v>
      </c>
      <c r="G25" s="737" t="s">
        <v>1344</v>
      </c>
      <c r="H25" s="737" t="s">
        <v>1280</v>
      </c>
      <c r="I25" s="737" t="s">
        <v>1281</v>
      </c>
      <c r="J25" s="753" t="s">
        <v>1282</v>
      </c>
      <c r="K25" s="682">
        <v>4</v>
      </c>
      <c r="L25" s="748">
        <v>12</v>
      </c>
      <c r="M25" s="749">
        <v>42209.08</v>
      </c>
      <c r="N25" s="682">
        <v>2</v>
      </c>
      <c r="O25" s="748">
        <v>6</v>
      </c>
      <c r="P25" s="749">
        <v>18560.669999999998</v>
      </c>
      <c r="Q25" s="509"/>
    </row>
    <row r="26" spans="1:17" x14ac:dyDescent="0.2">
      <c r="A26" s="744" t="s">
        <v>1263</v>
      </c>
      <c r="B26" s="745" t="s">
        <v>1264</v>
      </c>
      <c r="C26" s="744" t="s">
        <v>1265</v>
      </c>
      <c r="D26" s="746" t="s">
        <v>1303</v>
      </c>
      <c r="E26" s="747">
        <v>2300</v>
      </c>
      <c r="F26" s="744" t="s">
        <v>1345</v>
      </c>
      <c r="G26" s="737" t="s">
        <v>1346</v>
      </c>
      <c r="H26" s="737" t="s">
        <v>1347</v>
      </c>
      <c r="I26" s="737" t="s">
        <v>1295</v>
      </c>
      <c r="J26" s="753" t="s">
        <v>1271</v>
      </c>
      <c r="K26" s="682">
        <v>4</v>
      </c>
      <c r="L26" s="748">
        <v>12</v>
      </c>
      <c r="M26" s="749">
        <v>56545.22</v>
      </c>
      <c r="N26" s="682">
        <v>2</v>
      </c>
      <c r="O26" s="748">
        <v>6</v>
      </c>
      <c r="P26" s="749">
        <v>22943.499999999996</v>
      </c>
      <c r="Q26" s="509"/>
    </row>
    <row r="27" spans="1:17" x14ac:dyDescent="0.2">
      <c r="A27" s="744" t="s">
        <v>1263</v>
      </c>
      <c r="B27" s="745" t="s">
        <v>1264</v>
      </c>
      <c r="C27" s="744" t="s">
        <v>1265</v>
      </c>
      <c r="D27" s="746" t="s">
        <v>1348</v>
      </c>
      <c r="E27" s="747">
        <v>3500</v>
      </c>
      <c r="F27" s="744" t="s">
        <v>1349</v>
      </c>
      <c r="G27" s="737" t="s">
        <v>1350</v>
      </c>
      <c r="H27" s="737" t="s">
        <v>1280</v>
      </c>
      <c r="I27" s="737" t="s">
        <v>1307</v>
      </c>
      <c r="J27" s="753" t="s">
        <v>1282</v>
      </c>
      <c r="K27" s="682">
        <v>4</v>
      </c>
      <c r="L27" s="748">
        <v>12</v>
      </c>
      <c r="M27" s="749">
        <v>73269.03</v>
      </c>
      <c r="N27" s="682">
        <v>2</v>
      </c>
      <c r="O27" s="748">
        <v>6</v>
      </c>
      <c r="P27" s="749">
        <v>30202.5</v>
      </c>
      <c r="Q27" s="509"/>
    </row>
    <row r="28" spans="1:17" ht="22.5" x14ac:dyDescent="0.2">
      <c r="A28" s="744" t="s">
        <v>1263</v>
      </c>
      <c r="B28" s="745" t="s">
        <v>1264</v>
      </c>
      <c r="C28" s="744" t="s">
        <v>1265</v>
      </c>
      <c r="D28" s="746" t="s">
        <v>1277</v>
      </c>
      <c r="E28" s="747">
        <v>1500</v>
      </c>
      <c r="F28" s="744" t="s">
        <v>1351</v>
      </c>
      <c r="G28" s="737" t="s">
        <v>1352</v>
      </c>
      <c r="H28" s="737" t="s">
        <v>1280</v>
      </c>
      <c r="I28" s="737" t="s">
        <v>1281</v>
      </c>
      <c r="J28" s="753" t="s">
        <v>1282</v>
      </c>
      <c r="K28" s="682">
        <v>4</v>
      </c>
      <c r="L28" s="748">
        <v>12</v>
      </c>
      <c r="M28" s="749">
        <v>48152.759999999995</v>
      </c>
      <c r="N28" s="682">
        <v>2</v>
      </c>
      <c r="O28" s="748">
        <v>6</v>
      </c>
      <c r="P28" s="749">
        <v>19020.5</v>
      </c>
      <c r="Q28" s="509"/>
    </row>
    <row r="29" spans="1:17" ht="22.5" x14ac:dyDescent="0.2">
      <c r="A29" s="744" t="s">
        <v>1263</v>
      </c>
      <c r="B29" s="745" t="s">
        <v>1264</v>
      </c>
      <c r="C29" s="744" t="s">
        <v>1265</v>
      </c>
      <c r="D29" s="746" t="s">
        <v>1277</v>
      </c>
      <c r="E29" s="747">
        <v>1500</v>
      </c>
      <c r="F29" s="744" t="s">
        <v>1353</v>
      </c>
      <c r="G29" s="737" t="s">
        <v>1354</v>
      </c>
      <c r="H29" s="737" t="s">
        <v>1355</v>
      </c>
      <c r="I29" s="737" t="s">
        <v>1281</v>
      </c>
      <c r="J29" s="753" t="s">
        <v>1282</v>
      </c>
      <c r="K29" s="682">
        <v>4</v>
      </c>
      <c r="L29" s="748">
        <v>12</v>
      </c>
      <c r="M29" s="749">
        <v>45513.26</v>
      </c>
      <c r="N29" s="682">
        <v>2</v>
      </c>
      <c r="O29" s="748">
        <v>6</v>
      </c>
      <c r="P29" s="749">
        <v>17916</v>
      </c>
      <c r="Q29" s="509"/>
    </row>
    <row r="30" spans="1:17" ht="22.5" x14ac:dyDescent="0.2">
      <c r="A30" s="744" t="s">
        <v>1263</v>
      </c>
      <c r="B30" s="745" t="s">
        <v>1264</v>
      </c>
      <c r="C30" s="744" t="s">
        <v>1265</v>
      </c>
      <c r="D30" s="746" t="s">
        <v>1356</v>
      </c>
      <c r="E30" s="747">
        <v>1500</v>
      </c>
      <c r="F30" s="744" t="s">
        <v>1357</v>
      </c>
      <c r="G30" s="737" t="s">
        <v>1358</v>
      </c>
      <c r="H30" s="737" t="s">
        <v>1290</v>
      </c>
      <c r="I30" s="737" t="s">
        <v>1281</v>
      </c>
      <c r="J30" s="753" t="s">
        <v>1282</v>
      </c>
      <c r="K30" s="682">
        <v>4</v>
      </c>
      <c r="L30" s="748">
        <v>12</v>
      </c>
      <c r="M30" s="749">
        <v>48342.26</v>
      </c>
      <c r="N30" s="682">
        <v>2</v>
      </c>
      <c r="O30" s="748">
        <v>6</v>
      </c>
      <c r="P30" s="749">
        <v>19052</v>
      </c>
      <c r="Q30" s="509"/>
    </row>
    <row r="31" spans="1:17" x14ac:dyDescent="0.2">
      <c r="A31" s="744" t="s">
        <v>1263</v>
      </c>
      <c r="B31" s="745" t="s">
        <v>1264</v>
      </c>
      <c r="C31" s="744" t="s">
        <v>1265</v>
      </c>
      <c r="D31" s="746" t="s">
        <v>1359</v>
      </c>
      <c r="E31" s="747">
        <v>2100</v>
      </c>
      <c r="F31" s="744" t="s">
        <v>1360</v>
      </c>
      <c r="G31" s="737" t="s">
        <v>1361</v>
      </c>
      <c r="H31" s="737" t="s">
        <v>1362</v>
      </c>
      <c r="I31" s="737" t="s">
        <v>1307</v>
      </c>
      <c r="J31" s="753" t="s">
        <v>1282</v>
      </c>
      <c r="K31" s="682">
        <v>4</v>
      </c>
      <c r="L31" s="748">
        <v>11</v>
      </c>
      <c r="M31" s="749">
        <v>57383.159999999996</v>
      </c>
      <c r="N31" s="682">
        <v>2</v>
      </c>
      <c r="O31" s="748">
        <v>6</v>
      </c>
      <c r="P31" s="749">
        <v>22685.029999999995</v>
      </c>
      <c r="Q31" s="509"/>
    </row>
    <row r="32" spans="1:17" ht="22.5" x14ac:dyDescent="0.2">
      <c r="A32" s="744" t="s">
        <v>1263</v>
      </c>
      <c r="B32" s="745" t="s">
        <v>1264</v>
      </c>
      <c r="C32" s="744" t="s">
        <v>1265</v>
      </c>
      <c r="D32" s="746" t="s">
        <v>1287</v>
      </c>
      <c r="E32" s="747">
        <v>2500</v>
      </c>
      <c r="F32" s="744" t="s">
        <v>1363</v>
      </c>
      <c r="G32" s="737" t="s">
        <v>1364</v>
      </c>
      <c r="H32" s="737" t="s">
        <v>1365</v>
      </c>
      <c r="I32" s="737" t="s">
        <v>1281</v>
      </c>
      <c r="J32" s="753" t="s">
        <v>1282</v>
      </c>
      <c r="K32" s="682">
        <v>4</v>
      </c>
      <c r="L32" s="748">
        <v>12</v>
      </c>
      <c r="M32" s="749">
        <v>60988.49</v>
      </c>
      <c r="N32" s="682">
        <v>2</v>
      </c>
      <c r="O32" s="748">
        <v>6</v>
      </c>
      <c r="P32" s="749">
        <v>24946.999999999996</v>
      </c>
      <c r="Q32" s="509"/>
    </row>
    <row r="33" spans="1:17" x14ac:dyDescent="0.2">
      <c r="A33" s="744" t="s">
        <v>1263</v>
      </c>
      <c r="B33" s="745" t="s">
        <v>1264</v>
      </c>
      <c r="C33" s="744" t="s">
        <v>1265</v>
      </c>
      <c r="D33" s="746" t="s">
        <v>1366</v>
      </c>
      <c r="E33" s="747">
        <v>5000</v>
      </c>
      <c r="F33" s="744" t="s">
        <v>1367</v>
      </c>
      <c r="G33" s="737" t="s">
        <v>1368</v>
      </c>
      <c r="H33" s="737" t="s">
        <v>1369</v>
      </c>
      <c r="I33" s="737" t="s">
        <v>1276</v>
      </c>
      <c r="J33" s="753" t="s">
        <v>1271</v>
      </c>
      <c r="K33" s="682">
        <v>4</v>
      </c>
      <c r="L33" s="748">
        <v>12</v>
      </c>
      <c r="M33" s="749">
        <v>88297.45</v>
      </c>
      <c r="N33" s="682">
        <v>2</v>
      </c>
      <c r="O33" s="748">
        <v>6</v>
      </c>
      <c r="P33" s="749">
        <v>36002.5</v>
      </c>
      <c r="Q33" s="509"/>
    </row>
    <row r="34" spans="1:17" ht="22.5" x14ac:dyDescent="0.2">
      <c r="A34" s="744" t="s">
        <v>1263</v>
      </c>
      <c r="B34" s="745" t="s">
        <v>1264</v>
      </c>
      <c r="C34" s="744" t="s">
        <v>1265</v>
      </c>
      <c r="D34" s="746" t="s">
        <v>1291</v>
      </c>
      <c r="E34" s="747">
        <v>1500</v>
      </c>
      <c r="F34" s="744" t="s">
        <v>1370</v>
      </c>
      <c r="G34" s="737" t="s">
        <v>1371</v>
      </c>
      <c r="H34" s="737" t="s">
        <v>1372</v>
      </c>
      <c r="I34" s="737" t="s">
        <v>1281</v>
      </c>
      <c r="J34" s="753" t="s">
        <v>1282</v>
      </c>
      <c r="K34" s="682">
        <v>4</v>
      </c>
      <c r="L34" s="748">
        <v>12</v>
      </c>
      <c r="M34" s="749">
        <v>46974.74</v>
      </c>
      <c r="N34" s="682">
        <v>2</v>
      </c>
      <c r="O34" s="748">
        <v>6</v>
      </c>
      <c r="P34" s="749">
        <v>9115.3399999999983</v>
      </c>
      <c r="Q34" s="509"/>
    </row>
    <row r="35" spans="1:17" x14ac:dyDescent="0.2">
      <c r="A35" s="744" t="s">
        <v>1263</v>
      </c>
      <c r="B35" s="745" t="s">
        <v>1264</v>
      </c>
      <c r="C35" s="744" t="s">
        <v>1265</v>
      </c>
      <c r="D35" s="746" t="s">
        <v>1325</v>
      </c>
      <c r="E35" s="747">
        <v>2100</v>
      </c>
      <c r="F35" s="744" t="s">
        <v>1373</v>
      </c>
      <c r="G35" s="737" t="s">
        <v>1374</v>
      </c>
      <c r="H35" s="737" t="s">
        <v>1280</v>
      </c>
      <c r="I35" s="737" t="s">
        <v>1276</v>
      </c>
      <c r="J35" s="753" t="s">
        <v>1282</v>
      </c>
      <c r="K35" s="682">
        <v>4</v>
      </c>
      <c r="L35" s="748">
        <v>12</v>
      </c>
      <c r="M35" s="749">
        <v>54768.32</v>
      </c>
      <c r="N35" s="682">
        <v>2</v>
      </c>
      <c r="O35" s="748">
        <v>6</v>
      </c>
      <c r="P35" s="749">
        <v>22345</v>
      </c>
      <c r="Q35" s="509"/>
    </row>
    <row r="36" spans="1:17" ht="22.5" x14ac:dyDescent="0.2">
      <c r="A36" s="744" t="s">
        <v>1263</v>
      </c>
      <c r="B36" s="745" t="s">
        <v>1264</v>
      </c>
      <c r="C36" s="744" t="s">
        <v>1265</v>
      </c>
      <c r="D36" s="746" t="s">
        <v>1277</v>
      </c>
      <c r="E36" s="747">
        <v>1500</v>
      </c>
      <c r="F36" s="744" t="s">
        <v>1375</v>
      </c>
      <c r="G36" s="737" t="s">
        <v>1376</v>
      </c>
      <c r="H36" s="737" t="s">
        <v>1280</v>
      </c>
      <c r="I36" s="737" t="s">
        <v>1281</v>
      </c>
      <c r="J36" s="753" t="s">
        <v>1282</v>
      </c>
      <c r="K36" s="682">
        <v>4</v>
      </c>
      <c r="L36" s="748">
        <v>12</v>
      </c>
      <c r="M36" s="749">
        <v>48700.1</v>
      </c>
      <c r="N36" s="682">
        <v>2</v>
      </c>
      <c r="O36" s="748">
        <v>6</v>
      </c>
      <c r="P36" s="749">
        <v>19160.169999999998</v>
      </c>
      <c r="Q36" s="509"/>
    </row>
    <row r="37" spans="1:17" ht="22.5" x14ac:dyDescent="0.2">
      <c r="A37" s="744" t="s">
        <v>1263</v>
      </c>
      <c r="B37" s="745" t="s">
        <v>1264</v>
      </c>
      <c r="C37" s="744" t="s">
        <v>1265</v>
      </c>
      <c r="D37" s="746" t="s">
        <v>1377</v>
      </c>
      <c r="E37" s="747">
        <v>3100</v>
      </c>
      <c r="F37" s="744" t="s">
        <v>1378</v>
      </c>
      <c r="G37" s="737" t="s">
        <v>1379</v>
      </c>
      <c r="H37" s="737" t="s">
        <v>1380</v>
      </c>
      <c r="I37" s="737" t="s">
        <v>1281</v>
      </c>
      <c r="J37" s="753" t="s">
        <v>1282</v>
      </c>
      <c r="K37" s="682">
        <v>2</v>
      </c>
      <c r="L37" s="748">
        <v>4</v>
      </c>
      <c r="M37" s="749">
        <v>60074.5</v>
      </c>
      <c r="N37" s="682">
        <v>2</v>
      </c>
      <c r="O37" s="748">
        <v>6</v>
      </c>
      <c r="P37" s="749">
        <v>27876.999999999996</v>
      </c>
      <c r="Q37" s="509"/>
    </row>
    <row r="38" spans="1:17" x14ac:dyDescent="0.2">
      <c r="A38" s="744" t="s">
        <v>1263</v>
      </c>
      <c r="B38" s="745" t="s">
        <v>1264</v>
      </c>
      <c r="C38" s="744" t="s">
        <v>1265</v>
      </c>
      <c r="D38" s="746" t="s">
        <v>1277</v>
      </c>
      <c r="E38" s="747">
        <v>1500</v>
      </c>
      <c r="F38" s="744" t="s">
        <v>1381</v>
      </c>
      <c r="G38" s="737" t="s">
        <v>1382</v>
      </c>
      <c r="H38" s="737" t="s">
        <v>1383</v>
      </c>
      <c r="I38" s="737" t="s">
        <v>1276</v>
      </c>
      <c r="J38" s="753" t="s">
        <v>1282</v>
      </c>
      <c r="K38" s="682">
        <v>4</v>
      </c>
      <c r="L38" s="748">
        <v>12</v>
      </c>
      <c r="M38" s="749">
        <v>45617.68</v>
      </c>
      <c r="N38" s="682">
        <v>2</v>
      </c>
      <c r="O38" s="748">
        <v>6</v>
      </c>
      <c r="P38" s="749">
        <v>18133.169999999998</v>
      </c>
      <c r="Q38" s="509"/>
    </row>
    <row r="39" spans="1:17" x14ac:dyDescent="0.2">
      <c r="A39" s="744" t="s">
        <v>1263</v>
      </c>
      <c r="B39" s="745" t="s">
        <v>1264</v>
      </c>
      <c r="C39" s="744" t="s">
        <v>1265</v>
      </c>
      <c r="D39" s="746" t="s">
        <v>1277</v>
      </c>
      <c r="E39" s="747">
        <v>1500</v>
      </c>
      <c r="F39" s="744" t="s">
        <v>1384</v>
      </c>
      <c r="G39" s="737" t="s">
        <v>1385</v>
      </c>
      <c r="H39" s="737" t="s">
        <v>1386</v>
      </c>
      <c r="I39" s="737" t="s">
        <v>1276</v>
      </c>
      <c r="J39" s="753" t="s">
        <v>1282</v>
      </c>
      <c r="K39" s="682">
        <v>4</v>
      </c>
      <c r="L39" s="748">
        <v>10</v>
      </c>
      <c r="M39" s="749">
        <v>48962.26</v>
      </c>
      <c r="N39" s="682">
        <v>2</v>
      </c>
      <c r="O39" s="748">
        <v>6</v>
      </c>
      <c r="P39" s="749">
        <v>19370</v>
      </c>
      <c r="Q39" s="509"/>
    </row>
    <row r="40" spans="1:17" ht="22.5" x14ac:dyDescent="0.2">
      <c r="A40" s="744" t="s">
        <v>1263</v>
      </c>
      <c r="B40" s="745" t="s">
        <v>1264</v>
      </c>
      <c r="C40" s="744" t="s">
        <v>1265</v>
      </c>
      <c r="D40" s="746" t="s">
        <v>1387</v>
      </c>
      <c r="E40" s="747">
        <v>2700</v>
      </c>
      <c r="F40" s="744" t="s">
        <v>1388</v>
      </c>
      <c r="G40" s="737" t="s">
        <v>1389</v>
      </c>
      <c r="H40" s="737" t="s">
        <v>1390</v>
      </c>
      <c r="I40" s="737" t="s">
        <v>1281</v>
      </c>
      <c r="J40" s="753" t="s">
        <v>1271</v>
      </c>
      <c r="K40" s="682">
        <v>4</v>
      </c>
      <c r="L40" s="748">
        <v>11</v>
      </c>
      <c r="M40" s="749">
        <v>63487.27</v>
      </c>
      <c r="N40" s="682">
        <v>2</v>
      </c>
      <c r="O40" s="748">
        <v>6</v>
      </c>
      <c r="P40" s="749">
        <v>25961.59</v>
      </c>
      <c r="Q40" s="509"/>
    </row>
    <row r="41" spans="1:17" ht="22.5" x14ac:dyDescent="0.2">
      <c r="A41" s="744" t="s">
        <v>1263</v>
      </c>
      <c r="B41" s="745" t="s">
        <v>1264</v>
      </c>
      <c r="C41" s="744" t="s">
        <v>1265</v>
      </c>
      <c r="D41" s="746" t="s">
        <v>1366</v>
      </c>
      <c r="E41" s="747">
        <v>4500</v>
      </c>
      <c r="F41" s="744" t="s">
        <v>1391</v>
      </c>
      <c r="G41" s="737" t="s">
        <v>1392</v>
      </c>
      <c r="H41" s="737" t="s">
        <v>1393</v>
      </c>
      <c r="I41" s="737" t="s">
        <v>1276</v>
      </c>
      <c r="J41" s="753" t="s">
        <v>1271</v>
      </c>
      <c r="K41" s="682">
        <v>2</v>
      </c>
      <c r="L41" s="748">
        <v>6</v>
      </c>
      <c r="M41" s="749">
        <v>86053.85</v>
      </c>
      <c r="N41" s="682">
        <v>2</v>
      </c>
      <c r="O41" s="748">
        <v>6</v>
      </c>
      <c r="P41" s="749">
        <v>35462.5</v>
      </c>
      <c r="Q41" s="509"/>
    </row>
    <row r="42" spans="1:17" ht="22.5" x14ac:dyDescent="0.2">
      <c r="A42" s="744" t="s">
        <v>1263</v>
      </c>
      <c r="B42" s="745" t="s">
        <v>1264</v>
      </c>
      <c r="C42" s="744" t="s">
        <v>1265</v>
      </c>
      <c r="D42" s="746" t="s">
        <v>1296</v>
      </c>
      <c r="E42" s="747">
        <v>2100</v>
      </c>
      <c r="F42" s="744" t="s">
        <v>1394</v>
      </c>
      <c r="G42" s="737" t="s">
        <v>1395</v>
      </c>
      <c r="H42" s="737" t="s">
        <v>1396</v>
      </c>
      <c r="I42" s="737" t="s">
        <v>1281</v>
      </c>
      <c r="J42" s="753" t="s">
        <v>1282</v>
      </c>
      <c r="K42" s="682">
        <v>4</v>
      </c>
      <c r="L42" s="748">
        <v>12</v>
      </c>
      <c r="M42" s="749">
        <v>54059.159999999996</v>
      </c>
      <c r="N42" s="682">
        <v>2</v>
      </c>
      <c r="O42" s="748">
        <v>6</v>
      </c>
      <c r="P42" s="749">
        <v>22006.33</v>
      </c>
      <c r="Q42" s="509"/>
    </row>
    <row r="43" spans="1:17" ht="22.5" x14ac:dyDescent="0.2">
      <c r="A43" s="744" t="s">
        <v>1263</v>
      </c>
      <c r="B43" s="745" t="s">
        <v>1264</v>
      </c>
      <c r="C43" s="744" t="s">
        <v>1265</v>
      </c>
      <c r="D43" s="746" t="s">
        <v>1277</v>
      </c>
      <c r="E43" s="747">
        <v>1500</v>
      </c>
      <c r="F43" s="744" t="s">
        <v>1397</v>
      </c>
      <c r="G43" s="737" t="s">
        <v>1398</v>
      </c>
      <c r="H43" s="737" t="s">
        <v>1280</v>
      </c>
      <c r="I43" s="737" t="s">
        <v>1281</v>
      </c>
      <c r="J43" s="753" t="s">
        <v>1282</v>
      </c>
      <c r="K43" s="682">
        <v>4</v>
      </c>
      <c r="L43" s="748">
        <v>12</v>
      </c>
      <c r="M43" s="749">
        <v>47323.99</v>
      </c>
      <c r="N43" s="682">
        <v>2</v>
      </c>
      <c r="O43" s="748">
        <v>6</v>
      </c>
      <c r="P43" s="749">
        <v>18583.500000000007</v>
      </c>
      <c r="Q43" s="509"/>
    </row>
    <row r="44" spans="1:17" ht="22.5" x14ac:dyDescent="0.2">
      <c r="A44" s="744" t="s">
        <v>1263</v>
      </c>
      <c r="B44" s="745" t="s">
        <v>1264</v>
      </c>
      <c r="C44" s="744" t="s">
        <v>1265</v>
      </c>
      <c r="D44" s="746" t="s">
        <v>1303</v>
      </c>
      <c r="E44" s="747">
        <v>2500</v>
      </c>
      <c r="F44" s="744" t="s">
        <v>1399</v>
      </c>
      <c r="G44" s="737" t="s">
        <v>1400</v>
      </c>
      <c r="H44" s="737" t="s">
        <v>1401</v>
      </c>
      <c r="I44" s="737" t="s">
        <v>1276</v>
      </c>
      <c r="J44" s="753" t="s">
        <v>1271</v>
      </c>
      <c r="K44" s="682">
        <v>2</v>
      </c>
      <c r="L44" s="748">
        <v>4</v>
      </c>
      <c r="M44" s="749">
        <v>52793.25</v>
      </c>
      <c r="N44" s="682">
        <v>2</v>
      </c>
      <c r="O44" s="748">
        <v>6</v>
      </c>
      <c r="P44" s="749">
        <v>24615.83</v>
      </c>
      <c r="Q44" s="509"/>
    </row>
    <row r="45" spans="1:17" ht="22.5" x14ac:dyDescent="0.2">
      <c r="A45" s="744" t="s">
        <v>1263</v>
      </c>
      <c r="B45" s="745" t="s">
        <v>1264</v>
      </c>
      <c r="C45" s="744" t="s">
        <v>1265</v>
      </c>
      <c r="D45" s="746" t="s">
        <v>1318</v>
      </c>
      <c r="E45" s="747">
        <v>5500</v>
      </c>
      <c r="F45" s="744" t="s">
        <v>1402</v>
      </c>
      <c r="G45" s="737" t="s">
        <v>1403</v>
      </c>
      <c r="H45" s="737" t="s">
        <v>1404</v>
      </c>
      <c r="I45" s="737" t="s">
        <v>1276</v>
      </c>
      <c r="J45" s="753" t="s">
        <v>1271</v>
      </c>
      <c r="K45" s="682">
        <v>4</v>
      </c>
      <c r="L45" s="748">
        <v>11</v>
      </c>
      <c r="M45" s="749">
        <v>92656.75</v>
      </c>
      <c r="N45" s="682">
        <v>2</v>
      </c>
      <c r="O45" s="748">
        <v>6</v>
      </c>
      <c r="P45" s="749">
        <v>37107</v>
      </c>
      <c r="Q45" s="509"/>
    </row>
    <row r="46" spans="1:17" ht="22.5" x14ac:dyDescent="0.2">
      <c r="A46" s="744" t="s">
        <v>1263</v>
      </c>
      <c r="B46" s="745" t="s">
        <v>1264</v>
      </c>
      <c r="C46" s="744" t="s">
        <v>1265</v>
      </c>
      <c r="D46" s="746" t="s">
        <v>1325</v>
      </c>
      <c r="E46" s="747">
        <v>2100</v>
      </c>
      <c r="F46" s="744" t="s">
        <v>1405</v>
      </c>
      <c r="G46" s="737" t="s">
        <v>1406</v>
      </c>
      <c r="H46" s="737" t="s">
        <v>1407</v>
      </c>
      <c r="I46" s="737" t="s">
        <v>1281</v>
      </c>
      <c r="J46" s="753" t="s">
        <v>1282</v>
      </c>
      <c r="K46" s="682">
        <v>4</v>
      </c>
      <c r="L46" s="748">
        <v>12</v>
      </c>
      <c r="M46" s="749">
        <v>54701.570000000007</v>
      </c>
      <c r="N46" s="682">
        <v>2</v>
      </c>
      <c r="O46" s="748">
        <v>6</v>
      </c>
      <c r="P46" s="749">
        <v>21857.499999999996</v>
      </c>
      <c r="Q46" s="509"/>
    </row>
    <row r="47" spans="1:17" ht="22.5" x14ac:dyDescent="0.2">
      <c r="A47" s="744" t="s">
        <v>1263</v>
      </c>
      <c r="B47" s="745" t="s">
        <v>1264</v>
      </c>
      <c r="C47" s="744" t="s">
        <v>1265</v>
      </c>
      <c r="D47" s="746" t="s">
        <v>1291</v>
      </c>
      <c r="E47" s="747">
        <v>1500</v>
      </c>
      <c r="F47" s="744" t="s">
        <v>1408</v>
      </c>
      <c r="G47" s="737" t="s">
        <v>1409</v>
      </c>
      <c r="H47" s="737" t="s">
        <v>1410</v>
      </c>
      <c r="I47" s="737" t="s">
        <v>1307</v>
      </c>
      <c r="J47" s="753" t="s">
        <v>1271</v>
      </c>
      <c r="K47" s="682">
        <v>2</v>
      </c>
      <c r="L47" s="748">
        <v>6</v>
      </c>
      <c r="M47" s="749">
        <v>42344.87</v>
      </c>
      <c r="N47" s="682">
        <v>2</v>
      </c>
      <c r="O47" s="748">
        <v>6</v>
      </c>
      <c r="P47" s="749">
        <v>18239</v>
      </c>
      <c r="Q47" s="509"/>
    </row>
    <row r="48" spans="1:17" ht="22.5" x14ac:dyDescent="0.2">
      <c r="A48" s="744" t="s">
        <v>1263</v>
      </c>
      <c r="B48" s="745" t="s">
        <v>1264</v>
      </c>
      <c r="C48" s="744" t="s">
        <v>1265</v>
      </c>
      <c r="D48" s="746" t="s">
        <v>1291</v>
      </c>
      <c r="E48" s="747">
        <v>1500</v>
      </c>
      <c r="F48" s="744" t="s">
        <v>1411</v>
      </c>
      <c r="G48" s="737" t="s">
        <v>1412</v>
      </c>
      <c r="H48" s="737" t="s">
        <v>1413</v>
      </c>
      <c r="I48" s="737" t="s">
        <v>1281</v>
      </c>
      <c r="J48" s="753" t="s">
        <v>1335</v>
      </c>
      <c r="K48" s="682">
        <v>4</v>
      </c>
      <c r="L48" s="748">
        <v>12</v>
      </c>
      <c r="M48" s="749">
        <v>48330.43</v>
      </c>
      <c r="N48" s="682">
        <v>2</v>
      </c>
      <c r="O48" s="748">
        <v>6</v>
      </c>
      <c r="P48" s="749">
        <v>18730</v>
      </c>
      <c r="Q48" s="509"/>
    </row>
    <row r="49" spans="1:17" ht="22.5" x14ac:dyDescent="0.2">
      <c r="A49" s="744" t="s">
        <v>1263</v>
      </c>
      <c r="B49" s="745" t="s">
        <v>1264</v>
      </c>
      <c r="C49" s="744" t="s">
        <v>1265</v>
      </c>
      <c r="D49" s="746" t="s">
        <v>1291</v>
      </c>
      <c r="E49" s="747">
        <v>1500</v>
      </c>
      <c r="F49" s="744" t="s">
        <v>1414</v>
      </c>
      <c r="G49" s="737" t="s">
        <v>1415</v>
      </c>
      <c r="H49" s="737" t="s">
        <v>1416</v>
      </c>
      <c r="I49" s="737" t="s">
        <v>1281</v>
      </c>
      <c r="J49" s="753" t="s">
        <v>1282</v>
      </c>
      <c r="K49" s="682">
        <v>4</v>
      </c>
      <c r="L49" s="748">
        <v>12</v>
      </c>
      <c r="M49" s="749">
        <v>47364.07</v>
      </c>
      <c r="N49" s="682">
        <v>2</v>
      </c>
      <c r="O49" s="748">
        <v>6</v>
      </c>
      <c r="P49" s="749">
        <v>18206</v>
      </c>
      <c r="Q49" s="509"/>
    </row>
    <row r="50" spans="1:17" ht="22.5" x14ac:dyDescent="0.2">
      <c r="A50" s="744" t="s">
        <v>1263</v>
      </c>
      <c r="B50" s="745" t="s">
        <v>1264</v>
      </c>
      <c r="C50" s="744" t="s">
        <v>1265</v>
      </c>
      <c r="D50" s="746" t="s">
        <v>1325</v>
      </c>
      <c r="E50" s="747">
        <v>2100</v>
      </c>
      <c r="F50" s="744" t="s">
        <v>1417</v>
      </c>
      <c r="G50" s="737" t="s">
        <v>1418</v>
      </c>
      <c r="H50" s="737" t="s">
        <v>1419</v>
      </c>
      <c r="I50" s="737" t="s">
        <v>1281</v>
      </c>
      <c r="J50" s="753" t="s">
        <v>1282</v>
      </c>
      <c r="K50" s="682">
        <v>4</v>
      </c>
      <c r="L50" s="748">
        <v>12</v>
      </c>
      <c r="M50" s="749">
        <v>52860.369999999995</v>
      </c>
      <c r="N50" s="682">
        <v>2</v>
      </c>
      <c r="O50" s="748">
        <v>6</v>
      </c>
      <c r="P50" s="749">
        <v>21724.169999999995</v>
      </c>
      <c r="Q50" s="509"/>
    </row>
    <row r="51" spans="1:17" x14ac:dyDescent="0.2">
      <c r="A51" s="744" t="s">
        <v>1263</v>
      </c>
      <c r="B51" s="745" t="s">
        <v>1264</v>
      </c>
      <c r="C51" s="744" t="s">
        <v>1265</v>
      </c>
      <c r="D51" s="746" t="s">
        <v>1366</v>
      </c>
      <c r="E51" s="747">
        <v>5000</v>
      </c>
      <c r="F51" s="744" t="s">
        <v>1420</v>
      </c>
      <c r="G51" s="737" t="s">
        <v>1421</v>
      </c>
      <c r="H51" s="737" t="s">
        <v>1422</v>
      </c>
      <c r="I51" s="737" t="s">
        <v>1276</v>
      </c>
      <c r="J51" s="753" t="s">
        <v>1271</v>
      </c>
      <c r="K51" s="682">
        <v>4</v>
      </c>
      <c r="L51" s="748">
        <v>12</v>
      </c>
      <c r="M51" s="749">
        <v>86334.45</v>
      </c>
      <c r="N51" s="682">
        <v>2</v>
      </c>
      <c r="O51" s="748">
        <v>6</v>
      </c>
      <c r="P51" s="749">
        <v>35257</v>
      </c>
      <c r="Q51" s="509"/>
    </row>
    <row r="52" spans="1:17" x14ac:dyDescent="0.2">
      <c r="A52" s="744" t="s">
        <v>1263</v>
      </c>
      <c r="B52" s="745" t="s">
        <v>1264</v>
      </c>
      <c r="C52" s="744" t="s">
        <v>1265</v>
      </c>
      <c r="D52" s="746" t="s">
        <v>1377</v>
      </c>
      <c r="E52" s="747">
        <v>3000</v>
      </c>
      <c r="F52" s="744" t="s">
        <v>1423</v>
      </c>
      <c r="G52" s="737" t="s">
        <v>1424</v>
      </c>
      <c r="H52" s="737" t="s">
        <v>1425</v>
      </c>
      <c r="I52" s="737" t="s">
        <v>1276</v>
      </c>
      <c r="J52" s="753" t="s">
        <v>1271</v>
      </c>
      <c r="K52" s="682">
        <v>4</v>
      </c>
      <c r="L52" s="748">
        <v>12</v>
      </c>
      <c r="M52" s="749">
        <v>64480.22</v>
      </c>
      <c r="N52" s="682">
        <v>2</v>
      </c>
      <c r="O52" s="748">
        <v>6</v>
      </c>
      <c r="P52" s="749">
        <v>26194.339999999997</v>
      </c>
      <c r="Q52" s="509"/>
    </row>
    <row r="53" spans="1:17" ht="22.5" x14ac:dyDescent="0.2">
      <c r="A53" s="744" t="s">
        <v>1263</v>
      </c>
      <c r="B53" s="745" t="s">
        <v>1264</v>
      </c>
      <c r="C53" s="744" t="s">
        <v>1265</v>
      </c>
      <c r="D53" s="746" t="s">
        <v>1277</v>
      </c>
      <c r="E53" s="747">
        <v>1500</v>
      </c>
      <c r="F53" s="744" t="s">
        <v>1426</v>
      </c>
      <c r="G53" s="737" t="s">
        <v>1427</v>
      </c>
      <c r="H53" s="737" t="s">
        <v>1428</v>
      </c>
      <c r="I53" s="737" t="s">
        <v>1276</v>
      </c>
      <c r="J53" s="753" t="s">
        <v>1282</v>
      </c>
      <c r="K53" s="682">
        <v>4</v>
      </c>
      <c r="L53" s="748">
        <v>12</v>
      </c>
      <c r="M53" s="749">
        <v>48078.43</v>
      </c>
      <c r="N53" s="682">
        <v>2</v>
      </c>
      <c r="O53" s="748">
        <v>6</v>
      </c>
      <c r="P53" s="749">
        <v>19670</v>
      </c>
      <c r="Q53" s="509"/>
    </row>
    <row r="54" spans="1:17" x14ac:dyDescent="0.2">
      <c r="A54" s="744" t="s">
        <v>1263</v>
      </c>
      <c r="B54" s="745" t="s">
        <v>1264</v>
      </c>
      <c r="C54" s="744" t="s">
        <v>1265</v>
      </c>
      <c r="D54" s="746" t="s">
        <v>1429</v>
      </c>
      <c r="E54" s="747">
        <v>3500</v>
      </c>
      <c r="F54" s="744" t="s">
        <v>1430</v>
      </c>
      <c r="G54" s="737" t="s">
        <v>1431</v>
      </c>
      <c r="H54" s="737" t="s">
        <v>1432</v>
      </c>
      <c r="I54" s="737" t="s">
        <v>1270</v>
      </c>
      <c r="J54" s="753" t="s">
        <v>1271</v>
      </c>
      <c r="K54" s="682">
        <v>4</v>
      </c>
      <c r="L54" s="748">
        <v>12</v>
      </c>
      <c r="M54" s="749">
        <v>70985.22</v>
      </c>
      <c r="N54" s="682">
        <v>2</v>
      </c>
      <c r="O54" s="748">
        <v>6</v>
      </c>
      <c r="P54" s="749">
        <v>29092</v>
      </c>
      <c r="Q54" s="509"/>
    </row>
    <row r="55" spans="1:17" x14ac:dyDescent="0.2">
      <c r="A55" s="744" t="s">
        <v>1263</v>
      </c>
      <c r="B55" s="745" t="s">
        <v>1264</v>
      </c>
      <c r="C55" s="744" t="s">
        <v>1265</v>
      </c>
      <c r="D55" s="746" t="s">
        <v>1387</v>
      </c>
      <c r="E55" s="747">
        <v>3100</v>
      </c>
      <c r="F55" s="744" t="s">
        <v>1433</v>
      </c>
      <c r="G55" s="737" t="s">
        <v>1434</v>
      </c>
      <c r="H55" s="737" t="s">
        <v>1435</v>
      </c>
      <c r="I55" s="737" t="s">
        <v>1276</v>
      </c>
      <c r="J55" s="753" t="s">
        <v>1282</v>
      </c>
      <c r="K55" s="682">
        <v>4</v>
      </c>
      <c r="L55" s="748">
        <v>12</v>
      </c>
      <c r="M55" s="749">
        <v>68452.459999999992</v>
      </c>
      <c r="N55" s="682">
        <v>2</v>
      </c>
      <c r="O55" s="748">
        <v>6</v>
      </c>
      <c r="P55" s="749">
        <v>28177.670000000002</v>
      </c>
      <c r="Q55" s="509"/>
    </row>
    <row r="56" spans="1:17" ht="22.5" x14ac:dyDescent="0.2">
      <c r="A56" s="744" t="s">
        <v>1263</v>
      </c>
      <c r="B56" s="745" t="s">
        <v>1264</v>
      </c>
      <c r="C56" s="744" t="s">
        <v>1265</v>
      </c>
      <c r="D56" s="746" t="s">
        <v>1436</v>
      </c>
      <c r="E56" s="747">
        <v>1750</v>
      </c>
      <c r="F56" s="744" t="s">
        <v>1437</v>
      </c>
      <c r="G56" s="737" t="s">
        <v>1438</v>
      </c>
      <c r="H56" s="737" t="s">
        <v>1439</v>
      </c>
      <c r="I56" s="737" t="s">
        <v>1281</v>
      </c>
      <c r="J56" s="753" t="s">
        <v>1335</v>
      </c>
      <c r="K56" s="682">
        <v>4</v>
      </c>
      <c r="L56" s="748">
        <v>12</v>
      </c>
      <c r="M56" s="749">
        <v>49611.25</v>
      </c>
      <c r="N56" s="682">
        <v>2</v>
      </c>
      <c r="O56" s="748">
        <v>6</v>
      </c>
      <c r="P56" s="749">
        <v>19387</v>
      </c>
      <c r="Q56" s="509"/>
    </row>
    <row r="57" spans="1:17" ht="22.5" x14ac:dyDescent="0.2">
      <c r="A57" s="744" t="s">
        <v>1263</v>
      </c>
      <c r="B57" s="745" t="s">
        <v>1264</v>
      </c>
      <c r="C57" s="744" t="s">
        <v>1265</v>
      </c>
      <c r="D57" s="746" t="s">
        <v>1277</v>
      </c>
      <c r="E57" s="747">
        <v>1500</v>
      </c>
      <c r="F57" s="744" t="s">
        <v>1440</v>
      </c>
      <c r="G57" s="737" t="s">
        <v>1441</v>
      </c>
      <c r="H57" s="737" t="s">
        <v>1280</v>
      </c>
      <c r="I57" s="737" t="s">
        <v>1281</v>
      </c>
      <c r="J57" s="753" t="s">
        <v>1282</v>
      </c>
      <c r="K57" s="682">
        <v>4</v>
      </c>
      <c r="L57" s="748">
        <v>12</v>
      </c>
      <c r="M57" s="749">
        <v>47409.86</v>
      </c>
      <c r="N57" s="682">
        <v>2</v>
      </c>
      <c r="O57" s="748">
        <v>6</v>
      </c>
      <c r="P57" s="749">
        <v>19812.330000000002</v>
      </c>
      <c r="Q57" s="509"/>
    </row>
    <row r="58" spans="1:17" x14ac:dyDescent="0.2">
      <c r="A58" s="744" t="s">
        <v>1263</v>
      </c>
      <c r="B58" s="745" t="s">
        <v>1264</v>
      </c>
      <c r="C58" s="744" t="s">
        <v>1265</v>
      </c>
      <c r="D58" s="746" t="s">
        <v>1277</v>
      </c>
      <c r="E58" s="747">
        <v>1500</v>
      </c>
      <c r="F58" s="744" t="s">
        <v>1442</v>
      </c>
      <c r="G58" s="737" t="s">
        <v>1443</v>
      </c>
      <c r="H58" s="737" t="s">
        <v>1302</v>
      </c>
      <c r="I58" s="737" t="s">
        <v>1302</v>
      </c>
      <c r="J58" s="753" t="s">
        <v>1302</v>
      </c>
      <c r="K58" s="682">
        <v>4</v>
      </c>
      <c r="L58" s="748">
        <v>12</v>
      </c>
      <c r="M58" s="749">
        <v>30722.080000000002</v>
      </c>
      <c r="N58" s="682">
        <v>2</v>
      </c>
      <c r="O58" s="748">
        <v>6</v>
      </c>
      <c r="P58" s="749">
        <v>12342.5</v>
      </c>
      <c r="Q58" s="509"/>
    </row>
    <row r="59" spans="1:17" ht="22.5" x14ac:dyDescent="0.2">
      <c r="A59" s="744" t="s">
        <v>1263</v>
      </c>
      <c r="B59" s="745" t="s">
        <v>1264</v>
      </c>
      <c r="C59" s="744" t="s">
        <v>1265</v>
      </c>
      <c r="D59" s="746" t="s">
        <v>1277</v>
      </c>
      <c r="E59" s="747">
        <v>1500</v>
      </c>
      <c r="F59" s="744" t="s">
        <v>1444</v>
      </c>
      <c r="G59" s="737" t="s">
        <v>1445</v>
      </c>
      <c r="H59" s="737" t="s">
        <v>1446</v>
      </c>
      <c r="I59" s="737" t="s">
        <v>1281</v>
      </c>
      <c r="J59" s="753" t="s">
        <v>1282</v>
      </c>
      <c r="K59" s="682">
        <v>4</v>
      </c>
      <c r="L59" s="748">
        <v>12</v>
      </c>
      <c r="M59" s="749">
        <v>46730.9</v>
      </c>
      <c r="N59" s="682">
        <v>2</v>
      </c>
      <c r="O59" s="748">
        <v>6</v>
      </c>
      <c r="P59" s="749">
        <v>18528.499999999996</v>
      </c>
      <c r="Q59" s="509"/>
    </row>
    <row r="60" spans="1:17" ht="22.5" x14ac:dyDescent="0.2">
      <c r="A60" s="744" t="s">
        <v>1263</v>
      </c>
      <c r="B60" s="745" t="s">
        <v>1264</v>
      </c>
      <c r="C60" s="744" t="s">
        <v>1265</v>
      </c>
      <c r="D60" s="746" t="s">
        <v>1277</v>
      </c>
      <c r="E60" s="747">
        <v>1500</v>
      </c>
      <c r="F60" s="744" t="s">
        <v>1447</v>
      </c>
      <c r="G60" s="737" t="s">
        <v>1448</v>
      </c>
      <c r="H60" s="737" t="s">
        <v>1449</v>
      </c>
      <c r="I60" s="737" t="s">
        <v>1281</v>
      </c>
      <c r="J60" s="753" t="s">
        <v>1282</v>
      </c>
      <c r="K60" s="682">
        <v>4</v>
      </c>
      <c r="L60" s="748">
        <v>12</v>
      </c>
      <c r="M60" s="749">
        <v>48906.130000000005</v>
      </c>
      <c r="N60" s="682">
        <v>2</v>
      </c>
      <c r="O60" s="748">
        <v>6</v>
      </c>
      <c r="P60" s="749">
        <v>19216</v>
      </c>
      <c r="Q60" s="509"/>
    </row>
    <row r="61" spans="1:17" ht="22.5" x14ac:dyDescent="0.2">
      <c r="A61" s="744" t="s">
        <v>1263</v>
      </c>
      <c r="B61" s="745" t="s">
        <v>1264</v>
      </c>
      <c r="C61" s="744" t="s">
        <v>1265</v>
      </c>
      <c r="D61" s="746" t="s">
        <v>1450</v>
      </c>
      <c r="E61" s="747">
        <v>2500</v>
      </c>
      <c r="F61" s="744" t="s">
        <v>1451</v>
      </c>
      <c r="G61" s="737" t="s">
        <v>1452</v>
      </c>
      <c r="H61" s="737" t="s">
        <v>1453</v>
      </c>
      <c r="I61" s="737" t="s">
        <v>1281</v>
      </c>
      <c r="J61" s="753" t="s">
        <v>1282</v>
      </c>
      <c r="K61" s="682">
        <v>4</v>
      </c>
      <c r="L61" s="748">
        <v>11</v>
      </c>
      <c r="M61" s="749">
        <v>58863.600000000006</v>
      </c>
      <c r="N61" s="682">
        <v>2</v>
      </c>
      <c r="O61" s="748">
        <v>6</v>
      </c>
      <c r="P61" s="749">
        <v>24279.079999999998</v>
      </c>
      <c r="Q61" s="509"/>
    </row>
    <row r="62" spans="1:17" x14ac:dyDescent="0.2">
      <c r="A62" s="744" t="s">
        <v>1263</v>
      </c>
      <c r="B62" s="745" t="s">
        <v>1264</v>
      </c>
      <c r="C62" s="744" t="s">
        <v>1265</v>
      </c>
      <c r="D62" s="746" t="s">
        <v>1429</v>
      </c>
      <c r="E62" s="747">
        <v>3500</v>
      </c>
      <c r="F62" s="744" t="s">
        <v>1454</v>
      </c>
      <c r="G62" s="737" t="s">
        <v>1455</v>
      </c>
      <c r="H62" s="737" t="s">
        <v>1456</v>
      </c>
      <c r="I62" s="737" t="s">
        <v>1270</v>
      </c>
      <c r="J62" s="753" t="s">
        <v>1271</v>
      </c>
      <c r="K62" s="682">
        <v>3</v>
      </c>
      <c r="L62" s="748">
        <v>8</v>
      </c>
      <c r="M62" s="749">
        <v>67805.67</v>
      </c>
      <c r="N62" s="682">
        <v>2</v>
      </c>
      <c r="O62" s="748">
        <v>6</v>
      </c>
      <c r="P62" s="749">
        <v>29418.500000000004</v>
      </c>
      <c r="Q62" s="509"/>
    </row>
    <row r="63" spans="1:17" ht="22.5" x14ac:dyDescent="0.2">
      <c r="A63" s="744" t="s">
        <v>1263</v>
      </c>
      <c r="B63" s="745" t="s">
        <v>1264</v>
      </c>
      <c r="C63" s="744" t="s">
        <v>1265</v>
      </c>
      <c r="D63" s="746" t="s">
        <v>1303</v>
      </c>
      <c r="E63" s="747">
        <v>2300</v>
      </c>
      <c r="F63" s="744" t="s">
        <v>1457</v>
      </c>
      <c r="G63" s="737" t="s">
        <v>1458</v>
      </c>
      <c r="H63" s="737" t="s">
        <v>1459</v>
      </c>
      <c r="I63" s="737" t="s">
        <v>1281</v>
      </c>
      <c r="J63" s="753" t="s">
        <v>1282</v>
      </c>
      <c r="K63" s="682">
        <v>4</v>
      </c>
      <c r="L63" s="748">
        <v>11</v>
      </c>
      <c r="M63" s="749">
        <v>54012.650000000009</v>
      </c>
      <c r="N63" s="682">
        <v>2</v>
      </c>
      <c r="O63" s="748">
        <v>6</v>
      </c>
      <c r="P63" s="749">
        <v>24630</v>
      </c>
      <c r="Q63" s="509"/>
    </row>
    <row r="64" spans="1:17" x14ac:dyDescent="0.2">
      <c r="A64" s="744" t="s">
        <v>1263</v>
      </c>
      <c r="B64" s="745" t="s">
        <v>1264</v>
      </c>
      <c r="C64" s="744" t="s">
        <v>1265</v>
      </c>
      <c r="D64" s="746" t="s">
        <v>1460</v>
      </c>
      <c r="E64" s="747">
        <v>3850</v>
      </c>
      <c r="F64" s="744" t="s">
        <v>1461</v>
      </c>
      <c r="G64" s="737" t="s">
        <v>1462</v>
      </c>
      <c r="H64" s="737" t="s">
        <v>1390</v>
      </c>
      <c r="I64" s="737" t="s">
        <v>1270</v>
      </c>
      <c r="J64" s="753" t="s">
        <v>1271</v>
      </c>
      <c r="K64" s="682">
        <v>4</v>
      </c>
      <c r="L64" s="748">
        <v>12</v>
      </c>
      <c r="M64" s="749">
        <v>66725.989999999991</v>
      </c>
      <c r="N64" s="682">
        <v>2</v>
      </c>
      <c r="O64" s="748">
        <v>6</v>
      </c>
      <c r="P64" s="749">
        <v>31033.5</v>
      </c>
      <c r="Q64" s="509"/>
    </row>
    <row r="65" spans="1:17" x14ac:dyDescent="0.2">
      <c r="A65" s="744" t="s">
        <v>1263</v>
      </c>
      <c r="B65" s="745" t="s">
        <v>1264</v>
      </c>
      <c r="C65" s="744" t="s">
        <v>1265</v>
      </c>
      <c r="D65" s="746" t="s">
        <v>1291</v>
      </c>
      <c r="E65" s="747">
        <v>1500</v>
      </c>
      <c r="F65" s="744" t="s">
        <v>1463</v>
      </c>
      <c r="G65" s="737" t="s">
        <v>1464</v>
      </c>
      <c r="H65" s="737" t="s">
        <v>1465</v>
      </c>
      <c r="I65" s="737" t="s">
        <v>1339</v>
      </c>
      <c r="J65" s="753" t="s">
        <v>1340</v>
      </c>
      <c r="K65" s="682">
        <v>3</v>
      </c>
      <c r="L65" s="748">
        <v>8</v>
      </c>
      <c r="M65" s="749">
        <v>45589.069999999992</v>
      </c>
      <c r="N65" s="682">
        <v>2</v>
      </c>
      <c r="O65" s="748">
        <v>6</v>
      </c>
      <c r="P65" s="749">
        <v>19562.5</v>
      </c>
      <c r="Q65" s="509"/>
    </row>
    <row r="66" spans="1:17" x14ac:dyDescent="0.2">
      <c r="A66" s="744" t="s">
        <v>1263</v>
      </c>
      <c r="B66" s="745" t="s">
        <v>1264</v>
      </c>
      <c r="C66" s="744" t="s">
        <v>1265</v>
      </c>
      <c r="D66" s="746" t="s">
        <v>1466</v>
      </c>
      <c r="E66" s="747">
        <v>4500</v>
      </c>
      <c r="F66" s="744" t="s">
        <v>1467</v>
      </c>
      <c r="G66" s="737" t="s">
        <v>1468</v>
      </c>
      <c r="H66" s="737" t="s">
        <v>1469</v>
      </c>
      <c r="I66" s="737" t="s">
        <v>1276</v>
      </c>
      <c r="J66" s="753" t="s">
        <v>1271</v>
      </c>
      <c r="K66" s="682">
        <v>2</v>
      </c>
      <c r="L66" s="748">
        <v>6</v>
      </c>
      <c r="M66" s="749">
        <v>81781</v>
      </c>
      <c r="N66" s="682">
        <v>2</v>
      </c>
      <c r="O66" s="748">
        <v>6</v>
      </c>
      <c r="P66" s="749">
        <v>35809.5</v>
      </c>
      <c r="Q66" s="509"/>
    </row>
    <row r="67" spans="1:17" ht="22.5" x14ac:dyDescent="0.2">
      <c r="A67" s="744" t="s">
        <v>1263</v>
      </c>
      <c r="B67" s="745" t="s">
        <v>1264</v>
      </c>
      <c r="C67" s="744" t="s">
        <v>1265</v>
      </c>
      <c r="D67" s="746" t="s">
        <v>1329</v>
      </c>
      <c r="E67" s="747">
        <v>1500</v>
      </c>
      <c r="F67" s="744" t="s">
        <v>1470</v>
      </c>
      <c r="G67" s="737" t="s">
        <v>1471</v>
      </c>
      <c r="H67" s="737" t="s">
        <v>1472</v>
      </c>
      <c r="I67" s="737" t="s">
        <v>1281</v>
      </c>
      <c r="J67" s="753" t="s">
        <v>1335</v>
      </c>
      <c r="K67" s="682">
        <v>4</v>
      </c>
      <c r="L67" s="748">
        <v>11</v>
      </c>
      <c r="M67" s="749">
        <v>45273.19</v>
      </c>
      <c r="N67" s="682">
        <v>2</v>
      </c>
      <c r="O67" s="748">
        <v>6</v>
      </c>
      <c r="P67" s="749">
        <v>17582.340000000004</v>
      </c>
      <c r="Q67" s="509"/>
    </row>
    <row r="68" spans="1:17" ht="22.5" x14ac:dyDescent="0.2">
      <c r="A68" s="744" t="s">
        <v>1263</v>
      </c>
      <c r="B68" s="745" t="s">
        <v>1264</v>
      </c>
      <c r="C68" s="744" t="s">
        <v>1265</v>
      </c>
      <c r="D68" s="746" t="s">
        <v>1473</v>
      </c>
      <c r="E68" s="747">
        <v>2100</v>
      </c>
      <c r="F68" s="744" t="s">
        <v>1474</v>
      </c>
      <c r="G68" s="737" t="s">
        <v>1475</v>
      </c>
      <c r="H68" s="737" t="s">
        <v>1372</v>
      </c>
      <c r="I68" s="737" t="s">
        <v>1281</v>
      </c>
      <c r="J68" s="753" t="s">
        <v>1282</v>
      </c>
      <c r="K68" s="682">
        <v>4</v>
      </c>
      <c r="L68" s="748">
        <v>12</v>
      </c>
      <c r="M68" s="749">
        <v>55030.060000000005</v>
      </c>
      <c r="N68" s="682">
        <v>2</v>
      </c>
      <c r="O68" s="748">
        <v>6</v>
      </c>
      <c r="P68" s="749">
        <v>22146</v>
      </c>
      <c r="Q68" s="509"/>
    </row>
    <row r="69" spans="1:17" ht="22.5" x14ac:dyDescent="0.2">
      <c r="A69" s="744" t="s">
        <v>1263</v>
      </c>
      <c r="B69" s="745" t="s">
        <v>1264</v>
      </c>
      <c r="C69" s="744" t="s">
        <v>1265</v>
      </c>
      <c r="D69" s="746" t="s">
        <v>1377</v>
      </c>
      <c r="E69" s="747">
        <v>2300</v>
      </c>
      <c r="F69" s="744" t="s">
        <v>1476</v>
      </c>
      <c r="G69" s="737" t="s">
        <v>1477</v>
      </c>
      <c r="H69" s="737" t="s">
        <v>1478</v>
      </c>
      <c r="I69" s="737" t="s">
        <v>1295</v>
      </c>
      <c r="J69" s="753" t="s">
        <v>1271</v>
      </c>
      <c r="K69" s="682">
        <v>4</v>
      </c>
      <c r="L69" s="748">
        <v>12</v>
      </c>
      <c r="M69" s="749">
        <v>57037.200000000004</v>
      </c>
      <c r="N69" s="682">
        <v>2</v>
      </c>
      <c r="O69" s="748">
        <v>6</v>
      </c>
      <c r="P69" s="749">
        <v>23191.499999999996</v>
      </c>
      <c r="Q69" s="509"/>
    </row>
    <row r="70" spans="1:17" x14ac:dyDescent="0.2">
      <c r="A70" s="744" t="s">
        <v>1263</v>
      </c>
      <c r="B70" s="745" t="s">
        <v>1264</v>
      </c>
      <c r="C70" s="744" t="s">
        <v>1265</v>
      </c>
      <c r="D70" s="746" t="s">
        <v>1366</v>
      </c>
      <c r="E70" s="747">
        <v>5000</v>
      </c>
      <c r="F70" s="744" t="s">
        <v>1479</v>
      </c>
      <c r="G70" s="737" t="s">
        <v>1480</v>
      </c>
      <c r="H70" s="737" t="s">
        <v>1481</v>
      </c>
      <c r="I70" s="737" t="s">
        <v>1276</v>
      </c>
      <c r="J70" s="753" t="s">
        <v>1271</v>
      </c>
      <c r="K70" s="682">
        <v>4</v>
      </c>
      <c r="L70" s="748">
        <v>12</v>
      </c>
      <c r="M70" s="749">
        <v>86863.97</v>
      </c>
      <c r="N70" s="682">
        <v>2</v>
      </c>
      <c r="O70" s="748">
        <v>6</v>
      </c>
      <c r="P70" s="749">
        <v>35366.5</v>
      </c>
      <c r="Q70" s="509"/>
    </row>
    <row r="71" spans="1:17" x14ac:dyDescent="0.2">
      <c r="A71" s="744" t="s">
        <v>1263</v>
      </c>
      <c r="B71" s="745" t="s">
        <v>1264</v>
      </c>
      <c r="C71" s="744" t="s">
        <v>1265</v>
      </c>
      <c r="D71" s="746" t="s">
        <v>1366</v>
      </c>
      <c r="E71" s="747">
        <v>5000</v>
      </c>
      <c r="F71" s="744" t="s">
        <v>1482</v>
      </c>
      <c r="G71" s="737" t="s">
        <v>1483</v>
      </c>
      <c r="H71" s="737" t="s">
        <v>1484</v>
      </c>
      <c r="I71" s="737" t="s">
        <v>1270</v>
      </c>
      <c r="J71" s="753" t="s">
        <v>1271</v>
      </c>
      <c r="K71" s="682">
        <v>2</v>
      </c>
      <c r="L71" s="748">
        <v>6</v>
      </c>
      <c r="M71" s="749">
        <v>84957.66</v>
      </c>
      <c r="N71" s="682">
        <v>2</v>
      </c>
      <c r="O71" s="748">
        <v>6</v>
      </c>
      <c r="P71" s="749">
        <v>34949.880000000005</v>
      </c>
      <c r="Q71" s="509"/>
    </row>
    <row r="72" spans="1:17" ht="22.5" x14ac:dyDescent="0.2">
      <c r="A72" s="744" t="s">
        <v>1263</v>
      </c>
      <c r="B72" s="745" t="s">
        <v>1264</v>
      </c>
      <c r="C72" s="744" t="s">
        <v>1265</v>
      </c>
      <c r="D72" s="746" t="s">
        <v>1277</v>
      </c>
      <c r="E72" s="747">
        <v>1500</v>
      </c>
      <c r="F72" s="744" t="s">
        <v>1485</v>
      </c>
      <c r="G72" s="737" t="s">
        <v>1486</v>
      </c>
      <c r="H72" s="737" t="s">
        <v>1487</v>
      </c>
      <c r="I72" s="737" t="s">
        <v>1270</v>
      </c>
      <c r="J72" s="753" t="s">
        <v>1271</v>
      </c>
      <c r="K72" s="682">
        <v>4</v>
      </c>
      <c r="L72" s="748">
        <v>12</v>
      </c>
      <c r="M72" s="749">
        <v>47397.780000000006</v>
      </c>
      <c r="N72" s="682">
        <v>2</v>
      </c>
      <c r="O72" s="748">
        <v>6</v>
      </c>
      <c r="P72" s="749">
        <v>19170</v>
      </c>
      <c r="Q72" s="509"/>
    </row>
    <row r="73" spans="1:17" ht="22.5" x14ac:dyDescent="0.2">
      <c r="A73" s="744" t="s">
        <v>1263</v>
      </c>
      <c r="B73" s="745" t="s">
        <v>1264</v>
      </c>
      <c r="C73" s="744" t="s">
        <v>1265</v>
      </c>
      <c r="D73" s="746" t="s">
        <v>1291</v>
      </c>
      <c r="E73" s="747">
        <v>1600</v>
      </c>
      <c r="F73" s="744" t="s">
        <v>1488</v>
      </c>
      <c r="G73" s="737" t="s">
        <v>1489</v>
      </c>
      <c r="H73" s="737" t="s">
        <v>1280</v>
      </c>
      <c r="I73" s="737" t="s">
        <v>1276</v>
      </c>
      <c r="J73" s="753" t="s">
        <v>1282</v>
      </c>
      <c r="K73" s="682">
        <v>4</v>
      </c>
      <c r="L73" s="748">
        <v>12</v>
      </c>
      <c r="M73" s="749">
        <v>47656.800000000003</v>
      </c>
      <c r="N73" s="682">
        <v>2</v>
      </c>
      <c r="O73" s="748">
        <v>6</v>
      </c>
      <c r="P73" s="749">
        <v>19901.5</v>
      </c>
      <c r="Q73" s="509"/>
    </row>
    <row r="74" spans="1:17" x14ac:dyDescent="0.2">
      <c r="A74" s="744" t="s">
        <v>1263</v>
      </c>
      <c r="B74" s="745" t="s">
        <v>1264</v>
      </c>
      <c r="C74" s="744" t="s">
        <v>1265</v>
      </c>
      <c r="D74" s="746" t="s">
        <v>1277</v>
      </c>
      <c r="E74" s="747">
        <v>1500</v>
      </c>
      <c r="F74" s="744" t="s">
        <v>1490</v>
      </c>
      <c r="G74" s="737" t="s">
        <v>1491</v>
      </c>
      <c r="H74" s="737" t="s">
        <v>1492</v>
      </c>
      <c r="I74" s="737" t="s">
        <v>1276</v>
      </c>
      <c r="J74" s="753" t="s">
        <v>1282</v>
      </c>
      <c r="K74" s="682">
        <v>4</v>
      </c>
      <c r="L74" s="748">
        <v>12</v>
      </c>
      <c r="M74" s="749">
        <v>45455.26</v>
      </c>
      <c r="N74" s="682">
        <v>2</v>
      </c>
      <c r="O74" s="748">
        <v>6</v>
      </c>
      <c r="P74" s="749">
        <v>18627.5</v>
      </c>
      <c r="Q74" s="509"/>
    </row>
    <row r="75" spans="1:17" ht="22.5" x14ac:dyDescent="0.2">
      <c r="A75" s="744" t="s">
        <v>1263</v>
      </c>
      <c r="B75" s="745" t="s">
        <v>1264</v>
      </c>
      <c r="C75" s="744" t="s">
        <v>1265</v>
      </c>
      <c r="D75" s="746" t="s">
        <v>1387</v>
      </c>
      <c r="E75" s="747">
        <v>2800</v>
      </c>
      <c r="F75" s="744" t="s">
        <v>1493</v>
      </c>
      <c r="G75" s="737" t="s">
        <v>1494</v>
      </c>
      <c r="H75" s="737" t="s">
        <v>1495</v>
      </c>
      <c r="I75" s="737" t="s">
        <v>1281</v>
      </c>
      <c r="J75" s="753" t="s">
        <v>1282</v>
      </c>
      <c r="K75" s="682">
        <v>3</v>
      </c>
      <c r="L75" s="748">
        <v>8</v>
      </c>
      <c r="M75" s="749">
        <v>61724.659999999996</v>
      </c>
      <c r="N75" s="682">
        <v>1</v>
      </c>
      <c r="O75" s="748">
        <v>3</v>
      </c>
      <c r="P75" s="749">
        <v>9926.83</v>
      </c>
      <c r="Q75" s="509"/>
    </row>
    <row r="76" spans="1:17" x14ac:dyDescent="0.2">
      <c r="A76" s="744" t="s">
        <v>1263</v>
      </c>
      <c r="B76" s="745" t="s">
        <v>1264</v>
      </c>
      <c r="C76" s="744" t="s">
        <v>1265</v>
      </c>
      <c r="D76" s="746" t="s">
        <v>1496</v>
      </c>
      <c r="E76" s="747">
        <v>2500</v>
      </c>
      <c r="F76" s="744" t="s">
        <v>1497</v>
      </c>
      <c r="G76" s="737" t="s">
        <v>1498</v>
      </c>
      <c r="H76" s="737" t="s">
        <v>1499</v>
      </c>
      <c r="I76" s="737" t="s">
        <v>1270</v>
      </c>
      <c r="J76" s="753" t="s">
        <v>1271</v>
      </c>
      <c r="K76" s="682">
        <v>4</v>
      </c>
      <c r="L76" s="748">
        <v>11</v>
      </c>
      <c r="M76" s="749">
        <v>59111.45</v>
      </c>
      <c r="N76" s="682">
        <v>2</v>
      </c>
      <c r="O76" s="748">
        <v>6</v>
      </c>
      <c r="P76" s="749">
        <v>24945.160000000003</v>
      </c>
      <c r="Q76" s="509"/>
    </row>
    <row r="77" spans="1:17" ht="22.5" x14ac:dyDescent="0.2">
      <c r="A77" s="744" t="s">
        <v>1263</v>
      </c>
      <c r="B77" s="745" t="s">
        <v>1264</v>
      </c>
      <c r="C77" s="744" t="s">
        <v>1265</v>
      </c>
      <c r="D77" s="746" t="s">
        <v>1436</v>
      </c>
      <c r="E77" s="747">
        <v>1800</v>
      </c>
      <c r="F77" s="744" t="s">
        <v>1500</v>
      </c>
      <c r="G77" s="737" t="s">
        <v>1501</v>
      </c>
      <c r="H77" s="737" t="s">
        <v>1502</v>
      </c>
      <c r="I77" s="737" t="s">
        <v>1281</v>
      </c>
      <c r="J77" s="753" t="s">
        <v>1282</v>
      </c>
      <c r="K77" s="682">
        <v>4</v>
      </c>
      <c r="L77" s="748">
        <v>11</v>
      </c>
      <c r="M77" s="749">
        <v>52813.829999999994</v>
      </c>
      <c r="N77" s="682">
        <v>2</v>
      </c>
      <c r="O77" s="748">
        <v>6</v>
      </c>
      <c r="P77" s="749">
        <v>20744.89</v>
      </c>
      <c r="Q77" s="509"/>
    </row>
    <row r="78" spans="1:17" ht="22.5" x14ac:dyDescent="0.2">
      <c r="A78" s="744" t="s">
        <v>1263</v>
      </c>
      <c r="B78" s="745" t="s">
        <v>1264</v>
      </c>
      <c r="C78" s="744" t="s">
        <v>1265</v>
      </c>
      <c r="D78" s="746" t="s">
        <v>1325</v>
      </c>
      <c r="E78" s="747">
        <v>2100</v>
      </c>
      <c r="F78" s="744" t="s">
        <v>1503</v>
      </c>
      <c r="G78" s="737" t="s">
        <v>1504</v>
      </c>
      <c r="H78" s="737" t="s">
        <v>1505</v>
      </c>
      <c r="I78" s="737" t="s">
        <v>1281</v>
      </c>
      <c r="J78" s="753" t="s">
        <v>1282</v>
      </c>
      <c r="K78" s="682">
        <v>4</v>
      </c>
      <c r="L78" s="748">
        <v>12</v>
      </c>
      <c r="M78" s="749">
        <v>55852.909999999996</v>
      </c>
      <c r="N78" s="682">
        <v>2</v>
      </c>
      <c r="O78" s="748">
        <v>6</v>
      </c>
      <c r="P78" s="749">
        <v>20864</v>
      </c>
      <c r="Q78" s="509"/>
    </row>
    <row r="79" spans="1:17" ht="22.5" x14ac:dyDescent="0.2">
      <c r="A79" s="744" t="s">
        <v>1263</v>
      </c>
      <c r="B79" s="745" t="s">
        <v>1264</v>
      </c>
      <c r="C79" s="744" t="s">
        <v>1265</v>
      </c>
      <c r="D79" s="746" t="s">
        <v>1377</v>
      </c>
      <c r="E79" s="747">
        <v>2700</v>
      </c>
      <c r="F79" s="744" t="s">
        <v>1506</v>
      </c>
      <c r="G79" s="737" t="s">
        <v>1507</v>
      </c>
      <c r="H79" s="737" t="s">
        <v>1508</v>
      </c>
      <c r="I79" s="737" t="s">
        <v>1276</v>
      </c>
      <c r="J79" s="753" t="s">
        <v>1282</v>
      </c>
      <c r="K79" s="682">
        <v>4</v>
      </c>
      <c r="L79" s="748">
        <v>12</v>
      </c>
      <c r="M79" s="749">
        <v>61214.5</v>
      </c>
      <c r="N79" s="682">
        <v>2</v>
      </c>
      <c r="O79" s="748">
        <v>6</v>
      </c>
      <c r="P79" s="749">
        <v>24730</v>
      </c>
      <c r="Q79" s="509"/>
    </row>
    <row r="80" spans="1:17" ht="22.5" x14ac:dyDescent="0.2">
      <c r="A80" s="744" t="s">
        <v>1263</v>
      </c>
      <c r="B80" s="745" t="s">
        <v>1264</v>
      </c>
      <c r="C80" s="744" t="s">
        <v>1265</v>
      </c>
      <c r="D80" s="746" t="s">
        <v>1291</v>
      </c>
      <c r="E80" s="747">
        <v>1500</v>
      </c>
      <c r="F80" s="744" t="s">
        <v>1509</v>
      </c>
      <c r="G80" s="737" t="s">
        <v>1510</v>
      </c>
      <c r="H80" s="737" t="s">
        <v>1511</v>
      </c>
      <c r="I80" s="737" t="s">
        <v>1281</v>
      </c>
      <c r="J80" s="753" t="s">
        <v>1335</v>
      </c>
      <c r="K80" s="682">
        <v>4</v>
      </c>
      <c r="L80" s="748">
        <v>12</v>
      </c>
      <c r="M80" s="749">
        <v>49318.93</v>
      </c>
      <c r="N80" s="682">
        <v>2</v>
      </c>
      <c r="O80" s="748">
        <v>6</v>
      </c>
      <c r="P80" s="749">
        <v>19570</v>
      </c>
      <c r="Q80" s="509"/>
    </row>
    <row r="81" spans="1:17" x14ac:dyDescent="0.2">
      <c r="A81" s="744" t="s">
        <v>1263</v>
      </c>
      <c r="B81" s="745" t="s">
        <v>1264</v>
      </c>
      <c r="C81" s="744" t="s">
        <v>1265</v>
      </c>
      <c r="D81" s="746" t="s">
        <v>1277</v>
      </c>
      <c r="E81" s="747">
        <v>1500</v>
      </c>
      <c r="F81" s="744" t="s">
        <v>1512</v>
      </c>
      <c r="G81" s="737" t="s">
        <v>1513</v>
      </c>
      <c r="H81" s="737" t="s">
        <v>1514</v>
      </c>
      <c r="I81" s="737" t="s">
        <v>1276</v>
      </c>
      <c r="J81" s="753" t="s">
        <v>1271</v>
      </c>
      <c r="K81" s="682">
        <v>4</v>
      </c>
      <c r="L81" s="748">
        <v>12</v>
      </c>
      <c r="M81" s="749">
        <v>48871.93</v>
      </c>
      <c r="N81" s="682">
        <v>2</v>
      </c>
      <c r="O81" s="748">
        <v>6</v>
      </c>
      <c r="P81" s="749">
        <v>19607.169999999998</v>
      </c>
      <c r="Q81" s="509"/>
    </row>
    <row r="82" spans="1:17" ht="22.5" x14ac:dyDescent="0.2">
      <c r="A82" s="744" t="s">
        <v>1263</v>
      </c>
      <c r="B82" s="745" t="s">
        <v>1264</v>
      </c>
      <c r="C82" s="744" t="s">
        <v>1265</v>
      </c>
      <c r="D82" s="746" t="s">
        <v>1277</v>
      </c>
      <c r="E82" s="747">
        <v>1500</v>
      </c>
      <c r="F82" s="744" t="s">
        <v>1515</v>
      </c>
      <c r="G82" s="737" t="s">
        <v>1516</v>
      </c>
      <c r="H82" s="737" t="s">
        <v>1517</v>
      </c>
      <c r="I82" s="737" t="s">
        <v>1276</v>
      </c>
      <c r="J82" s="753" t="s">
        <v>1282</v>
      </c>
      <c r="K82" s="682">
        <v>4</v>
      </c>
      <c r="L82" s="748">
        <v>12</v>
      </c>
      <c r="M82" s="749">
        <v>48245.93</v>
      </c>
      <c r="N82" s="682">
        <v>2</v>
      </c>
      <c r="O82" s="748">
        <v>6</v>
      </c>
      <c r="P82" s="749">
        <v>19480.5</v>
      </c>
      <c r="Q82" s="509"/>
    </row>
    <row r="83" spans="1:17" x14ac:dyDescent="0.2">
      <c r="A83" s="744" t="s">
        <v>1263</v>
      </c>
      <c r="B83" s="745" t="s">
        <v>1264</v>
      </c>
      <c r="C83" s="744" t="s">
        <v>1265</v>
      </c>
      <c r="D83" s="746" t="s">
        <v>1287</v>
      </c>
      <c r="E83" s="747">
        <v>2500</v>
      </c>
      <c r="F83" s="744" t="s">
        <v>1518</v>
      </c>
      <c r="G83" s="737" t="s">
        <v>1519</v>
      </c>
      <c r="H83" s="737" t="s">
        <v>1508</v>
      </c>
      <c r="I83" s="737" t="s">
        <v>1276</v>
      </c>
      <c r="J83" s="753" t="s">
        <v>1282</v>
      </c>
      <c r="K83" s="682">
        <v>4</v>
      </c>
      <c r="L83" s="748">
        <v>12</v>
      </c>
      <c r="M83" s="749">
        <v>58564.42</v>
      </c>
      <c r="N83" s="682">
        <v>2</v>
      </c>
      <c r="O83" s="748">
        <v>6</v>
      </c>
      <c r="P83" s="749">
        <v>24035.67</v>
      </c>
      <c r="Q83" s="509"/>
    </row>
    <row r="84" spans="1:17" x14ac:dyDescent="0.2">
      <c r="A84" s="744" t="s">
        <v>1263</v>
      </c>
      <c r="B84" s="745" t="s">
        <v>1264</v>
      </c>
      <c r="C84" s="744" t="s">
        <v>1265</v>
      </c>
      <c r="D84" s="746" t="s">
        <v>1296</v>
      </c>
      <c r="E84" s="747">
        <v>2100</v>
      </c>
      <c r="F84" s="744" t="s">
        <v>1520</v>
      </c>
      <c r="G84" s="737" t="s">
        <v>1521</v>
      </c>
      <c r="H84" s="737" t="s">
        <v>1522</v>
      </c>
      <c r="I84" s="737" t="s">
        <v>1307</v>
      </c>
      <c r="J84" s="753" t="s">
        <v>1271</v>
      </c>
      <c r="K84" s="682">
        <v>4</v>
      </c>
      <c r="L84" s="748">
        <v>12</v>
      </c>
      <c r="M84" s="749">
        <v>53606.729999999996</v>
      </c>
      <c r="N84" s="682">
        <v>2</v>
      </c>
      <c r="O84" s="748">
        <v>6</v>
      </c>
      <c r="P84" s="749">
        <v>10763.68</v>
      </c>
      <c r="Q84" s="509"/>
    </row>
    <row r="85" spans="1:17" x14ac:dyDescent="0.2">
      <c r="A85" s="744" t="s">
        <v>1263</v>
      </c>
      <c r="B85" s="745" t="s">
        <v>1264</v>
      </c>
      <c r="C85" s="744" t="s">
        <v>1265</v>
      </c>
      <c r="D85" s="746" t="s">
        <v>1277</v>
      </c>
      <c r="E85" s="747">
        <v>1500</v>
      </c>
      <c r="F85" s="744" t="s">
        <v>1523</v>
      </c>
      <c r="G85" s="737" t="s">
        <v>1524</v>
      </c>
      <c r="H85" s="737" t="s">
        <v>1499</v>
      </c>
      <c r="I85" s="737" t="s">
        <v>1270</v>
      </c>
      <c r="J85" s="753" t="s">
        <v>1271</v>
      </c>
      <c r="K85" s="682">
        <v>4</v>
      </c>
      <c r="L85" s="748">
        <v>12</v>
      </c>
      <c r="M85" s="749">
        <v>47203.070000000007</v>
      </c>
      <c r="N85" s="682">
        <v>2</v>
      </c>
      <c r="O85" s="748">
        <v>6</v>
      </c>
      <c r="P85" s="749">
        <v>18877.5</v>
      </c>
      <c r="Q85" s="509"/>
    </row>
    <row r="86" spans="1:17" ht="22.5" x14ac:dyDescent="0.2">
      <c r="A86" s="744" t="s">
        <v>1263</v>
      </c>
      <c r="B86" s="745" t="s">
        <v>1264</v>
      </c>
      <c r="C86" s="744" t="s">
        <v>1265</v>
      </c>
      <c r="D86" s="746" t="s">
        <v>1296</v>
      </c>
      <c r="E86" s="747">
        <v>2100</v>
      </c>
      <c r="F86" s="744" t="s">
        <v>1525</v>
      </c>
      <c r="G86" s="737" t="s">
        <v>1526</v>
      </c>
      <c r="H86" s="737" t="s">
        <v>1527</v>
      </c>
      <c r="I86" s="737" t="s">
        <v>1276</v>
      </c>
      <c r="J86" s="753" t="s">
        <v>1271</v>
      </c>
      <c r="K86" s="682">
        <v>4</v>
      </c>
      <c r="L86" s="748">
        <v>11</v>
      </c>
      <c r="M86" s="749">
        <v>55451.380000000005</v>
      </c>
      <c r="N86" s="682">
        <v>2</v>
      </c>
      <c r="O86" s="748">
        <v>6</v>
      </c>
      <c r="P86" s="749">
        <v>22074.499999999996</v>
      </c>
      <c r="Q86" s="509"/>
    </row>
    <row r="87" spans="1:17" x14ac:dyDescent="0.2">
      <c r="A87" s="744" t="s">
        <v>1263</v>
      </c>
      <c r="B87" s="745" t="s">
        <v>1264</v>
      </c>
      <c r="C87" s="744" t="s">
        <v>1265</v>
      </c>
      <c r="D87" s="746" t="s">
        <v>1528</v>
      </c>
      <c r="E87" s="747">
        <v>1800</v>
      </c>
      <c r="F87" s="744" t="s">
        <v>1529</v>
      </c>
      <c r="G87" s="737" t="s">
        <v>1530</v>
      </c>
      <c r="H87" s="737" t="s">
        <v>1531</v>
      </c>
      <c r="I87" s="737" t="s">
        <v>1307</v>
      </c>
      <c r="J87" s="753" t="s">
        <v>1271</v>
      </c>
      <c r="K87" s="682">
        <v>4</v>
      </c>
      <c r="L87" s="748">
        <v>12</v>
      </c>
      <c r="M87" s="749">
        <v>53436.97</v>
      </c>
      <c r="N87" s="682">
        <v>2</v>
      </c>
      <c r="O87" s="748">
        <v>6</v>
      </c>
      <c r="P87" s="749">
        <v>20136</v>
      </c>
      <c r="Q87" s="509"/>
    </row>
    <row r="88" spans="1:17" x14ac:dyDescent="0.2">
      <c r="A88" s="744" t="s">
        <v>1263</v>
      </c>
      <c r="B88" s="745" t="s">
        <v>1264</v>
      </c>
      <c r="C88" s="744" t="s">
        <v>1265</v>
      </c>
      <c r="D88" s="746" t="s">
        <v>1296</v>
      </c>
      <c r="E88" s="747">
        <v>2100</v>
      </c>
      <c r="F88" s="744" t="s">
        <v>1532</v>
      </c>
      <c r="G88" s="737" t="s">
        <v>1533</v>
      </c>
      <c r="H88" s="737" t="s">
        <v>1534</v>
      </c>
      <c r="I88" s="737" t="s">
        <v>1307</v>
      </c>
      <c r="J88" s="753" t="s">
        <v>1535</v>
      </c>
      <c r="K88" s="682">
        <v>4</v>
      </c>
      <c r="L88" s="748">
        <v>12</v>
      </c>
      <c r="M88" s="749">
        <v>53822.189999999995</v>
      </c>
      <c r="N88" s="682">
        <v>2</v>
      </c>
      <c r="O88" s="748">
        <v>6</v>
      </c>
      <c r="P88" s="749">
        <v>21438.33</v>
      </c>
      <c r="Q88" s="509"/>
    </row>
    <row r="89" spans="1:17" ht="22.5" x14ac:dyDescent="0.2">
      <c r="A89" s="744" t="s">
        <v>1263</v>
      </c>
      <c r="B89" s="745" t="s">
        <v>1264</v>
      </c>
      <c r="C89" s="744" t="s">
        <v>1265</v>
      </c>
      <c r="D89" s="746" t="s">
        <v>1287</v>
      </c>
      <c r="E89" s="747">
        <v>2500</v>
      </c>
      <c r="F89" s="744" t="s">
        <v>1536</v>
      </c>
      <c r="G89" s="737" t="s">
        <v>1537</v>
      </c>
      <c r="H89" s="737" t="s">
        <v>1290</v>
      </c>
      <c r="I89" s="737" t="s">
        <v>1281</v>
      </c>
      <c r="J89" s="753" t="s">
        <v>1282</v>
      </c>
      <c r="K89" s="682">
        <v>4</v>
      </c>
      <c r="L89" s="748">
        <v>12</v>
      </c>
      <c r="M89" s="749">
        <v>60352.45</v>
      </c>
      <c r="N89" s="682">
        <v>2</v>
      </c>
      <c r="O89" s="748">
        <v>6</v>
      </c>
      <c r="P89" s="749">
        <v>24145</v>
      </c>
      <c r="Q89" s="509"/>
    </row>
    <row r="90" spans="1:17" x14ac:dyDescent="0.2">
      <c r="A90" s="744" t="s">
        <v>1263</v>
      </c>
      <c r="B90" s="745" t="s">
        <v>1264</v>
      </c>
      <c r="C90" s="744" t="s">
        <v>1265</v>
      </c>
      <c r="D90" s="746" t="s">
        <v>1291</v>
      </c>
      <c r="E90" s="747">
        <v>1500</v>
      </c>
      <c r="F90" s="744" t="s">
        <v>1538</v>
      </c>
      <c r="G90" s="737" t="s">
        <v>1539</v>
      </c>
      <c r="H90" s="737" t="s">
        <v>1302</v>
      </c>
      <c r="I90" s="737" t="s">
        <v>1339</v>
      </c>
      <c r="J90" s="753" t="s">
        <v>1340</v>
      </c>
      <c r="K90" s="682">
        <v>3</v>
      </c>
      <c r="L90" s="748">
        <v>7</v>
      </c>
      <c r="M90" s="749">
        <v>44013.5</v>
      </c>
      <c r="N90" s="682"/>
      <c r="O90" s="748"/>
      <c r="P90" s="749"/>
      <c r="Q90" s="509"/>
    </row>
    <row r="91" spans="1:17" ht="22.5" x14ac:dyDescent="0.2">
      <c r="A91" s="744" t="s">
        <v>1263</v>
      </c>
      <c r="B91" s="745" t="s">
        <v>1264</v>
      </c>
      <c r="C91" s="744" t="s">
        <v>1265</v>
      </c>
      <c r="D91" s="746" t="s">
        <v>1528</v>
      </c>
      <c r="E91" s="747">
        <v>1800</v>
      </c>
      <c r="F91" s="744" t="s">
        <v>1540</v>
      </c>
      <c r="G91" s="737" t="s">
        <v>1541</v>
      </c>
      <c r="H91" s="737" t="s">
        <v>1542</v>
      </c>
      <c r="I91" s="737" t="s">
        <v>1281</v>
      </c>
      <c r="J91" s="753" t="s">
        <v>1282</v>
      </c>
      <c r="K91" s="682">
        <v>4</v>
      </c>
      <c r="L91" s="748">
        <v>12</v>
      </c>
      <c r="M91" s="749">
        <v>50966.54</v>
      </c>
      <c r="N91" s="682">
        <v>2</v>
      </c>
      <c r="O91" s="748">
        <v>6</v>
      </c>
      <c r="P91" s="749">
        <v>20526.130000000008</v>
      </c>
      <c r="Q91" s="509"/>
    </row>
    <row r="92" spans="1:17" x14ac:dyDescent="0.2">
      <c r="A92" s="744" t="s">
        <v>1263</v>
      </c>
      <c r="B92" s="745" t="s">
        <v>1264</v>
      </c>
      <c r="C92" s="744" t="s">
        <v>1265</v>
      </c>
      <c r="D92" s="746" t="s">
        <v>1277</v>
      </c>
      <c r="E92" s="747">
        <v>1500</v>
      </c>
      <c r="F92" s="744" t="s">
        <v>1543</v>
      </c>
      <c r="G92" s="737" t="s">
        <v>1544</v>
      </c>
      <c r="H92" s="737" t="s">
        <v>1280</v>
      </c>
      <c r="I92" s="737" t="s">
        <v>1276</v>
      </c>
      <c r="J92" s="753" t="s">
        <v>1282</v>
      </c>
      <c r="K92" s="682">
        <v>4</v>
      </c>
      <c r="L92" s="748">
        <v>12</v>
      </c>
      <c r="M92" s="749">
        <v>48791.6</v>
      </c>
      <c r="N92" s="682">
        <v>2</v>
      </c>
      <c r="O92" s="748">
        <v>6</v>
      </c>
      <c r="P92" s="749">
        <v>19693.5</v>
      </c>
      <c r="Q92" s="509"/>
    </row>
    <row r="93" spans="1:17" ht="22.5" x14ac:dyDescent="0.2">
      <c r="A93" s="744" t="s">
        <v>1263</v>
      </c>
      <c r="B93" s="745" t="s">
        <v>1264</v>
      </c>
      <c r="C93" s="744" t="s">
        <v>1265</v>
      </c>
      <c r="D93" s="746" t="s">
        <v>1291</v>
      </c>
      <c r="E93" s="747">
        <v>1500</v>
      </c>
      <c r="F93" s="744" t="s">
        <v>1545</v>
      </c>
      <c r="G93" s="737" t="s">
        <v>1546</v>
      </c>
      <c r="H93" s="737" t="s">
        <v>1547</v>
      </c>
      <c r="I93" s="737" t="s">
        <v>1276</v>
      </c>
      <c r="J93" s="753" t="s">
        <v>1282</v>
      </c>
      <c r="K93" s="682">
        <v>4</v>
      </c>
      <c r="L93" s="748">
        <v>11</v>
      </c>
      <c r="M93" s="749">
        <v>46549.760000000002</v>
      </c>
      <c r="N93" s="682">
        <v>2</v>
      </c>
      <c r="O93" s="748">
        <v>6</v>
      </c>
      <c r="P93" s="749">
        <v>19418.5</v>
      </c>
      <c r="Q93" s="509"/>
    </row>
    <row r="94" spans="1:17" x14ac:dyDescent="0.2">
      <c r="A94" s="744" t="s">
        <v>1263</v>
      </c>
      <c r="B94" s="745" t="s">
        <v>1264</v>
      </c>
      <c r="C94" s="744" t="s">
        <v>1265</v>
      </c>
      <c r="D94" s="746" t="s">
        <v>1329</v>
      </c>
      <c r="E94" s="747">
        <v>1500</v>
      </c>
      <c r="F94" s="744" t="s">
        <v>1548</v>
      </c>
      <c r="G94" s="737" t="s">
        <v>1549</v>
      </c>
      <c r="H94" s="737" t="s">
        <v>1550</v>
      </c>
      <c r="I94" s="737" t="s">
        <v>1307</v>
      </c>
      <c r="J94" s="753" t="s">
        <v>1271</v>
      </c>
      <c r="K94" s="682">
        <v>4</v>
      </c>
      <c r="L94" s="748">
        <v>12</v>
      </c>
      <c r="M94" s="749">
        <v>47827.960000000006</v>
      </c>
      <c r="N94" s="682">
        <v>2</v>
      </c>
      <c r="O94" s="748">
        <v>6</v>
      </c>
      <c r="P94" s="749">
        <v>18503</v>
      </c>
      <c r="Q94" s="509"/>
    </row>
    <row r="95" spans="1:17" x14ac:dyDescent="0.2">
      <c r="A95" s="744" t="s">
        <v>1263</v>
      </c>
      <c r="B95" s="745" t="s">
        <v>1264</v>
      </c>
      <c r="C95" s="744" t="s">
        <v>1265</v>
      </c>
      <c r="D95" s="746" t="s">
        <v>1277</v>
      </c>
      <c r="E95" s="747">
        <v>1500</v>
      </c>
      <c r="F95" s="744" t="s">
        <v>1551</v>
      </c>
      <c r="G95" s="737" t="s">
        <v>1552</v>
      </c>
      <c r="H95" s="737" t="s">
        <v>1553</v>
      </c>
      <c r="I95" s="737" t="s">
        <v>1307</v>
      </c>
      <c r="J95" s="753" t="s">
        <v>1271</v>
      </c>
      <c r="K95" s="682">
        <v>4</v>
      </c>
      <c r="L95" s="748">
        <v>12</v>
      </c>
      <c r="M95" s="749">
        <v>46960.78</v>
      </c>
      <c r="N95" s="682">
        <v>2</v>
      </c>
      <c r="O95" s="748">
        <v>6</v>
      </c>
      <c r="P95" s="749">
        <v>17260.330000000005</v>
      </c>
      <c r="Q95" s="509"/>
    </row>
    <row r="96" spans="1:17" x14ac:dyDescent="0.2">
      <c r="A96" s="744" t="s">
        <v>1263</v>
      </c>
      <c r="B96" s="745" t="s">
        <v>1264</v>
      </c>
      <c r="C96" s="744" t="s">
        <v>1265</v>
      </c>
      <c r="D96" s="746" t="s">
        <v>1377</v>
      </c>
      <c r="E96" s="747">
        <v>3100</v>
      </c>
      <c r="F96" s="744" t="s">
        <v>1554</v>
      </c>
      <c r="G96" s="737" t="s">
        <v>1555</v>
      </c>
      <c r="H96" s="737" t="s">
        <v>1556</v>
      </c>
      <c r="I96" s="737" t="s">
        <v>1270</v>
      </c>
      <c r="J96" s="753" t="s">
        <v>1271</v>
      </c>
      <c r="K96" s="682">
        <v>2</v>
      </c>
      <c r="L96" s="748">
        <v>6</v>
      </c>
      <c r="M96" s="749">
        <v>68776.960000000006</v>
      </c>
      <c r="N96" s="682">
        <v>2</v>
      </c>
      <c r="O96" s="748">
        <v>6</v>
      </c>
      <c r="P96" s="749">
        <v>28239</v>
      </c>
      <c r="Q96" s="509"/>
    </row>
    <row r="97" spans="1:17" ht="22.5" x14ac:dyDescent="0.2">
      <c r="A97" s="744" t="s">
        <v>1263</v>
      </c>
      <c r="B97" s="745" t="s">
        <v>1264</v>
      </c>
      <c r="C97" s="744" t="s">
        <v>1265</v>
      </c>
      <c r="D97" s="746" t="s">
        <v>1329</v>
      </c>
      <c r="E97" s="747">
        <v>1500</v>
      </c>
      <c r="F97" s="744" t="s">
        <v>1557</v>
      </c>
      <c r="G97" s="737" t="s">
        <v>1558</v>
      </c>
      <c r="H97" s="737" t="s">
        <v>1559</v>
      </c>
      <c r="I97" s="737" t="s">
        <v>1276</v>
      </c>
      <c r="J97" s="753" t="s">
        <v>1282</v>
      </c>
      <c r="K97" s="682">
        <v>4</v>
      </c>
      <c r="L97" s="748">
        <v>12</v>
      </c>
      <c r="M97" s="749">
        <v>45582.61</v>
      </c>
      <c r="N97" s="682">
        <v>2</v>
      </c>
      <c r="O97" s="748">
        <v>6</v>
      </c>
      <c r="P97" s="749">
        <v>17973</v>
      </c>
      <c r="Q97" s="509"/>
    </row>
    <row r="98" spans="1:17" x14ac:dyDescent="0.2">
      <c r="A98" s="744" t="s">
        <v>1263</v>
      </c>
      <c r="B98" s="745" t="s">
        <v>1264</v>
      </c>
      <c r="C98" s="744" t="s">
        <v>1265</v>
      </c>
      <c r="D98" s="746" t="s">
        <v>1560</v>
      </c>
      <c r="E98" s="747">
        <v>5000</v>
      </c>
      <c r="F98" s="744" t="s">
        <v>1561</v>
      </c>
      <c r="G98" s="737" t="s">
        <v>1562</v>
      </c>
      <c r="H98" s="737" t="s">
        <v>1563</v>
      </c>
      <c r="I98" s="737" t="s">
        <v>1276</v>
      </c>
      <c r="J98" s="753" t="s">
        <v>1271</v>
      </c>
      <c r="K98" s="682">
        <v>4</v>
      </c>
      <c r="L98" s="748">
        <v>12</v>
      </c>
      <c r="M98" s="749">
        <v>86219.98</v>
      </c>
      <c r="N98" s="682">
        <v>2</v>
      </c>
      <c r="O98" s="748">
        <v>6</v>
      </c>
      <c r="P98" s="749">
        <v>35766</v>
      </c>
      <c r="Q98" s="509"/>
    </row>
    <row r="99" spans="1:17" ht="22.5" x14ac:dyDescent="0.2">
      <c r="A99" s="744" t="s">
        <v>1263</v>
      </c>
      <c r="B99" s="745" t="s">
        <v>1264</v>
      </c>
      <c r="C99" s="744" t="s">
        <v>1265</v>
      </c>
      <c r="D99" s="746" t="s">
        <v>1291</v>
      </c>
      <c r="E99" s="747">
        <v>1500</v>
      </c>
      <c r="F99" s="744" t="s">
        <v>1564</v>
      </c>
      <c r="G99" s="737" t="s">
        <v>1565</v>
      </c>
      <c r="H99" s="737" t="s">
        <v>1566</v>
      </c>
      <c r="I99" s="737" t="s">
        <v>1281</v>
      </c>
      <c r="J99" s="753" t="s">
        <v>1282</v>
      </c>
      <c r="K99" s="682">
        <v>4</v>
      </c>
      <c r="L99" s="748">
        <v>12</v>
      </c>
      <c r="M99" s="749">
        <v>47018.37</v>
      </c>
      <c r="N99" s="682">
        <v>2</v>
      </c>
      <c r="O99" s="748">
        <v>6</v>
      </c>
      <c r="P99" s="749">
        <v>19139.5</v>
      </c>
      <c r="Q99" s="509"/>
    </row>
    <row r="100" spans="1:17" ht="22.5" x14ac:dyDescent="0.2">
      <c r="A100" s="744" t="s">
        <v>1263</v>
      </c>
      <c r="B100" s="745" t="s">
        <v>1264</v>
      </c>
      <c r="C100" s="744" t="s">
        <v>1265</v>
      </c>
      <c r="D100" s="746" t="s">
        <v>1359</v>
      </c>
      <c r="E100" s="747">
        <v>2100</v>
      </c>
      <c r="F100" s="744" t="s">
        <v>1567</v>
      </c>
      <c r="G100" s="737" t="s">
        <v>1568</v>
      </c>
      <c r="H100" s="737" t="s">
        <v>1569</v>
      </c>
      <c r="I100" s="737" t="s">
        <v>1281</v>
      </c>
      <c r="J100" s="753" t="s">
        <v>1282</v>
      </c>
      <c r="K100" s="682">
        <v>4</v>
      </c>
      <c r="L100" s="748">
        <v>12</v>
      </c>
      <c r="M100" s="749">
        <v>52833.229999999996</v>
      </c>
      <c r="N100" s="682">
        <v>2</v>
      </c>
      <c r="O100" s="748">
        <v>6</v>
      </c>
      <c r="P100" s="749">
        <v>21375.5</v>
      </c>
      <c r="Q100" s="509"/>
    </row>
    <row r="101" spans="1:17" x14ac:dyDescent="0.2">
      <c r="A101" s="744" t="s">
        <v>1263</v>
      </c>
      <c r="B101" s="745" t="s">
        <v>1264</v>
      </c>
      <c r="C101" s="744" t="s">
        <v>1265</v>
      </c>
      <c r="D101" s="746" t="s">
        <v>1570</v>
      </c>
      <c r="E101" s="747">
        <v>2100</v>
      </c>
      <c r="F101" s="744" t="s">
        <v>1571</v>
      </c>
      <c r="G101" s="737" t="s">
        <v>1572</v>
      </c>
      <c r="H101" s="737" t="s">
        <v>1573</v>
      </c>
      <c r="I101" s="737" t="s">
        <v>1307</v>
      </c>
      <c r="J101" s="753" t="s">
        <v>1282</v>
      </c>
      <c r="K101" s="682">
        <v>4</v>
      </c>
      <c r="L101" s="748">
        <v>12</v>
      </c>
      <c r="M101" s="749">
        <v>55480.43</v>
      </c>
      <c r="N101" s="682">
        <v>2</v>
      </c>
      <c r="O101" s="748">
        <v>6</v>
      </c>
      <c r="P101" s="749">
        <v>22290.250000000004</v>
      </c>
      <c r="Q101" s="509"/>
    </row>
    <row r="102" spans="1:17" x14ac:dyDescent="0.2">
      <c r="A102" s="744" t="s">
        <v>1263</v>
      </c>
      <c r="B102" s="745" t="s">
        <v>1264</v>
      </c>
      <c r="C102" s="744" t="s">
        <v>1265</v>
      </c>
      <c r="D102" s="746" t="s">
        <v>1325</v>
      </c>
      <c r="E102" s="747">
        <v>2100</v>
      </c>
      <c r="F102" s="744" t="s">
        <v>1574</v>
      </c>
      <c r="G102" s="737" t="s">
        <v>1575</v>
      </c>
      <c r="H102" s="737" t="s">
        <v>1280</v>
      </c>
      <c r="I102" s="737" t="s">
        <v>1307</v>
      </c>
      <c r="J102" s="753" t="s">
        <v>1282</v>
      </c>
      <c r="K102" s="682">
        <v>4</v>
      </c>
      <c r="L102" s="748">
        <v>12</v>
      </c>
      <c r="M102" s="749">
        <v>54147.9</v>
      </c>
      <c r="N102" s="682">
        <v>2</v>
      </c>
      <c r="O102" s="748">
        <v>6</v>
      </c>
      <c r="P102" s="749">
        <v>21706</v>
      </c>
      <c r="Q102" s="509"/>
    </row>
    <row r="103" spans="1:17" x14ac:dyDescent="0.2">
      <c r="A103" s="744" t="s">
        <v>1263</v>
      </c>
      <c r="B103" s="744" t="s">
        <v>1264</v>
      </c>
      <c r="C103" s="744" t="s">
        <v>1265</v>
      </c>
      <c r="D103" s="746" t="s">
        <v>1576</v>
      </c>
      <c r="E103" s="747">
        <v>4000</v>
      </c>
      <c r="F103" s="744" t="s">
        <v>1577</v>
      </c>
      <c r="G103" s="737" t="s">
        <v>1578</v>
      </c>
      <c r="H103" s="737" t="s">
        <v>1563</v>
      </c>
      <c r="I103" s="737" t="s">
        <v>1276</v>
      </c>
      <c r="J103" s="753" t="s">
        <v>1271</v>
      </c>
      <c r="K103" s="682">
        <v>4</v>
      </c>
      <c r="L103" s="748">
        <v>12</v>
      </c>
      <c r="M103" s="749">
        <v>76075.98</v>
      </c>
      <c r="N103" s="682">
        <v>2</v>
      </c>
      <c r="O103" s="748">
        <v>6</v>
      </c>
      <c r="P103" s="749">
        <v>31952</v>
      </c>
      <c r="Q103" s="509"/>
    </row>
    <row r="104" spans="1:17" ht="22.5" x14ac:dyDescent="0.2">
      <c r="A104" s="744" t="s">
        <v>1263</v>
      </c>
      <c r="B104" s="745" t="s">
        <v>1264</v>
      </c>
      <c r="C104" s="744" t="s">
        <v>1265</v>
      </c>
      <c r="D104" s="746" t="s">
        <v>1436</v>
      </c>
      <c r="E104" s="747">
        <v>1800</v>
      </c>
      <c r="F104" s="744" t="s">
        <v>1579</v>
      </c>
      <c r="G104" s="737" t="s">
        <v>1580</v>
      </c>
      <c r="H104" s="737" t="s">
        <v>1280</v>
      </c>
      <c r="I104" s="737" t="s">
        <v>1281</v>
      </c>
      <c r="J104" s="753" t="s">
        <v>1282</v>
      </c>
      <c r="K104" s="682">
        <v>4</v>
      </c>
      <c r="L104" s="748">
        <v>12</v>
      </c>
      <c r="M104" s="749">
        <v>53465.24</v>
      </c>
      <c r="N104" s="682">
        <v>2</v>
      </c>
      <c r="O104" s="748">
        <v>6</v>
      </c>
      <c r="P104" s="749">
        <v>21306</v>
      </c>
      <c r="Q104" s="509"/>
    </row>
    <row r="105" spans="1:17" x14ac:dyDescent="0.2">
      <c r="A105" s="744" t="s">
        <v>1263</v>
      </c>
      <c r="B105" s="745" t="s">
        <v>1264</v>
      </c>
      <c r="C105" s="744" t="s">
        <v>1265</v>
      </c>
      <c r="D105" s="746" t="s">
        <v>1277</v>
      </c>
      <c r="E105" s="747">
        <v>1500</v>
      </c>
      <c r="F105" s="744" t="s">
        <v>1581</v>
      </c>
      <c r="G105" s="737" t="s">
        <v>1582</v>
      </c>
      <c r="H105" s="737" t="s">
        <v>1583</v>
      </c>
      <c r="I105" s="737" t="s">
        <v>1307</v>
      </c>
      <c r="J105" s="753" t="s">
        <v>1282</v>
      </c>
      <c r="K105" s="682">
        <v>4</v>
      </c>
      <c r="L105" s="748">
        <v>12</v>
      </c>
      <c r="M105" s="749">
        <v>46652.12</v>
      </c>
      <c r="N105" s="682">
        <v>2</v>
      </c>
      <c r="O105" s="748">
        <v>6</v>
      </c>
      <c r="P105" s="749">
        <v>18474</v>
      </c>
      <c r="Q105" s="509"/>
    </row>
    <row r="106" spans="1:17" x14ac:dyDescent="0.2">
      <c r="A106" s="744" t="s">
        <v>1263</v>
      </c>
      <c r="B106" s="745" t="s">
        <v>1264</v>
      </c>
      <c r="C106" s="744" t="s">
        <v>1265</v>
      </c>
      <c r="D106" s="746" t="s">
        <v>1303</v>
      </c>
      <c r="E106" s="747">
        <v>2300</v>
      </c>
      <c r="F106" s="744" t="s">
        <v>1584</v>
      </c>
      <c r="G106" s="737" t="s">
        <v>1585</v>
      </c>
      <c r="H106" s="737" t="s">
        <v>1586</v>
      </c>
      <c r="I106" s="737" t="s">
        <v>1307</v>
      </c>
      <c r="J106" s="753" t="s">
        <v>1271</v>
      </c>
      <c r="K106" s="682">
        <v>4</v>
      </c>
      <c r="L106" s="748">
        <v>12</v>
      </c>
      <c r="M106" s="749">
        <v>56242.540000000008</v>
      </c>
      <c r="N106" s="682">
        <v>2</v>
      </c>
      <c r="O106" s="748">
        <v>6</v>
      </c>
      <c r="P106" s="749">
        <v>22228</v>
      </c>
      <c r="Q106" s="509"/>
    </row>
    <row r="107" spans="1:17" ht="22.5" x14ac:dyDescent="0.2">
      <c r="A107" s="744" t="s">
        <v>1263</v>
      </c>
      <c r="B107" s="745" t="s">
        <v>1264</v>
      </c>
      <c r="C107" s="744" t="s">
        <v>1265</v>
      </c>
      <c r="D107" s="746" t="s">
        <v>1587</v>
      </c>
      <c r="E107" s="747">
        <v>3100</v>
      </c>
      <c r="F107" s="744" t="s">
        <v>1588</v>
      </c>
      <c r="G107" s="737" t="s">
        <v>1589</v>
      </c>
      <c r="H107" s="737" t="s">
        <v>1459</v>
      </c>
      <c r="I107" s="737" t="s">
        <v>1281</v>
      </c>
      <c r="J107" s="753" t="s">
        <v>1282</v>
      </c>
      <c r="K107" s="682">
        <v>4</v>
      </c>
      <c r="L107" s="748">
        <v>12</v>
      </c>
      <c r="M107" s="749">
        <v>69819.850000000006</v>
      </c>
      <c r="N107" s="682">
        <v>2</v>
      </c>
      <c r="O107" s="748">
        <v>6</v>
      </c>
      <c r="P107" s="749">
        <v>27538.5</v>
      </c>
      <c r="Q107" s="509"/>
    </row>
    <row r="108" spans="1:17" x14ac:dyDescent="0.2">
      <c r="A108" s="744" t="s">
        <v>1263</v>
      </c>
      <c r="B108" s="745" t="s">
        <v>1264</v>
      </c>
      <c r="C108" s="744" t="s">
        <v>1265</v>
      </c>
      <c r="D108" s="746" t="s">
        <v>1590</v>
      </c>
      <c r="E108" s="747">
        <v>4000</v>
      </c>
      <c r="F108" s="744" t="s">
        <v>1591</v>
      </c>
      <c r="G108" s="737" t="s">
        <v>1592</v>
      </c>
      <c r="H108" s="737" t="s">
        <v>1563</v>
      </c>
      <c r="I108" s="737" t="s">
        <v>1276</v>
      </c>
      <c r="J108" s="753" t="s">
        <v>1271</v>
      </c>
      <c r="K108" s="682">
        <v>4</v>
      </c>
      <c r="L108" s="748">
        <v>12</v>
      </c>
      <c r="M108" s="749">
        <v>79229.600000000006</v>
      </c>
      <c r="N108" s="682">
        <v>2</v>
      </c>
      <c r="O108" s="748">
        <v>6</v>
      </c>
      <c r="P108" s="749">
        <v>32399.589999999997</v>
      </c>
      <c r="Q108" s="509"/>
    </row>
    <row r="109" spans="1:17" x14ac:dyDescent="0.2">
      <c r="A109" s="744" t="s">
        <v>1263</v>
      </c>
      <c r="B109" s="745" t="s">
        <v>1264</v>
      </c>
      <c r="C109" s="744" t="s">
        <v>1265</v>
      </c>
      <c r="D109" s="746" t="s">
        <v>1593</v>
      </c>
      <c r="E109" s="747">
        <v>1500</v>
      </c>
      <c r="F109" s="744" t="s">
        <v>1594</v>
      </c>
      <c r="G109" s="737" t="s">
        <v>1595</v>
      </c>
      <c r="H109" s="737" t="s">
        <v>1596</v>
      </c>
      <c r="I109" s="737" t="s">
        <v>1295</v>
      </c>
      <c r="J109" s="753" t="s">
        <v>1282</v>
      </c>
      <c r="K109" s="682">
        <v>4</v>
      </c>
      <c r="L109" s="748">
        <v>11</v>
      </c>
      <c r="M109" s="749">
        <v>47220.74</v>
      </c>
      <c r="N109" s="682">
        <v>2</v>
      </c>
      <c r="O109" s="748">
        <v>6</v>
      </c>
      <c r="P109" s="749">
        <v>18546.5</v>
      </c>
      <c r="Q109" s="509"/>
    </row>
    <row r="110" spans="1:17" ht="22.5" x14ac:dyDescent="0.2">
      <c r="A110" s="744" t="s">
        <v>1263</v>
      </c>
      <c r="B110" s="745" t="s">
        <v>1264</v>
      </c>
      <c r="C110" s="744" t="s">
        <v>1265</v>
      </c>
      <c r="D110" s="746" t="s">
        <v>1597</v>
      </c>
      <c r="E110" s="747">
        <v>4500</v>
      </c>
      <c r="F110" s="744" t="s">
        <v>1598</v>
      </c>
      <c r="G110" s="737" t="s">
        <v>1599</v>
      </c>
      <c r="H110" s="737" t="s">
        <v>1484</v>
      </c>
      <c r="I110" s="737" t="s">
        <v>1270</v>
      </c>
      <c r="J110" s="753" t="s">
        <v>1271</v>
      </c>
      <c r="K110" s="682">
        <v>4</v>
      </c>
      <c r="L110" s="748">
        <v>12</v>
      </c>
      <c r="M110" s="749">
        <v>87806.5</v>
      </c>
      <c r="N110" s="682">
        <v>2</v>
      </c>
      <c r="O110" s="748">
        <v>6</v>
      </c>
      <c r="P110" s="749">
        <v>35749</v>
      </c>
      <c r="Q110" s="509"/>
    </row>
    <row r="111" spans="1:17" x14ac:dyDescent="0.2">
      <c r="A111" s="744" t="s">
        <v>1263</v>
      </c>
      <c r="B111" s="745" t="s">
        <v>1264</v>
      </c>
      <c r="C111" s="744" t="s">
        <v>1265</v>
      </c>
      <c r="D111" s="746" t="s">
        <v>1570</v>
      </c>
      <c r="E111" s="747">
        <v>2100</v>
      </c>
      <c r="F111" s="744" t="s">
        <v>1600</v>
      </c>
      <c r="G111" s="737" t="s">
        <v>1601</v>
      </c>
      <c r="H111" s="737" t="s">
        <v>1602</v>
      </c>
      <c r="I111" s="737" t="s">
        <v>1276</v>
      </c>
      <c r="J111" s="753" t="s">
        <v>1282</v>
      </c>
      <c r="K111" s="682">
        <v>4</v>
      </c>
      <c r="L111" s="748">
        <v>12</v>
      </c>
      <c r="M111" s="749">
        <v>55249.89</v>
      </c>
      <c r="N111" s="682">
        <v>2</v>
      </c>
      <c r="O111" s="748">
        <v>6</v>
      </c>
      <c r="P111" s="749">
        <v>22438.999999999996</v>
      </c>
      <c r="Q111" s="509"/>
    </row>
    <row r="112" spans="1:17" ht="22.5" x14ac:dyDescent="0.2">
      <c r="A112" s="744" t="s">
        <v>1263</v>
      </c>
      <c r="B112" s="745" t="s">
        <v>1264</v>
      </c>
      <c r="C112" s="744" t="s">
        <v>1265</v>
      </c>
      <c r="D112" s="746" t="s">
        <v>1325</v>
      </c>
      <c r="E112" s="747">
        <v>2000</v>
      </c>
      <c r="F112" s="744" t="s">
        <v>1603</v>
      </c>
      <c r="G112" s="737" t="s">
        <v>1604</v>
      </c>
      <c r="H112" s="737" t="s">
        <v>1605</v>
      </c>
      <c r="I112" s="737" t="s">
        <v>1281</v>
      </c>
      <c r="J112" s="753" t="s">
        <v>1282</v>
      </c>
      <c r="K112" s="682">
        <v>4</v>
      </c>
      <c r="L112" s="748">
        <v>12</v>
      </c>
      <c r="M112" s="749">
        <v>54759.14</v>
      </c>
      <c r="N112" s="682">
        <v>2</v>
      </c>
      <c r="O112" s="748">
        <v>6</v>
      </c>
      <c r="P112" s="749">
        <v>21390.5</v>
      </c>
      <c r="Q112" s="509"/>
    </row>
    <row r="113" spans="1:17" ht="22.5" x14ac:dyDescent="0.2">
      <c r="A113" s="744" t="s">
        <v>1263</v>
      </c>
      <c r="B113" s="745" t="s">
        <v>1264</v>
      </c>
      <c r="C113" s="744" t="s">
        <v>1265</v>
      </c>
      <c r="D113" s="746" t="s">
        <v>1366</v>
      </c>
      <c r="E113" s="747">
        <v>4500</v>
      </c>
      <c r="F113" s="744" t="s">
        <v>1606</v>
      </c>
      <c r="G113" s="737" t="s">
        <v>1607</v>
      </c>
      <c r="H113" s="737" t="s">
        <v>1608</v>
      </c>
      <c r="I113" s="737" t="s">
        <v>1276</v>
      </c>
      <c r="J113" s="753" t="s">
        <v>1271</v>
      </c>
      <c r="K113" s="682">
        <v>4</v>
      </c>
      <c r="L113" s="748">
        <v>12</v>
      </c>
      <c r="M113" s="749">
        <v>87103.7</v>
      </c>
      <c r="N113" s="682">
        <v>2</v>
      </c>
      <c r="O113" s="748">
        <v>6</v>
      </c>
      <c r="P113" s="749">
        <v>35201.5</v>
      </c>
      <c r="Q113" s="509"/>
    </row>
    <row r="114" spans="1:17" x14ac:dyDescent="0.2">
      <c r="A114" s="744" t="s">
        <v>1263</v>
      </c>
      <c r="B114" s="745" t="s">
        <v>1264</v>
      </c>
      <c r="C114" s="744" t="s">
        <v>1265</v>
      </c>
      <c r="D114" s="746" t="s">
        <v>1460</v>
      </c>
      <c r="E114" s="747">
        <v>3500</v>
      </c>
      <c r="F114" s="744" t="s">
        <v>1609</v>
      </c>
      <c r="G114" s="737" t="s">
        <v>1610</v>
      </c>
      <c r="H114" s="737" t="s">
        <v>1611</v>
      </c>
      <c r="I114" s="737" t="s">
        <v>1276</v>
      </c>
      <c r="J114" s="753" t="s">
        <v>1271</v>
      </c>
      <c r="K114" s="682">
        <v>3</v>
      </c>
      <c r="L114" s="748">
        <v>7</v>
      </c>
      <c r="M114" s="749">
        <v>69579.83</v>
      </c>
      <c r="N114" s="682">
        <v>2</v>
      </c>
      <c r="O114" s="748">
        <v>6</v>
      </c>
      <c r="P114" s="749">
        <v>31193</v>
      </c>
      <c r="Q114" s="509"/>
    </row>
    <row r="115" spans="1:17" x14ac:dyDescent="0.2">
      <c r="A115" s="744" t="s">
        <v>1263</v>
      </c>
      <c r="B115" s="745" t="s">
        <v>1264</v>
      </c>
      <c r="C115" s="744" t="s">
        <v>1265</v>
      </c>
      <c r="D115" s="746" t="s">
        <v>1612</v>
      </c>
      <c r="E115" s="747">
        <v>2500</v>
      </c>
      <c r="F115" s="744" t="s">
        <v>1613</v>
      </c>
      <c r="G115" s="737" t="s">
        <v>1614</v>
      </c>
      <c r="H115" s="737" t="s">
        <v>1615</v>
      </c>
      <c r="I115" s="737" t="s">
        <v>1270</v>
      </c>
      <c r="J115" s="753" t="s">
        <v>1271</v>
      </c>
      <c r="K115" s="682">
        <v>4</v>
      </c>
      <c r="L115" s="748">
        <v>12</v>
      </c>
      <c r="M115" s="749">
        <v>59626.31</v>
      </c>
      <c r="N115" s="682">
        <v>2</v>
      </c>
      <c r="O115" s="748">
        <v>6</v>
      </c>
      <c r="P115" s="749">
        <v>24370</v>
      </c>
      <c r="Q115" s="509"/>
    </row>
    <row r="116" spans="1:17" ht="22.5" x14ac:dyDescent="0.2">
      <c r="A116" s="744" t="s">
        <v>1263</v>
      </c>
      <c r="B116" s="745" t="s">
        <v>1264</v>
      </c>
      <c r="C116" s="744" t="s">
        <v>1265</v>
      </c>
      <c r="D116" s="746" t="s">
        <v>1296</v>
      </c>
      <c r="E116" s="747">
        <v>2100</v>
      </c>
      <c r="F116" s="744" t="s">
        <v>1616</v>
      </c>
      <c r="G116" s="737" t="s">
        <v>1617</v>
      </c>
      <c r="H116" s="737" t="s">
        <v>1618</v>
      </c>
      <c r="I116" s="737" t="s">
        <v>1276</v>
      </c>
      <c r="J116" s="753" t="s">
        <v>1282</v>
      </c>
      <c r="K116" s="682">
        <v>4</v>
      </c>
      <c r="L116" s="748">
        <v>12</v>
      </c>
      <c r="M116" s="749">
        <v>55466.299999999996</v>
      </c>
      <c r="N116" s="682">
        <v>2</v>
      </c>
      <c r="O116" s="748">
        <v>6</v>
      </c>
      <c r="P116" s="749">
        <v>21870</v>
      </c>
      <c r="Q116" s="509"/>
    </row>
    <row r="117" spans="1:17" ht="22.5" x14ac:dyDescent="0.2">
      <c r="A117" s="744" t="s">
        <v>1263</v>
      </c>
      <c r="B117" s="745" t="s">
        <v>1264</v>
      </c>
      <c r="C117" s="744" t="s">
        <v>1265</v>
      </c>
      <c r="D117" s="746" t="s">
        <v>1619</v>
      </c>
      <c r="E117" s="747">
        <v>5000</v>
      </c>
      <c r="F117" s="744" t="s">
        <v>1620</v>
      </c>
      <c r="G117" s="737" t="s">
        <v>1621</v>
      </c>
      <c r="H117" s="737" t="s">
        <v>1622</v>
      </c>
      <c r="I117" s="737" t="s">
        <v>1276</v>
      </c>
      <c r="J117" s="753" t="s">
        <v>1271</v>
      </c>
      <c r="K117" s="682">
        <v>4</v>
      </c>
      <c r="L117" s="748">
        <v>12</v>
      </c>
      <c r="M117" s="749">
        <v>94704.23</v>
      </c>
      <c r="N117" s="682">
        <v>2</v>
      </c>
      <c r="O117" s="748">
        <v>6</v>
      </c>
      <c r="P117" s="749">
        <v>42208</v>
      </c>
      <c r="Q117" s="509"/>
    </row>
    <row r="118" spans="1:17" ht="22.5" x14ac:dyDescent="0.2">
      <c r="A118" s="744" t="s">
        <v>1263</v>
      </c>
      <c r="B118" s="745" t="s">
        <v>1264</v>
      </c>
      <c r="C118" s="744" t="s">
        <v>1265</v>
      </c>
      <c r="D118" s="746" t="s">
        <v>1356</v>
      </c>
      <c r="E118" s="747">
        <v>1600</v>
      </c>
      <c r="F118" s="744" t="s">
        <v>1623</v>
      </c>
      <c r="G118" s="737" t="s">
        <v>1624</v>
      </c>
      <c r="H118" s="737" t="s">
        <v>1484</v>
      </c>
      <c r="I118" s="737" t="s">
        <v>1281</v>
      </c>
      <c r="J118" s="753" t="s">
        <v>1271</v>
      </c>
      <c r="K118" s="682">
        <v>4</v>
      </c>
      <c r="L118" s="748">
        <v>12</v>
      </c>
      <c r="M118" s="749">
        <v>48770.65</v>
      </c>
      <c r="N118" s="682">
        <v>2</v>
      </c>
      <c r="O118" s="748">
        <v>6</v>
      </c>
      <c r="P118" s="749">
        <v>19052.5</v>
      </c>
      <c r="Q118" s="509"/>
    </row>
    <row r="119" spans="1:17" x14ac:dyDescent="0.2">
      <c r="A119" s="744" t="s">
        <v>1263</v>
      </c>
      <c r="B119" s="745" t="s">
        <v>1264</v>
      </c>
      <c r="C119" s="744" t="s">
        <v>1265</v>
      </c>
      <c r="D119" s="746" t="s">
        <v>1287</v>
      </c>
      <c r="E119" s="747">
        <v>2500</v>
      </c>
      <c r="F119" s="744" t="s">
        <v>1625</v>
      </c>
      <c r="G119" s="737" t="s">
        <v>1626</v>
      </c>
      <c r="H119" s="737" t="s">
        <v>1627</v>
      </c>
      <c r="I119" s="737" t="s">
        <v>1276</v>
      </c>
      <c r="J119" s="753" t="s">
        <v>1282</v>
      </c>
      <c r="K119" s="682">
        <v>4</v>
      </c>
      <c r="L119" s="748">
        <v>12</v>
      </c>
      <c r="M119" s="749">
        <v>59769.52</v>
      </c>
      <c r="N119" s="682">
        <v>2</v>
      </c>
      <c r="O119" s="748">
        <v>6</v>
      </c>
      <c r="P119" s="749">
        <v>24608.09</v>
      </c>
      <c r="Q119" s="509"/>
    </row>
    <row r="120" spans="1:17" x14ac:dyDescent="0.2">
      <c r="A120" s="744" t="s">
        <v>1263</v>
      </c>
      <c r="B120" s="745" t="s">
        <v>1264</v>
      </c>
      <c r="C120" s="744" t="s">
        <v>1265</v>
      </c>
      <c r="D120" s="746" t="s">
        <v>1318</v>
      </c>
      <c r="E120" s="747">
        <v>6000</v>
      </c>
      <c r="F120" s="744" t="s">
        <v>1628</v>
      </c>
      <c r="G120" s="737" t="s">
        <v>1629</v>
      </c>
      <c r="H120" s="737" t="s">
        <v>1563</v>
      </c>
      <c r="I120" s="737" t="s">
        <v>1276</v>
      </c>
      <c r="J120" s="753" t="s">
        <v>1271</v>
      </c>
      <c r="K120" s="682">
        <v>4</v>
      </c>
      <c r="L120" s="748">
        <v>12</v>
      </c>
      <c r="M120" s="749">
        <v>99313.24</v>
      </c>
      <c r="N120" s="682">
        <v>2</v>
      </c>
      <c r="O120" s="748">
        <v>6</v>
      </c>
      <c r="P120" s="749">
        <v>40546.5</v>
      </c>
      <c r="Q120" s="509"/>
    </row>
    <row r="121" spans="1:17" x14ac:dyDescent="0.2">
      <c r="A121" s="744" t="s">
        <v>1263</v>
      </c>
      <c r="B121" s="745" t="s">
        <v>1264</v>
      </c>
      <c r="C121" s="744" t="s">
        <v>1265</v>
      </c>
      <c r="D121" s="746" t="s">
        <v>1296</v>
      </c>
      <c r="E121" s="747">
        <v>2000</v>
      </c>
      <c r="F121" s="744" t="s">
        <v>1630</v>
      </c>
      <c r="G121" s="737" t="s">
        <v>1631</v>
      </c>
      <c r="H121" s="737" t="s">
        <v>1495</v>
      </c>
      <c r="I121" s="737" t="s">
        <v>1276</v>
      </c>
      <c r="J121" s="753" t="s">
        <v>1282</v>
      </c>
      <c r="K121" s="682">
        <v>4</v>
      </c>
      <c r="L121" s="748">
        <v>12</v>
      </c>
      <c r="M121" s="749">
        <v>52944.89</v>
      </c>
      <c r="N121" s="682">
        <v>2</v>
      </c>
      <c r="O121" s="748">
        <v>6</v>
      </c>
      <c r="P121" s="749">
        <v>21113.499999999996</v>
      </c>
      <c r="Q121" s="509"/>
    </row>
    <row r="122" spans="1:17" x14ac:dyDescent="0.2">
      <c r="A122" s="744" t="s">
        <v>1263</v>
      </c>
      <c r="B122" s="745" t="s">
        <v>1264</v>
      </c>
      <c r="C122" s="744" t="s">
        <v>1265</v>
      </c>
      <c r="D122" s="746" t="s">
        <v>1366</v>
      </c>
      <c r="E122" s="747">
        <v>4500</v>
      </c>
      <c r="F122" s="744" t="s">
        <v>1632</v>
      </c>
      <c r="G122" s="737" t="s">
        <v>1633</v>
      </c>
      <c r="H122" s="737" t="s">
        <v>1634</v>
      </c>
      <c r="I122" s="737" t="s">
        <v>1276</v>
      </c>
      <c r="J122" s="753" t="s">
        <v>1271</v>
      </c>
      <c r="K122" s="682">
        <v>4</v>
      </c>
      <c r="L122" s="748">
        <v>12</v>
      </c>
      <c r="M122" s="749">
        <v>86608.45</v>
      </c>
      <c r="N122" s="682">
        <v>2</v>
      </c>
      <c r="O122" s="748">
        <v>6</v>
      </c>
      <c r="P122" s="749">
        <v>35858</v>
      </c>
      <c r="Q122" s="509"/>
    </row>
    <row r="123" spans="1:17" ht="22.5" x14ac:dyDescent="0.2">
      <c r="A123" s="744" t="s">
        <v>1263</v>
      </c>
      <c r="B123" s="745" t="s">
        <v>1264</v>
      </c>
      <c r="C123" s="744" t="s">
        <v>1265</v>
      </c>
      <c r="D123" s="746" t="s">
        <v>1318</v>
      </c>
      <c r="E123" s="747">
        <v>6700</v>
      </c>
      <c r="F123" s="744" t="s">
        <v>1635</v>
      </c>
      <c r="G123" s="737" t="s">
        <v>1636</v>
      </c>
      <c r="H123" s="737" t="s">
        <v>1563</v>
      </c>
      <c r="I123" s="737" t="s">
        <v>1276</v>
      </c>
      <c r="J123" s="753" t="s">
        <v>1271</v>
      </c>
      <c r="K123" s="682">
        <v>4</v>
      </c>
      <c r="L123" s="748">
        <v>12</v>
      </c>
      <c r="M123" s="749">
        <v>106271.16</v>
      </c>
      <c r="N123" s="682">
        <v>2</v>
      </c>
      <c r="O123" s="748">
        <v>6</v>
      </c>
      <c r="P123" s="749">
        <v>44167.5</v>
      </c>
      <c r="Q123" s="509"/>
    </row>
    <row r="124" spans="1:17" ht="22.5" x14ac:dyDescent="0.2">
      <c r="A124" s="744" t="s">
        <v>1263</v>
      </c>
      <c r="B124" s="745" t="s">
        <v>1264</v>
      </c>
      <c r="C124" s="744" t="s">
        <v>1265</v>
      </c>
      <c r="D124" s="746" t="s">
        <v>1637</v>
      </c>
      <c r="E124" s="747">
        <v>4000</v>
      </c>
      <c r="F124" s="744" t="s">
        <v>1638</v>
      </c>
      <c r="G124" s="737" t="s">
        <v>1639</v>
      </c>
      <c r="H124" s="737" t="s">
        <v>1640</v>
      </c>
      <c r="I124" s="737" t="s">
        <v>1276</v>
      </c>
      <c r="J124" s="753" t="s">
        <v>1271</v>
      </c>
      <c r="K124" s="682">
        <v>4</v>
      </c>
      <c r="L124" s="748">
        <v>12</v>
      </c>
      <c r="M124" s="749">
        <v>79390.48</v>
      </c>
      <c r="N124" s="682">
        <v>2</v>
      </c>
      <c r="O124" s="748">
        <v>6</v>
      </c>
      <c r="P124" s="749">
        <v>32295.500000000004</v>
      </c>
      <c r="Q124" s="509"/>
    </row>
    <row r="125" spans="1:17" ht="22.5" x14ac:dyDescent="0.2">
      <c r="A125" s="744" t="s">
        <v>1263</v>
      </c>
      <c r="B125" s="745" t="s">
        <v>1264</v>
      </c>
      <c r="C125" s="744" t="s">
        <v>1265</v>
      </c>
      <c r="D125" s="746" t="s">
        <v>1329</v>
      </c>
      <c r="E125" s="747">
        <v>1500</v>
      </c>
      <c r="F125" s="744" t="s">
        <v>1641</v>
      </c>
      <c r="G125" s="737" t="s">
        <v>1642</v>
      </c>
      <c r="H125" s="737" t="s">
        <v>1643</v>
      </c>
      <c r="I125" s="737" t="s">
        <v>1295</v>
      </c>
      <c r="J125" s="753" t="s">
        <v>1271</v>
      </c>
      <c r="K125" s="682">
        <v>4</v>
      </c>
      <c r="L125" s="748">
        <v>12</v>
      </c>
      <c r="M125" s="749">
        <v>47449.49</v>
      </c>
      <c r="N125" s="682">
        <v>2</v>
      </c>
      <c r="O125" s="748">
        <v>6</v>
      </c>
      <c r="P125" s="749">
        <v>18575.169999999998</v>
      </c>
      <c r="Q125" s="509"/>
    </row>
    <row r="126" spans="1:17" x14ac:dyDescent="0.2">
      <c r="A126" s="744" t="s">
        <v>1263</v>
      </c>
      <c r="B126" s="745" t="s">
        <v>1264</v>
      </c>
      <c r="C126" s="744" t="s">
        <v>1265</v>
      </c>
      <c r="D126" s="746" t="s">
        <v>1287</v>
      </c>
      <c r="E126" s="747">
        <v>2500</v>
      </c>
      <c r="F126" s="744" t="s">
        <v>1644</v>
      </c>
      <c r="G126" s="737" t="s">
        <v>1645</v>
      </c>
      <c r="H126" s="737" t="s">
        <v>1646</v>
      </c>
      <c r="I126" s="737" t="s">
        <v>1276</v>
      </c>
      <c r="J126" s="753" t="s">
        <v>1271</v>
      </c>
      <c r="K126" s="682">
        <v>4</v>
      </c>
      <c r="L126" s="748">
        <v>12</v>
      </c>
      <c r="M126" s="749">
        <v>58787.9</v>
      </c>
      <c r="N126" s="682">
        <v>2</v>
      </c>
      <c r="O126" s="748">
        <v>6</v>
      </c>
      <c r="P126" s="749">
        <v>24263.5</v>
      </c>
      <c r="Q126" s="509"/>
    </row>
    <row r="127" spans="1:17" ht="22.5" x14ac:dyDescent="0.2">
      <c r="A127" s="744" t="s">
        <v>1263</v>
      </c>
      <c r="B127" s="745" t="s">
        <v>1264</v>
      </c>
      <c r="C127" s="744" t="s">
        <v>1265</v>
      </c>
      <c r="D127" s="746" t="s">
        <v>1587</v>
      </c>
      <c r="E127" s="747">
        <v>3100</v>
      </c>
      <c r="F127" s="744" t="s">
        <v>1647</v>
      </c>
      <c r="G127" s="737" t="s">
        <v>1648</v>
      </c>
      <c r="H127" s="737" t="s">
        <v>1649</v>
      </c>
      <c r="I127" s="737" t="s">
        <v>1281</v>
      </c>
      <c r="J127" s="753" t="s">
        <v>1335</v>
      </c>
      <c r="K127" s="682">
        <v>4</v>
      </c>
      <c r="L127" s="748">
        <v>12</v>
      </c>
      <c r="M127" s="749">
        <v>69751.460000000006</v>
      </c>
      <c r="N127" s="682">
        <v>2</v>
      </c>
      <c r="O127" s="748">
        <v>6</v>
      </c>
      <c r="P127" s="749">
        <v>27752.500000000004</v>
      </c>
      <c r="Q127" s="509"/>
    </row>
    <row r="128" spans="1:17" x14ac:dyDescent="0.2">
      <c r="A128" s="744" t="s">
        <v>1263</v>
      </c>
      <c r="B128" s="745" t="s">
        <v>1264</v>
      </c>
      <c r="C128" s="744" t="s">
        <v>1265</v>
      </c>
      <c r="D128" s="746" t="s">
        <v>1277</v>
      </c>
      <c r="E128" s="747">
        <v>1700</v>
      </c>
      <c r="F128" s="744" t="s">
        <v>1650</v>
      </c>
      <c r="G128" s="737" t="s">
        <v>1651</v>
      </c>
      <c r="H128" s="737" t="s">
        <v>1652</v>
      </c>
      <c r="I128" s="737" t="s">
        <v>1276</v>
      </c>
      <c r="J128" s="753" t="s">
        <v>1282</v>
      </c>
      <c r="K128" s="682">
        <v>4</v>
      </c>
      <c r="L128" s="748">
        <v>12</v>
      </c>
      <c r="M128" s="749">
        <v>52074.600000000006</v>
      </c>
      <c r="N128" s="682">
        <v>2</v>
      </c>
      <c r="O128" s="748">
        <v>6</v>
      </c>
      <c r="P128" s="749">
        <v>20871.169999999998</v>
      </c>
      <c r="Q128" s="509"/>
    </row>
    <row r="129" spans="1:17" x14ac:dyDescent="0.2">
      <c r="A129" s="744" t="s">
        <v>1263</v>
      </c>
      <c r="B129" s="745" t="s">
        <v>1264</v>
      </c>
      <c r="C129" s="744" t="s">
        <v>1265</v>
      </c>
      <c r="D129" s="746" t="s">
        <v>1429</v>
      </c>
      <c r="E129" s="747">
        <v>3500</v>
      </c>
      <c r="F129" s="744" t="s">
        <v>1653</v>
      </c>
      <c r="G129" s="737" t="s">
        <v>1654</v>
      </c>
      <c r="H129" s="737" t="s">
        <v>1655</v>
      </c>
      <c r="I129" s="737" t="s">
        <v>1276</v>
      </c>
      <c r="J129" s="753" t="s">
        <v>1271</v>
      </c>
      <c r="K129" s="682">
        <v>4</v>
      </c>
      <c r="L129" s="748">
        <v>12</v>
      </c>
      <c r="M129" s="749">
        <v>73222.739999999991</v>
      </c>
      <c r="N129" s="682">
        <v>2</v>
      </c>
      <c r="O129" s="748">
        <v>6</v>
      </c>
      <c r="P129" s="749">
        <v>30449.670000000002</v>
      </c>
      <c r="Q129" s="509"/>
    </row>
    <row r="130" spans="1:17" ht="22.5" x14ac:dyDescent="0.2">
      <c r="A130" s="744" t="s">
        <v>1263</v>
      </c>
      <c r="B130" s="745" t="s">
        <v>1264</v>
      </c>
      <c r="C130" s="744" t="s">
        <v>1265</v>
      </c>
      <c r="D130" s="746" t="s">
        <v>1277</v>
      </c>
      <c r="E130" s="747">
        <v>1500</v>
      </c>
      <c r="F130" s="744" t="s">
        <v>1656</v>
      </c>
      <c r="G130" s="737" t="s">
        <v>1657</v>
      </c>
      <c r="H130" s="737" t="s">
        <v>1658</v>
      </c>
      <c r="I130" s="737" t="s">
        <v>1281</v>
      </c>
      <c r="J130" s="753" t="s">
        <v>1271</v>
      </c>
      <c r="K130" s="682">
        <v>4</v>
      </c>
      <c r="L130" s="748">
        <v>12</v>
      </c>
      <c r="M130" s="749">
        <v>47978.77</v>
      </c>
      <c r="N130" s="682">
        <v>2</v>
      </c>
      <c r="O130" s="748">
        <v>6</v>
      </c>
      <c r="P130" s="749">
        <v>18682.36</v>
      </c>
      <c r="Q130" s="509"/>
    </row>
    <row r="131" spans="1:17" ht="22.5" x14ac:dyDescent="0.2">
      <c r="A131" s="744" t="s">
        <v>1263</v>
      </c>
      <c r="B131" s="745" t="s">
        <v>1264</v>
      </c>
      <c r="C131" s="744" t="s">
        <v>1265</v>
      </c>
      <c r="D131" s="746" t="s">
        <v>1659</v>
      </c>
      <c r="E131" s="747">
        <v>6500</v>
      </c>
      <c r="F131" s="744" t="s">
        <v>1660</v>
      </c>
      <c r="G131" s="737" t="s">
        <v>1661</v>
      </c>
      <c r="H131" s="737" t="s">
        <v>1662</v>
      </c>
      <c r="I131" s="737" t="s">
        <v>1276</v>
      </c>
      <c r="J131" s="753" t="s">
        <v>1271</v>
      </c>
      <c r="K131" s="682">
        <v>4</v>
      </c>
      <c r="L131" s="748">
        <v>12</v>
      </c>
      <c r="M131" s="749">
        <v>103565.5</v>
      </c>
      <c r="N131" s="682">
        <v>2</v>
      </c>
      <c r="O131" s="748">
        <v>6</v>
      </c>
      <c r="P131" s="749">
        <v>43093.16</v>
      </c>
      <c r="Q131" s="509"/>
    </row>
    <row r="132" spans="1:17" ht="22.5" x14ac:dyDescent="0.2">
      <c r="A132" s="744" t="s">
        <v>1263</v>
      </c>
      <c r="B132" s="745" t="s">
        <v>1264</v>
      </c>
      <c r="C132" s="744" t="s">
        <v>1265</v>
      </c>
      <c r="D132" s="746" t="s">
        <v>1303</v>
      </c>
      <c r="E132" s="747">
        <v>2300</v>
      </c>
      <c r="F132" s="744" t="s">
        <v>1663</v>
      </c>
      <c r="G132" s="737" t="s">
        <v>1664</v>
      </c>
      <c r="H132" s="737" t="s">
        <v>1508</v>
      </c>
      <c r="I132" s="737" t="s">
        <v>1281</v>
      </c>
      <c r="J132" s="753" t="s">
        <v>1282</v>
      </c>
      <c r="K132" s="682">
        <v>2</v>
      </c>
      <c r="L132" s="748">
        <v>6</v>
      </c>
      <c r="M132" s="749">
        <v>56171.909999999996</v>
      </c>
      <c r="N132" s="682">
        <v>2</v>
      </c>
      <c r="O132" s="748">
        <v>6</v>
      </c>
      <c r="P132" s="749">
        <v>23843.749999999996</v>
      </c>
      <c r="Q132" s="509"/>
    </row>
    <row r="133" spans="1:17" ht="22.5" x14ac:dyDescent="0.2">
      <c r="A133" s="744" t="s">
        <v>1263</v>
      </c>
      <c r="B133" s="745" t="s">
        <v>1264</v>
      </c>
      <c r="C133" s="744" t="s">
        <v>1265</v>
      </c>
      <c r="D133" s="746" t="s">
        <v>1587</v>
      </c>
      <c r="E133" s="747">
        <v>2700</v>
      </c>
      <c r="F133" s="744" t="s">
        <v>1665</v>
      </c>
      <c r="G133" s="737" t="s">
        <v>1666</v>
      </c>
      <c r="H133" s="737" t="s">
        <v>1667</v>
      </c>
      <c r="I133" s="737" t="s">
        <v>1281</v>
      </c>
      <c r="J133" s="753" t="s">
        <v>1335</v>
      </c>
      <c r="K133" s="682">
        <v>4</v>
      </c>
      <c r="L133" s="748">
        <v>12</v>
      </c>
      <c r="M133" s="749">
        <v>63844.659999999996</v>
      </c>
      <c r="N133" s="682">
        <v>2</v>
      </c>
      <c r="O133" s="748">
        <v>6</v>
      </c>
      <c r="P133" s="749">
        <v>25828.83</v>
      </c>
      <c r="Q133" s="509"/>
    </row>
    <row r="134" spans="1:17" x14ac:dyDescent="0.2">
      <c r="A134" s="744" t="s">
        <v>1263</v>
      </c>
      <c r="B134" s="745" t="s">
        <v>1264</v>
      </c>
      <c r="C134" s="744" t="s">
        <v>1265</v>
      </c>
      <c r="D134" s="746" t="s">
        <v>1668</v>
      </c>
      <c r="E134" s="747">
        <v>1500</v>
      </c>
      <c r="F134" s="744" t="s">
        <v>1669</v>
      </c>
      <c r="G134" s="737" t="s">
        <v>1670</v>
      </c>
      <c r="H134" s="737" t="s">
        <v>1671</v>
      </c>
      <c r="I134" s="737" t="s">
        <v>1276</v>
      </c>
      <c r="J134" s="753" t="s">
        <v>1282</v>
      </c>
      <c r="K134" s="682">
        <v>4</v>
      </c>
      <c r="L134" s="748">
        <v>12</v>
      </c>
      <c r="M134" s="749">
        <v>45490.84</v>
      </c>
      <c r="N134" s="682">
        <v>2</v>
      </c>
      <c r="O134" s="748">
        <v>6</v>
      </c>
      <c r="P134" s="749">
        <v>18348.169999999998</v>
      </c>
      <c r="Q134" s="509"/>
    </row>
    <row r="135" spans="1:17" x14ac:dyDescent="0.2">
      <c r="A135" s="744" t="s">
        <v>1263</v>
      </c>
      <c r="B135" s="745" t="s">
        <v>1264</v>
      </c>
      <c r="C135" s="744" t="s">
        <v>1265</v>
      </c>
      <c r="D135" s="746" t="s">
        <v>1429</v>
      </c>
      <c r="E135" s="747">
        <v>3500</v>
      </c>
      <c r="F135" s="744" t="s">
        <v>1672</v>
      </c>
      <c r="G135" s="737" t="s">
        <v>1673</v>
      </c>
      <c r="H135" s="737" t="s">
        <v>1280</v>
      </c>
      <c r="I135" s="737" t="s">
        <v>1276</v>
      </c>
      <c r="J135" s="753" t="s">
        <v>1282</v>
      </c>
      <c r="K135" s="682">
        <v>4</v>
      </c>
      <c r="L135" s="748">
        <v>12</v>
      </c>
      <c r="M135" s="749">
        <v>70978.14</v>
      </c>
      <c r="N135" s="682">
        <v>2</v>
      </c>
      <c r="O135" s="748">
        <v>6</v>
      </c>
      <c r="P135" s="749">
        <v>28730.5</v>
      </c>
      <c r="Q135" s="509"/>
    </row>
    <row r="136" spans="1:17" ht="22.5" x14ac:dyDescent="0.2">
      <c r="A136" s="744" t="s">
        <v>1263</v>
      </c>
      <c r="B136" s="745" t="s">
        <v>1264</v>
      </c>
      <c r="C136" s="744" t="s">
        <v>1265</v>
      </c>
      <c r="D136" s="746" t="s">
        <v>1277</v>
      </c>
      <c r="E136" s="747">
        <v>1500</v>
      </c>
      <c r="F136" s="744" t="s">
        <v>1674</v>
      </c>
      <c r="G136" s="737" t="s">
        <v>1675</v>
      </c>
      <c r="H136" s="737" t="s">
        <v>1280</v>
      </c>
      <c r="I136" s="737" t="s">
        <v>1281</v>
      </c>
      <c r="J136" s="753" t="s">
        <v>1282</v>
      </c>
      <c r="K136" s="682">
        <v>2</v>
      </c>
      <c r="L136" s="748">
        <v>4</v>
      </c>
      <c r="M136" s="749">
        <v>37802.18</v>
      </c>
      <c r="N136" s="682">
        <v>2</v>
      </c>
      <c r="O136" s="748">
        <v>6</v>
      </c>
      <c r="P136" s="749">
        <v>18691.5</v>
      </c>
      <c r="Q136" s="509"/>
    </row>
    <row r="137" spans="1:17" x14ac:dyDescent="0.2">
      <c r="A137" s="744" t="s">
        <v>1263</v>
      </c>
      <c r="B137" s="745" t="s">
        <v>1264</v>
      </c>
      <c r="C137" s="744" t="s">
        <v>1265</v>
      </c>
      <c r="D137" s="746" t="s">
        <v>1303</v>
      </c>
      <c r="E137" s="747">
        <v>2300</v>
      </c>
      <c r="F137" s="744" t="s">
        <v>1676</v>
      </c>
      <c r="G137" s="737" t="s">
        <v>1677</v>
      </c>
      <c r="H137" s="737" t="s">
        <v>1678</v>
      </c>
      <c r="I137" s="737" t="s">
        <v>1295</v>
      </c>
      <c r="J137" s="753" t="s">
        <v>1271</v>
      </c>
      <c r="K137" s="682">
        <v>4</v>
      </c>
      <c r="L137" s="748">
        <v>11</v>
      </c>
      <c r="M137" s="749">
        <v>57129.02</v>
      </c>
      <c r="N137" s="682">
        <v>2</v>
      </c>
      <c r="O137" s="748">
        <v>6</v>
      </c>
      <c r="P137" s="749">
        <v>23026.5</v>
      </c>
      <c r="Q137" s="509"/>
    </row>
    <row r="138" spans="1:17" x14ac:dyDescent="0.2">
      <c r="A138" s="744" t="s">
        <v>1263</v>
      </c>
      <c r="B138" s="745" t="s">
        <v>1264</v>
      </c>
      <c r="C138" s="744" t="s">
        <v>1265</v>
      </c>
      <c r="D138" s="746" t="s">
        <v>1303</v>
      </c>
      <c r="E138" s="747">
        <v>2300</v>
      </c>
      <c r="F138" s="744" t="s">
        <v>1679</v>
      </c>
      <c r="G138" s="737" t="s">
        <v>1680</v>
      </c>
      <c r="H138" s="737" t="s">
        <v>1681</v>
      </c>
      <c r="I138" s="737" t="s">
        <v>1276</v>
      </c>
      <c r="J138" s="753" t="s">
        <v>1271</v>
      </c>
      <c r="K138" s="682">
        <v>2</v>
      </c>
      <c r="L138" s="748">
        <v>4</v>
      </c>
      <c r="M138" s="749">
        <v>47420.15</v>
      </c>
      <c r="N138" s="682">
        <v>2</v>
      </c>
      <c r="O138" s="748">
        <v>6</v>
      </c>
      <c r="P138" s="749">
        <v>22847.999999999996</v>
      </c>
      <c r="Q138" s="509"/>
    </row>
    <row r="139" spans="1:17" x14ac:dyDescent="0.2">
      <c r="A139" s="744" t="s">
        <v>1263</v>
      </c>
      <c r="B139" s="745" t="s">
        <v>1264</v>
      </c>
      <c r="C139" s="744" t="s">
        <v>1265</v>
      </c>
      <c r="D139" s="746" t="s">
        <v>1303</v>
      </c>
      <c r="E139" s="747">
        <v>2500</v>
      </c>
      <c r="F139" s="744" t="s">
        <v>1682</v>
      </c>
      <c r="G139" s="737" t="s">
        <v>1683</v>
      </c>
      <c r="H139" s="737" t="s">
        <v>1684</v>
      </c>
      <c r="I139" s="737" t="s">
        <v>1307</v>
      </c>
      <c r="J139" s="753" t="s">
        <v>1282</v>
      </c>
      <c r="K139" s="682">
        <v>4</v>
      </c>
      <c r="L139" s="748">
        <v>12</v>
      </c>
      <c r="M139" s="749">
        <v>58866.61</v>
      </c>
      <c r="N139" s="682">
        <v>2</v>
      </c>
      <c r="O139" s="748">
        <v>6</v>
      </c>
      <c r="P139" s="749">
        <v>23957</v>
      </c>
      <c r="Q139" s="509"/>
    </row>
    <row r="140" spans="1:17" ht="22.5" x14ac:dyDescent="0.2">
      <c r="A140" s="744" t="s">
        <v>1263</v>
      </c>
      <c r="B140" s="745" t="s">
        <v>1264</v>
      </c>
      <c r="C140" s="744" t="s">
        <v>1265</v>
      </c>
      <c r="D140" s="746" t="s">
        <v>1277</v>
      </c>
      <c r="E140" s="747">
        <v>1500</v>
      </c>
      <c r="F140" s="744" t="s">
        <v>1685</v>
      </c>
      <c r="G140" s="737" t="s">
        <v>1686</v>
      </c>
      <c r="H140" s="737" t="s">
        <v>1280</v>
      </c>
      <c r="I140" s="737" t="s">
        <v>1281</v>
      </c>
      <c r="J140" s="753" t="s">
        <v>1282</v>
      </c>
      <c r="K140" s="682">
        <v>3</v>
      </c>
      <c r="L140" s="748">
        <v>8</v>
      </c>
      <c r="M140" s="749">
        <v>44936.3</v>
      </c>
      <c r="N140" s="682">
        <v>2</v>
      </c>
      <c r="O140" s="748">
        <v>6</v>
      </c>
      <c r="P140" s="749">
        <v>19026</v>
      </c>
      <c r="Q140" s="509"/>
    </row>
    <row r="141" spans="1:17" x14ac:dyDescent="0.2">
      <c r="A141" s="744" t="s">
        <v>1263</v>
      </c>
      <c r="B141" s="745" t="s">
        <v>1264</v>
      </c>
      <c r="C141" s="744" t="s">
        <v>1265</v>
      </c>
      <c r="D141" s="746" t="s">
        <v>1366</v>
      </c>
      <c r="E141" s="747">
        <v>5000</v>
      </c>
      <c r="F141" s="744" t="s">
        <v>1687</v>
      </c>
      <c r="G141" s="737" t="s">
        <v>1688</v>
      </c>
      <c r="H141" s="737" t="s">
        <v>1608</v>
      </c>
      <c r="I141" s="737" t="s">
        <v>1276</v>
      </c>
      <c r="J141" s="753" t="s">
        <v>1271</v>
      </c>
      <c r="K141" s="682">
        <v>4</v>
      </c>
      <c r="L141" s="748">
        <v>12</v>
      </c>
      <c r="M141" s="749">
        <v>90321.97</v>
      </c>
      <c r="N141" s="682">
        <v>2</v>
      </c>
      <c r="O141" s="748">
        <v>6</v>
      </c>
      <c r="P141" s="749">
        <v>36348</v>
      </c>
      <c r="Q141" s="509"/>
    </row>
    <row r="142" spans="1:17" ht="22.5" x14ac:dyDescent="0.2">
      <c r="A142" s="744" t="s">
        <v>1263</v>
      </c>
      <c r="B142" s="745" t="s">
        <v>1264</v>
      </c>
      <c r="C142" s="744" t="s">
        <v>1265</v>
      </c>
      <c r="D142" s="746" t="s">
        <v>1496</v>
      </c>
      <c r="E142" s="747">
        <v>2300</v>
      </c>
      <c r="F142" s="744" t="s">
        <v>1689</v>
      </c>
      <c r="G142" s="737" t="s">
        <v>1690</v>
      </c>
      <c r="H142" s="737" t="s">
        <v>1290</v>
      </c>
      <c r="I142" s="737" t="s">
        <v>1281</v>
      </c>
      <c r="J142" s="753" t="s">
        <v>1282</v>
      </c>
      <c r="K142" s="682">
        <v>4</v>
      </c>
      <c r="L142" s="748">
        <v>11</v>
      </c>
      <c r="M142" s="749">
        <v>58868.509999999995</v>
      </c>
      <c r="N142" s="682">
        <v>2</v>
      </c>
      <c r="O142" s="748">
        <v>6</v>
      </c>
      <c r="P142" s="749">
        <v>22792.5</v>
      </c>
      <c r="Q142" s="509"/>
    </row>
    <row r="143" spans="1:17" ht="22.5" x14ac:dyDescent="0.2">
      <c r="A143" s="744" t="s">
        <v>1263</v>
      </c>
      <c r="B143" s="745" t="s">
        <v>1264</v>
      </c>
      <c r="C143" s="744" t="s">
        <v>1265</v>
      </c>
      <c r="D143" s="746" t="s">
        <v>1691</v>
      </c>
      <c r="E143" s="747">
        <v>2200</v>
      </c>
      <c r="F143" s="744" t="s">
        <v>1692</v>
      </c>
      <c r="G143" s="737" t="s">
        <v>1693</v>
      </c>
      <c r="H143" s="737" t="s">
        <v>1694</v>
      </c>
      <c r="I143" s="737" t="s">
        <v>1307</v>
      </c>
      <c r="J143" s="753" t="s">
        <v>1271</v>
      </c>
      <c r="K143" s="682">
        <v>4</v>
      </c>
      <c r="L143" s="748">
        <v>12</v>
      </c>
      <c r="M143" s="749">
        <v>56470.799999999996</v>
      </c>
      <c r="N143" s="682">
        <v>2</v>
      </c>
      <c r="O143" s="748">
        <v>6</v>
      </c>
      <c r="P143" s="749">
        <v>22506.829999999998</v>
      </c>
      <c r="Q143" s="509"/>
    </row>
    <row r="144" spans="1:17" x14ac:dyDescent="0.2">
      <c r="A144" s="744" t="s">
        <v>1263</v>
      </c>
      <c r="B144" s="744" t="s">
        <v>1264</v>
      </c>
      <c r="C144" s="744" t="s">
        <v>1265</v>
      </c>
      <c r="D144" s="746" t="s">
        <v>1325</v>
      </c>
      <c r="E144" s="747">
        <v>2100</v>
      </c>
      <c r="F144" s="744" t="s">
        <v>1695</v>
      </c>
      <c r="G144" s="737" t="s">
        <v>1696</v>
      </c>
      <c r="H144" s="737" t="s">
        <v>1542</v>
      </c>
      <c r="I144" s="737" t="s">
        <v>1295</v>
      </c>
      <c r="J144" s="753" t="s">
        <v>1282</v>
      </c>
      <c r="K144" s="682">
        <v>4</v>
      </c>
      <c r="L144" s="748">
        <v>12</v>
      </c>
      <c r="M144" s="749">
        <v>34363.040000000001</v>
      </c>
      <c r="N144" s="682">
        <v>2</v>
      </c>
      <c r="O144" s="748">
        <v>6</v>
      </c>
      <c r="P144" s="749">
        <v>22303.839999999997</v>
      </c>
      <c r="Q144" s="509"/>
    </row>
    <row r="145" spans="1:17" ht="22.5" x14ac:dyDescent="0.2">
      <c r="A145" s="744" t="s">
        <v>1263</v>
      </c>
      <c r="B145" s="745" t="s">
        <v>1264</v>
      </c>
      <c r="C145" s="744" t="s">
        <v>1265</v>
      </c>
      <c r="D145" s="746" t="s">
        <v>1697</v>
      </c>
      <c r="E145" s="747">
        <v>1800</v>
      </c>
      <c r="F145" s="744" t="s">
        <v>1698</v>
      </c>
      <c r="G145" s="737" t="s">
        <v>1699</v>
      </c>
      <c r="H145" s="737" t="s">
        <v>1700</v>
      </c>
      <c r="I145" s="737" t="s">
        <v>1281</v>
      </c>
      <c r="J145" s="753" t="s">
        <v>1335</v>
      </c>
      <c r="K145" s="682">
        <v>4</v>
      </c>
      <c r="L145" s="748">
        <v>12</v>
      </c>
      <c r="M145" s="749">
        <v>50815.02</v>
      </c>
      <c r="N145" s="682">
        <v>2</v>
      </c>
      <c r="O145" s="748">
        <v>6</v>
      </c>
      <c r="P145" s="749">
        <v>20024.25</v>
      </c>
      <c r="Q145" s="509"/>
    </row>
    <row r="146" spans="1:17" x14ac:dyDescent="0.2">
      <c r="A146" s="744" t="s">
        <v>1263</v>
      </c>
      <c r="B146" s="745" t="s">
        <v>1264</v>
      </c>
      <c r="C146" s="744" t="s">
        <v>1265</v>
      </c>
      <c r="D146" s="746" t="s">
        <v>1277</v>
      </c>
      <c r="E146" s="747">
        <v>1500</v>
      </c>
      <c r="F146" s="744" t="s">
        <v>1701</v>
      </c>
      <c r="G146" s="737" t="s">
        <v>1702</v>
      </c>
      <c r="H146" s="737" t="s">
        <v>1542</v>
      </c>
      <c r="I146" s="737" t="s">
        <v>1276</v>
      </c>
      <c r="J146" s="753" t="s">
        <v>1282</v>
      </c>
      <c r="K146" s="682">
        <v>4</v>
      </c>
      <c r="L146" s="748">
        <v>11</v>
      </c>
      <c r="M146" s="749">
        <v>49545.94</v>
      </c>
      <c r="N146" s="682">
        <v>2</v>
      </c>
      <c r="O146" s="748">
        <v>6</v>
      </c>
      <c r="P146" s="749">
        <v>19435.5</v>
      </c>
      <c r="Q146" s="509"/>
    </row>
    <row r="147" spans="1:17" x14ac:dyDescent="0.2">
      <c r="A147" s="744" t="s">
        <v>1263</v>
      </c>
      <c r="B147" s="745" t="s">
        <v>1264</v>
      </c>
      <c r="C147" s="744" t="s">
        <v>1265</v>
      </c>
      <c r="D147" s="746" t="s">
        <v>1366</v>
      </c>
      <c r="E147" s="747">
        <v>4500</v>
      </c>
      <c r="F147" s="744" t="s">
        <v>1703</v>
      </c>
      <c r="G147" s="737" t="s">
        <v>1704</v>
      </c>
      <c r="H147" s="737" t="s">
        <v>1705</v>
      </c>
      <c r="I147" s="737" t="s">
        <v>1276</v>
      </c>
      <c r="J147" s="753" t="s">
        <v>1271</v>
      </c>
      <c r="K147" s="682">
        <v>4</v>
      </c>
      <c r="L147" s="748">
        <v>12</v>
      </c>
      <c r="M147" s="749">
        <v>85594</v>
      </c>
      <c r="N147" s="682"/>
      <c r="O147" s="748"/>
      <c r="P147" s="749"/>
      <c r="Q147" s="509"/>
    </row>
    <row r="148" spans="1:17" x14ac:dyDescent="0.2">
      <c r="A148" s="744" t="s">
        <v>1263</v>
      </c>
      <c r="B148" s="745" t="s">
        <v>1264</v>
      </c>
      <c r="C148" s="744" t="s">
        <v>1265</v>
      </c>
      <c r="D148" s="746" t="s">
        <v>1277</v>
      </c>
      <c r="E148" s="747">
        <v>1500</v>
      </c>
      <c r="F148" s="744" t="s">
        <v>1706</v>
      </c>
      <c r="G148" s="737" t="s">
        <v>1707</v>
      </c>
      <c r="H148" s="737" t="s">
        <v>1425</v>
      </c>
      <c r="I148" s="737" t="s">
        <v>1276</v>
      </c>
      <c r="J148" s="753" t="s">
        <v>1271</v>
      </c>
      <c r="K148" s="682">
        <v>4</v>
      </c>
      <c r="L148" s="748">
        <v>12</v>
      </c>
      <c r="M148" s="749">
        <v>47847.06</v>
      </c>
      <c r="N148" s="682">
        <v>2</v>
      </c>
      <c r="O148" s="748">
        <v>6</v>
      </c>
      <c r="P148" s="749">
        <v>18975</v>
      </c>
      <c r="Q148" s="509"/>
    </row>
    <row r="149" spans="1:17" ht="22.5" x14ac:dyDescent="0.2">
      <c r="A149" s="744" t="s">
        <v>1263</v>
      </c>
      <c r="B149" s="745" t="s">
        <v>1264</v>
      </c>
      <c r="C149" s="744" t="s">
        <v>1265</v>
      </c>
      <c r="D149" s="746" t="s">
        <v>1377</v>
      </c>
      <c r="E149" s="747">
        <v>3100</v>
      </c>
      <c r="F149" s="744" t="s">
        <v>1708</v>
      </c>
      <c r="G149" s="737" t="s">
        <v>1709</v>
      </c>
      <c r="H149" s="737" t="s">
        <v>1280</v>
      </c>
      <c r="I149" s="737" t="s">
        <v>1276</v>
      </c>
      <c r="J149" s="753" t="s">
        <v>1282</v>
      </c>
      <c r="K149" s="682">
        <v>4</v>
      </c>
      <c r="L149" s="748">
        <v>12</v>
      </c>
      <c r="M149" s="749">
        <v>70009.69</v>
      </c>
      <c r="N149" s="682">
        <v>2</v>
      </c>
      <c r="O149" s="748">
        <v>6</v>
      </c>
      <c r="P149" s="749">
        <v>28346.999999999996</v>
      </c>
      <c r="Q149" s="509"/>
    </row>
    <row r="150" spans="1:17" ht="22.5" x14ac:dyDescent="0.2">
      <c r="A150" s="744" t="s">
        <v>1263</v>
      </c>
      <c r="B150" s="745" t="s">
        <v>1264</v>
      </c>
      <c r="C150" s="744" t="s">
        <v>1265</v>
      </c>
      <c r="D150" s="746" t="s">
        <v>1277</v>
      </c>
      <c r="E150" s="747">
        <v>1500</v>
      </c>
      <c r="F150" s="744" t="s">
        <v>1710</v>
      </c>
      <c r="G150" s="737" t="s">
        <v>1711</v>
      </c>
      <c r="H150" s="737" t="s">
        <v>1712</v>
      </c>
      <c r="I150" s="737" t="s">
        <v>1307</v>
      </c>
      <c r="J150" s="753" t="s">
        <v>1271</v>
      </c>
      <c r="K150" s="682">
        <v>4</v>
      </c>
      <c r="L150" s="748">
        <v>12</v>
      </c>
      <c r="M150" s="749">
        <v>46542.04</v>
      </c>
      <c r="N150" s="682">
        <v>2</v>
      </c>
      <c r="O150" s="748">
        <v>6</v>
      </c>
      <c r="P150" s="749">
        <v>18100.999999999996</v>
      </c>
      <c r="Q150" s="509"/>
    </row>
    <row r="151" spans="1:17" x14ac:dyDescent="0.2">
      <c r="A151" s="744" t="s">
        <v>1263</v>
      </c>
      <c r="B151" s="745" t="s">
        <v>1264</v>
      </c>
      <c r="C151" s="744" t="s">
        <v>1265</v>
      </c>
      <c r="D151" s="746" t="s">
        <v>1325</v>
      </c>
      <c r="E151" s="747">
        <v>2100</v>
      </c>
      <c r="F151" s="744" t="s">
        <v>1713</v>
      </c>
      <c r="G151" s="737" t="s">
        <v>1714</v>
      </c>
      <c r="H151" s="737" t="s">
        <v>1715</v>
      </c>
      <c r="I151" s="737" t="s">
        <v>1276</v>
      </c>
      <c r="J151" s="753" t="s">
        <v>1282</v>
      </c>
      <c r="K151" s="682">
        <v>4</v>
      </c>
      <c r="L151" s="748">
        <v>12</v>
      </c>
      <c r="M151" s="749">
        <v>54137.74</v>
      </c>
      <c r="N151" s="682">
        <v>2</v>
      </c>
      <c r="O151" s="748">
        <v>6</v>
      </c>
      <c r="P151" s="749">
        <v>21546.5</v>
      </c>
      <c r="Q151" s="509"/>
    </row>
    <row r="152" spans="1:17" x14ac:dyDescent="0.2">
      <c r="A152" s="744" t="s">
        <v>1263</v>
      </c>
      <c r="B152" s="745" t="s">
        <v>1264</v>
      </c>
      <c r="C152" s="744" t="s">
        <v>1265</v>
      </c>
      <c r="D152" s="746" t="s">
        <v>1429</v>
      </c>
      <c r="E152" s="747">
        <v>4000</v>
      </c>
      <c r="F152" s="744" t="s">
        <v>1716</v>
      </c>
      <c r="G152" s="737" t="s">
        <v>1717</v>
      </c>
      <c r="H152" s="737" t="s">
        <v>1425</v>
      </c>
      <c r="I152" s="737" t="s">
        <v>1276</v>
      </c>
      <c r="J152" s="753" t="s">
        <v>1271</v>
      </c>
      <c r="K152" s="682">
        <v>4</v>
      </c>
      <c r="L152" s="748">
        <v>10</v>
      </c>
      <c r="M152" s="749">
        <v>85443.08</v>
      </c>
      <c r="N152" s="682">
        <v>2</v>
      </c>
      <c r="O152" s="748">
        <v>6</v>
      </c>
      <c r="P152" s="749">
        <v>33832.83</v>
      </c>
      <c r="Q152" s="509"/>
    </row>
    <row r="153" spans="1:17" ht="22.5" x14ac:dyDescent="0.2">
      <c r="A153" s="744" t="s">
        <v>1263</v>
      </c>
      <c r="B153" s="745" t="s">
        <v>1264</v>
      </c>
      <c r="C153" s="744" t="s">
        <v>1265</v>
      </c>
      <c r="D153" s="746" t="s">
        <v>1718</v>
      </c>
      <c r="E153" s="747">
        <v>2700</v>
      </c>
      <c r="F153" s="744" t="s">
        <v>1719</v>
      </c>
      <c r="G153" s="737" t="s">
        <v>1720</v>
      </c>
      <c r="H153" s="737" t="s">
        <v>1280</v>
      </c>
      <c r="I153" s="737" t="s">
        <v>1281</v>
      </c>
      <c r="J153" s="753" t="s">
        <v>1282</v>
      </c>
      <c r="K153" s="682">
        <v>4</v>
      </c>
      <c r="L153" s="748">
        <v>12</v>
      </c>
      <c r="M153" s="749">
        <v>64614.42</v>
      </c>
      <c r="N153" s="682">
        <v>2</v>
      </c>
      <c r="O153" s="748">
        <v>6</v>
      </c>
      <c r="P153" s="749">
        <v>26116.83</v>
      </c>
      <c r="Q153" s="509"/>
    </row>
    <row r="154" spans="1:17" x14ac:dyDescent="0.2">
      <c r="A154" s="744" t="s">
        <v>1263</v>
      </c>
      <c r="B154" s="745" t="s">
        <v>1264</v>
      </c>
      <c r="C154" s="744" t="s">
        <v>1265</v>
      </c>
      <c r="D154" s="746" t="s">
        <v>1356</v>
      </c>
      <c r="E154" s="747">
        <v>1500</v>
      </c>
      <c r="F154" s="744" t="s">
        <v>1721</v>
      </c>
      <c r="G154" s="737" t="s">
        <v>1722</v>
      </c>
      <c r="H154" s="737" t="s">
        <v>1723</v>
      </c>
      <c r="I154" s="737" t="s">
        <v>1276</v>
      </c>
      <c r="J154" s="753" t="s">
        <v>1282</v>
      </c>
      <c r="K154" s="682">
        <v>2</v>
      </c>
      <c r="L154" s="748">
        <v>6</v>
      </c>
      <c r="M154" s="749">
        <v>44554.320000000007</v>
      </c>
      <c r="N154" s="682">
        <v>2</v>
      </c>
      <c r="O154" s="748">
        <v>6</v>
      </c>
      <c r="P154" s="749">
        <v>19043</v>
      </c>
      <c r="Q154" s="509"/>
    </row>
    <row r="155" spans="1:17" x14ac:dyDescent="0.2">
      <c r="A155" s="744" t="s">
        <v>1263</v>
      </c>
      <c r="B155" s="745" t="s">
        <v>1264</v>
      </c>
      <c r="C155" s="744" t="s">
        <v>1265</v>
      </c>
      <c r="D155" s="746" t="s">
        <v>1718</v>
      </c>
      <c r="E155" s="747">
        <v>2700</v>
      </c>
      <c r="F155" s="744" t="s">
        <v>1724</v>
      </c>
      <c r="G155" s="737" t="s">
        <v>1725</v>
      </c>
      <c r="H155" s="737" t="s">
        <v>1726</v>
      </c>
      <c r="I155" s="737" t="s">
        <v>1295</v>
      </c>
      <c r="J155" s="753" t="s">
        <v>1282</v>
      </c>
      <c r="K155" s="682">
        <v>4</v>
      </c>
      <c r="L155" s="748">
        <v>12</v>
      </c>
      <c r="M155" s="749">
        <v>63049.87</v>
      </c>
      <c r="N155" s="682">
        <v>2</v>
      </c>
      <c r="O155" s="748">
        <v>6</v>
      </c>
      <c r="P155" s="749">
        <v>25723</v>
      </c>
      <c r="Q155" s="509"/>
    </row>
    <row r="156" spans="1:17" ht="22.5" x14ac:dyDescent="0.2">
      <c r="A156" s="744" t="s">
        <v>1263</v>
      </c>
      <c r="B156" s="745" t="s">
        <v>1264</v>
      </c>
      <c r="C156" s="744" t="s">
        <v>1265</v>
      </c>
      <c r="D156" s="746" t="s">
        <v>1436</v>
      </c>
      <c r="E156" s="747">
        <v>1800</v>
      </c>
      <c r="F156" s="744" t="s">
        <v>1727</v>
      </c>
      <c r="G156" s="737" t="s">
        <v>1728</v>
      </c>
      <c r="H156" s="737" t="s">
        <v>1729</v>
      </c>
      <c r="I156" s="737" t="s">
        <v>1281</v>
      </c>
      <c r="J156" s="753" t="s">
        <v>1282</v>
      </c>
      <c r="K156" s="682">
        <v>4</v>
      </c>
      <c r="L156" s="748">
        <v>12</v>
      </c>
      <c r="M156" s="749">
        <v>51648</v>
      </c>
      <c r="N156" s="682">
        <v>2</v>
      </c>
      <c r="O156" s="748">
        <v>6</v>
      </c>
      <c r="P156" s="749">
        <v>20804.669999999998</v>
      </c>
      <c r="Q156" s="509"/>
    </row>
    <row r="157" spans="1:17" ht="22.5" x14ac:dyDescent="0.2">
      <c r="A157" s="744" t="s">
        <v>1263</v>
      </c>
      <c r="B157" s="745" t="s">
        <v>1264</v>
      </c>
      <c r="C157" s="744" t="s">
        <v>1265</v>
      </c>
      <c r="D157" s="746" t="s">
        <v>1325</v>
      </c>
      <c r="E157" s="747">
        <v>2100</v>
      </c>
      <c r="F157" s="744" t="s">
        <v>1730</v>
      </c>
      <c r="G157" s="737" t="s">
        <v>1731</v>
      </c>
      <c r="H157" s="737" t="s">
        <v>1732</v>
      </c>
      <c r="I157" s="737" t="s">
        <v>1281</v>
      </c>
      <c r="J157" s="753" t="s">
        <v>1335</v>
      </c>
      <c r="K157" s="682">
        <v>4</v>
      </c>
      <c r="L157" s="748">
        <v>12</v>
      </c>
      <c r="M157" s="749">
        <v>55309.579999999994</v>
      </c>
      <c r="N157" s="682">
        <v>2</v>
      </c>
      <c r="O157" s="748">
        <v>6</v>
      </c>
      <c r="P157" s="749">
        <v>21900.999999999996</v>
      </c>
      <c r="Q157" s="509"/>
    </row>
    <row r="158" spans="1:17" ht="22.5" x14ac:dyDescent="0.2">
      <c r="A158" s="744" t="s">
        <v>1263</v>
      </c>
      <c r="B158" s="745" t="s">
        <v>1264</v>
      </c>
      <c r="C158" s="744" t="s">
        <v>1265</v>
      </c>
      <c r="D158" s="746" t="s">
        <v>1733</v>
      </c>
      <c r="E158" s="747">
        <v>4500</v>
      </c>
      <c r="F158" s="744" t="s">
        <v>1734</v>
      </c>
      <c r="G158" s="737" t="s">
        <v>1735</v>
      </c>
      <c r="H158" s="737" t="s">
        <v>1736</v>
      </c>
      <c r="I158" s="737" t="s">
        <v>1270</v>
      </c>
      <c r="J158" s="753" t="s">
        <v>1271</v>
      </c>
      <c r="K158" s="682">
        <v>2</v>
      </c>
      <c r="L158" s="748">
        <v>6</v>
      </c>
      <c r="M158" s="749">
        <v>87883.62999999999</v>
      </c>
      <c r="N158" s="682">
        <v>2</v>
      </c>
      <c r="O158" s="748">
        <v>6</v>
      </c>
      <c r="P158" s="749">
        <v>35104</v>
      </c>
      <c r="Q158" s="509"/>
    </row>
    <row r="159" spans="1:17" ht="22.5" x14ac:dyDescent="0.2">
      <c r="A159" s="744" t="s">
        <v>1263</v>
      </c>
      <c r="B159" s="745" t="s">
        <v>1264</v>
      </c>
      <c r="C159" s="744" t="s">
        <v>1265</v>
      </c>
      <c r="D159" s="746" t="s">
        <v>1303</v>
      </c>
      <c r="E159" s="747">
        <v>2300</v>
      </c>
      <c r="F159" s="744" t="s">
        <v>1737</v>
      </c>
      <c r="G159" s="737" t="s">
        <v>1738</v>
      </c>
      <c r="H159" s="737" t="s">
        <v>1739</v>
      </c>
      <c r="I159" s="737" t="s">
        <v>1281</v>
      </c>
      <c r="J159" s="753" t="s">
        <v>1282</v>
      </c>
      <c r="K159" s="682">
        <v>4</v>
      </c>
      <c r="L159" s="748">
        <v>12</v>
      </c>
      <c r="M159" s="749">
        <v>56932.15</v>
      </c>
      <c r="N159" s="682">
        <v>2</v>
      </c>
      <c r="O159" s="748">
        <v>6</v>
      </c>
      <c r="P159" s="749">
        <v>22770.51</v>
      </c>
      <c r="Q159" s="509"/>
    </row>
    <row r="160" spans="1:17" x14ac:dyDescent="0.2">
      <c r="A160" s="744" t="s">
        <v>1263</v>
      </c>
      <c r="B160" s="745" t="s">
        <v>1264</v>
      </c>
      <c r="C160" s="744" t="s">
        <v>1265</v>
      </c>
      <c r="D160" s="746" t="s">
        <v>1296</v>
      </c>
      <c r="E160" s="747">
        <v>2100</v>
      </c>
      <c r="F160" s="744" t="s">
        <v>1740</v>
      </c>
      <c r="G160" s="737" t="s">
        <v>1741</v>
      </c>
      <c r="H160" s="737" t="s">
        <v>1742</v>
      </c>
      <c r="I160" s="737" t="s">
        <v>1307</v>
      </c>
      <c r="J160" s="753" t="s">
        <v>1271</v>
      </c>
      <c r="K160" s="682">
        <v>4</v>
      </c>
      <c r="L160" s="748">
        <v>12</v>
      </c>
      <c r="M160" s="749">
        <v>55201.909999999996</v>
      </c>
      <c r="N160" s="682">
        <v>2</v>
      </c>
      <c r="O160" s="748">
        <v>6</v>
      </c>
      <c r="P160" s="749">
        <v>22001.33</v>
      </c>
      <c r="Q160" s="509"/>
    </row>
    <row r="161" spans="1:17" ht="22.5" x14ac:dyDescent="0.2">
      <c r="A161" s="744" t="s">
        <v>1263</v>
      </c>
      <c r="B161" s="745" t="s">
        <v>1264</v>
      </c>
      <c r="C161" s="744" t="s">
        <v>1265</v>
      </c>
      <c r="D161" s="746" t="s">
        <v>1743</v>
      </c>
      <c r="E161" s="747">
        <v>1229.28</v>
      </c>
      <c r="F161" s="744" t="s">
        <v>1744</v>
      </c>
      <c r="G161" s="737" t="s">
        <v>1745</v>
      </c>
      <c r="H161" s="737" t="s">
        <v>1302</v>
      </c>
      <c r="I161" s="737" t="s">
        <v>1302</v>
      </c>
      <c r="J161" s="753" t="s">
        <v>1302</v>
      </c>
      <c r="K161" s="682">
        <v>4</v>
      </c>
      <c r="L161" s="748">
        <v>12</v>
      </c>
      <c r="M161" s="749">
        <v>26882.400000000001</v>
      </c>
      <c r="N161" s="682">
        <v>2</v>
      </c>
      <c r="O161" s="748">
        <v>6</v>
      </c>
      <c r="P161" s="749">
        <v>9851.18</v>
      </c>
      <c r="Q161" s="509"/>
    </row>
    <row r="162" spans="1:17" x14ac:dyDescent="0.2">
      <c r="A162" s="744" t="s">
        <v>1263</v>
      </c>
      <c r="B162" s="745" t="s">
        <v>1264</v>
      </c>
      <c r="C162" s="744" t="s">
        <v>1265</v>
      </c>
      <c r="D162" s="746" t="s">
        <v>1746</v>
      </c>
      <c r="E162" s="747">
        <v>4500</v>
      </c>
      <c r="F162" s="744" t="s">
        <v>1747</v>
      </c>
      <c r="G162" s="737" t="s">
        <v>1748</v>
      </c>
      <c r="H162" s="737" t="s">
        <v>1425</v>
      </c>
      <c r="I162" s="737" t="s">
        <v>1276</v>
      </c>
      <c r="J162" s="753" t="s">
        <v>1271</v>
      </c>
      <c r="K162" s="682">
        <v>4</v>
      </c>
      <c r="L162" s="748">
        <v>12</v>
      </c>
      <c r="M162" s="749">
        <v>85370.8</v>
      </c>
      <c r="N162" s="682">
        <v>2</v>
      </c>
      <c r="O162" s="748">
        <v>6</v>
      </c>
      <c r="P162" s="749">
        <v>34745</v>
      </c>
      <c r="Q162" s="509"/>
    </row>
    <row r="163" spans="1:17" ht="22.5" x14ac:dyDescent="0.2">
      <c r="A163" s="744" t="s">
        <v>1263</v>
      </c>
      <c r="B163" s="745" t="s">
        <v>1264</v>
      </c>
      <c r="C163" s="744" t="s">
        <v>1265</v>
      </c>
      <c r="D163" s="746" t="s">
        <v>1436</v>
      </c>
      <c r="E163" s="747">
        <v>1750</v>
      </c>
      <c r="F163" s="744" t="s">
        <v>1749</v>
      </c>
      <c r="G163" s="737" t="s">
        <v>1750</v>
      </c>
      <c r="H163" s="737" t="s">
        <v>1751</v>
      </c>
      <c r="I163" s="737" t="s">
        <v>1281</v>
      </c>
      <c r="J163" s="753" t="s">
        <v>1335</v>
      </c>
      <c r="K163" s="682">
        <v>4</v>
      </c>
      <c r="L163" s="748">
        <v>11</v>
      </c>
      <c r="M163" s="749">
        <v>50308.25</v>
      </c>
      <c r="N163" s="682"/>
      <c r="O163" s="748"/>
      <c r="P163" s="749"/>
      <c r="Q163" s="509"/>
    </row>
    <row r="164" spans="1:17" x14ac:dyDescent="0.2">
      <c r="A164" s="744" t="s">
        <v>1263</v>
      </c>
      <c r="B164" s="745" t="s">
        <v>1264</v>
      </c>
      <c r="C164" s="744" t="s">
        <v>1265</v>
      </c>
      <c r="D164" s="746" t="s">
        <v>1752</v>
      </c>
      <c r="E164" s="747">
        <v>947.93</v>
      </c>
      <c r="F164" s="744" t="s">
        <v>1753</v>
      </c>
      <c r="G164" s="737" t="s">
        <v>1754</v>
      </c>
      <c r="H164" s="737" t="s">
        <v>1302</v>
      </c>
      <c r="I164" s="737" t="s">
        <v>1302</v>
      </c>
      <c r="J164" s="753" t="s">
        <v>1302</v>
      </c>
      <c r="K164" s="682">
        <v>4</v>
      </c>
      <c r="L164" s="748">
        <v>12</v>
      </c>
      <c r="M164" s="749">
        <v>25315.06</v>
      </c>
      <c r="N164" s="682">
        <v>2</v>
      </c>
      <c r="O164" s="748">
        <v>6</v>
      </c>
      <c r="P164" s="749">
        <v>9047.0800000000017</v>
      </c>
      <c r="Q164" s="509"/>
    </row>
    <row r="165" spans="1:17" ht="22.5" x14ac:dyDescent="0.2">
      <c r="A165" s="744" t="s">
        <v>1263</v>
      </c>
      <c r="B165" s="745" t="s">
        <v>1264</v>
      </c>
      <c r="C165" s="744" t="s">
        <v>1265</v>
      </c>
      <c r="D165" s="746" t="s">
        <v>1296</v>
      </c>
      <c r="E165" s="747">
        <v>2100</v>
      </c>
      <c r="F165" s="744" t="s">
        <v>1755</v>
      </c>
      <c r="G165" s="737" t="s">
        <v>1756</v>
      </c>
      <c r="H165" s="737" t="s">
        <v>1757</v>
      </c>
      <c r="I165" s="737" t="s">
        <v>1270</v>
      </c>
      <c r="J165" s="753" t="s">
        <v>1271</v>
      </c>
      <c r="K165" s="682">
        <v>4</v>
      </c>
      <c r="L165" s="748">
        <v>12</v>
      </c>
      <c r="M165" s="749">
        <v>56306.909999999996</v>
      </c>
      <c r="N165" s="682">
        <v>2</v>
      </c>
      <c r="O165" s="748">
        <v>6</v>
      </c>
      <c r="P165" s="749">
        <v>22344.499999999996</v>
      </c>
      <c r="Q165" s="509"/>
    </row>
    <row r="166" spans="1:17" ht="22.5" x14ac:dyDescent="0.2">
      <c r="A166" s="744" t="s">
        <v>1263</v>
      </c>
      <c r="B166" s="745" t="s">
        <v>1264</v>
      </c>
      <c r="C166" s="744" t="s">
        <v>1265</v>
      </c>
      <c r="D166" s="746" t="s">
        <v>1758</v>
      </c>
      <c r="E166" s="747">
        <v>4500</v>
      </c>
      <c r="F166" s="744" t="s">
        <v>1759</v>
      </c>
      <c r="G166" s="737" t="s">
        <v>1760</v>
      </c>
      <c r="H166" s="737" t="s">
        <v>1310</v>
      </c>
      <c r="I166" s="737" t="s">
        <v>1276</v>
      </c>
      <c r="J166" s="753" t="s">
        <v>1271</v>
      </c>
      <c r="K166" s="682">
        <v>4</v>
      </c>
      <c r="L166" s="748">
        <v>12</v>
      </c>
      <c r="M166" s="749">
        <v>85384.74</v>
      </c>
      <c r="N166" s="682">
        <v>2</v>
      </c>
      <c r="O166" s="748">
        <v>6</v>
      </c>
      <c r="P166" s="749">
        <v>35601.5</v>
      </c>
      <c r="Q166" s="509"/>
    </row>
    <row r="167" spans="1:17" x14ac:dyDescent="0.2">
      <c r="A167" s="744" t="s">
        <v>1263</v>
      </c>
      <c r="B167" s="745" t="s">
        <v>1264</v>
      </c>
      <c r="C167" s="744" t="s">
        <v>1265</v>
      </c>
      <c r="D167" s="746" t="s">
        <v>1366</v>
      </c>
      <c r="E167" s="747">
        <v>5000</v>
      </c>
      <c r="F167" s="744" t="s">
        <v>1761</v>
      </c>
      <c r="G167" s="737" t="s">
        <v>1762</v>
      </c>
      <c r="H167" s="737" t="s">
        <v>1556</v>
      </c>
      <c r="I167" s="737" t="s">
        <v>1276</v>
      </c>
      <c r="J167" s="753" t="s">
        <v>1271</v>
      </c>
      <c r="K167" s="682">
        <v>4</v>
      </c>
      <c r="L167" s="748">
        <v>12</v>
      </c>
      <c r="M167" s="749">
        <v>87183.07</v>
      </c>
      <c r="N167" s="682">
        <v>2</v>
      </c>
      <c r="O167" s="748">
        <v>6</v>
      </c>
      <c r="P167" s="749">
        <v>35861</v>
      </c>
      <c r="Q167" s="509"/>
    </row>
    <row r="168" spans="1:17" x14ac:dyDescent="0.2">
      <c r="A168" s="744" t="s">
        <v>1263</v>
      </c>
      <c r="B168" s="745" t="s">
        <v>1264</v>
      </c>
      <c r="C168" s="744" t="s">
        <v>1265</v>
      </c>
      <c r="D168" s="746" t="s">
        <v>1325</v>
      </c>
      <c r="E168" s="747">
        <v>2100</v>
      </c>
      <c r="F168" s="744" t="s">
        <v>1763</v>
      </c>
      <c r="G168" s="737" t="s">
        <v>1764</v>
      </c>
      <c r="H168" s="737" t="s">
        <v>1765</v>
      </c>
      <c r="I168" s="737" t="s">
        <v>1307</v>
      </c>
      <c r="J168" s="753" t="s">
        <v>1271</v>
      </c>
      <c r="K168" s="682">
        <v>4</v>
      </c>
      <c r="L168" s="748">
        <v>12</v>
      </c>
      <c r="M168" s="749">
        <v>54125.9</v>
      </c>
      <c r="N168" s="682">
        <v>2</v>
      </c>
      <c r="O168" s="748">
        <v>6</v>
      </c>
      <c r="P168" s="749">
        <v>21920.999999999996</v>
      </c>
      <c r="Q168" s="509"/>
    </row>
    <row r="169" spans="1:17" ht="22.5" x14ac:dyDescent="0.2">
      <c r="A169" s="744" t="s">
        <v>1263</v>
      </c>
      <c r="B169" s="745" t="s">
        <v>1264</v>
      </c>
      <c r="C169" s="744" t="s">
        <v>1265</v>
      </c>
      <c r="D169" s="746" t="s">
        <v>1325</v>
      </c>
      <c r="E169" s="747">
        <v>2100</v>
      </c>
      <c r="F169" s="744" t="s">
        <v>1766</v>
      </c>
      <c r="G169" s="737" t="s">
        <v>1767</v>
      </c>
      <c r="H169" s="737" t="s">
        <v>1768</v>
      </c>
      <c r="I169" s="737" t="s">
        <v>1276</v>
      </c>
      <c r="J169" s="753" t="s">
        <v>1282</v>
      </c>
      <c r="K169" s="682">
        <v>4</v>
      </c>
      <c r="L169" s="748">
        <v>12</v>
      </c>
      <c r="M169" s="749">
        <v>52102.13</v>
      </c>
      <c r="N169" s="682">
        <v>2</v>
      </c>
      <c r="O169" s="748">
        <v>6</v>
      </c>
      <c r="P169" s="749">
        <v>22253.999999999996</v>
      </c>
      <c r="Q169" s="509"/>
    </row>
    <row r="170" spans="1:17" ht="22.5" x14ac:dyDescent="0.2">
      <c r="A170" s="744" t="s">
        <v>1263</v>
      </c>
      <c r="B170" s="745" t="s">
        <v>1264</v>
      </c>
      <c r="C170" s="744" t="s">
        <v>1265</v>
      </c>
      <c r="D170" s="746" t="s">
        <v>1436</v>
      </c>
      <c r="E170" s="747">
        <v>1800</v>
      </c>
      <c r="F170" s="744" t="s">
        <v>1769</v>
      </c>
      <c r="G170" s="737" t="s">
        <v>1770</v>
      </c>
      <c r="H170" s="737" t="s">
        <v>1715</v>
      </c>
      <c r="I170" s="737" t="s">
        <v>1281</v>
      </c>
      <c r="J170" s="753" t="s">
        <v>1282</v>
      </c>
      <c r="K170" s="682">
        <v>2</v>
      </c>
      <c r="L170" s="748">
        <v>6</v>
      </c>
      <c r="M170" s="749">
        <v>48399.49</v>
      </c>
      <c r="N170" s="682">
        <v>2</v>
      </c>
      <c r="O170" s="748">
        <v>6</v>
      </c>
      <c r="P170" s="749">
        <v>20898.999999999996</v>
      </c>
      <c r="Q170" s="509"/>
    </row>
    <row r="171" spans="1:17" x14ac:dyDescent="0.2">
      <c r="A171" s="744" t="s">
        <v>1263</v>
      </c>
      <c r="B171" s="745" t="s">
        <v>1264</v>
      </c>
      <c r="C171" s="744" t="s">
        <v>1265</v>
      </c>
      <c r="D171" s="746" t="s">
        <v>1436</v>
      </c>
      <c r="E171" s="747">
        <v>1800</v>
      </c>
      <c r="F171" s="744" t="s">
        <v>1771</v>
      </c>
      <c r="G171" s="737" t="s">
        <v>1772</v>
      </c>
      <c r="H171" s="737" t="s">
        <v>1514</v>
      </c>
      <c r="I171" s="737" t="s">
        <v>1276</v>
      </c>
      <c r="J171" s="753" t="s">
        <v>1271</v>
      </c>
      <c r="K171" s="682">
        <v>4</v>
      </c>
      <c r="L171" s="748">
        <v>11</v>
      </c>
      <c r="M171" s="749">
        <v>48225.24</v>
      </c>
      <c r="N171" s="682">
        <v>2</v>
      </c>
      <c r="O171" s="748">
        <v>6</v>
      </c>
      <c r="P171" s="749">
        <v>19783.669999999998</v>
      </c>
      <c r="Q171" s="509"/>
    </row>
    <row r="172" spans="1:17" x14ac:dyDescent="0.2">
      <c r="A172" s="744" t="s">
        <v>1263</v>
      </c>
      <c r="B172" s="745" t="s">
        <v>1264</v>
      </c>
      <c r="C172" s="744" t="s">
        <v>1265</v>
      </c>
      <c r="D172" s="746" t="s">
        <v>1377</v>
      </c>
      <c r="E172" s="747">
        <v>3100</v>
      </c>
      <c r="F172" s="744" t="s">
        <v>1773</v>
      </c>
      <c r="G172" s="737" t="s">
        <v>1774</v>
      </c>
      <c r="H172" s="737" t="s">
        <v>1508</v>
      </c>
      <c r="I172" s="737" t="s">
        <v>1276</v>
      </c>
      <c r="J172" s="753" t="s">
        <v>1282</v>
      </c>
      <c r="K172" s="682">
        <v>4</v>
      </c>
      <c r="L172" s="748">
        <v>12</v>
      </c>
      <c r="M172" s="749">
        <v>70045.239999999991</v>
      </c>
      <c r="N172" s="682">
        <v>2</v>
      </c>
      <c r="O172" s="748">
        <v>6</v>
      </c>
      <c r="P172" s="749">
        <v>28370.000000000004</v>
      </c>
      <c r="Q172" s="509"/>
    </row>
    <row r="173" spans="1:17" ht="22.5" x14ac:dyDescent="0.2">
      <c r="A173" s="744" t="s">
        <v>1263</v>
      </c>
      <c r="B173" s="745" t="s">
        <v>1264</v>
      </c>
      <c r="C173" s="744" t="s">
        <v>1265</v>
      </c>
      <c r="D173" s="746" t="s">
        <v>1299</v>
      </c>
      <c r="E173" s="747">
        <v>930</v>
      </c>
      <c r="F173" s="744" t="s">
        <v>1775</v>
      </c>
      <c r="G173" s="737" t="s">
        <v>1776</v>
      </c>
      <c r="H173" s="737" t="s">
        <v>1302</v>
      </c>
      <c r="I173" s="737" t="s">
        <v>1302</v>
      </c>
      <c r="J173" s="753" t="s">
        <v>1302</v>
      </c>
      <c r="K173" s="682">
        <v>1</v>
      </c>
      <c r="L173" s="748">
        <v>1</v>
      </c>
      <c r="M173" s="749">
        <v>4173</v>
      </c>
      <c r="N173" s="682"/>
      <c r="O173" s="748"/>
      <c r="P173" s="749"/>
      <c r="Q173" s="509"/>
    </row>
    <row r="174" spans="1:17" ht="22.5" x14ac:dyDescent="0.2">
      <c r="A174" s="744" t="s">
        <v>1263</v>
      </c>
      <c r="B174" s="745" t="s">
        <v>1264</v>
      </c>
      <c r="C174" s="744" t="s">
        <v>1265</v>
      </c>
      <c r="D174" s="746" t="s">
        <v>1329</v>
      </c>
      <c r="E174" s="747">
        <v>1500</v>
      </c>
      <c r="F174" s="744" t="s">
        <v>1777</v>
      </c>
      <c r="G174" s="737" t="s">
        <v>1778</v>
      </c>
      <c r="H174" s="737" t="s">
        <v>1779</v>
      </c>
      <c r="I174" s="737" t="s">
        <v>1295</v>
      </c>
      <c r="J174" s="753" t="s">
        <v>1271</v>
      </c>
      <c r="K174" s="682">
        <v>4</v>
      </c>
      <c r="L174" s="748">
        <v>12</v>
      </c>
      <c r="M174" s="749">
        <v>47793.120000000003</v>
      </c>
      <c r="N174" s="682">
        <v>2</v>
      </c>
      <c r="O174" s="748">
        <v>6</v>
      </c>
      <c r="P174" s="749">
        <v>18798</v>
      </c>
      <c r="Q174" s="509"/>
    </row>
    <row r="175" spans="1:17" ht="22.5" x14ac:dyDescent="0.2">
      <c r="A175" s="744" t="s">
        <v>1263</v>
      </c>
      <c r="B175" s="745" t="s">
        <v>1264</v>
      </c>
      <c r="C175" s="744" t="s">
        <v>1265</v>
      </c>
      <c r="D175" s="746" t="s">
        <v>1387</v>
      </c>
      <c r="E175" s="747">
        <v>2700</v>
      </c>
      <c r="F175" s="744" t="s">
        <v>1780</v>
      </c>
      <c r="G175" s="737" t="s">
        <v>1781</v>
      </c>
      <c r="H175" s="737" t="s">
        <v>1782</v>
      </c>
      <c r="I175" s="737" t="s">
        <v>1270</v>
      </c>
      <c r="J175" s="753" t="s">
        <v>1271</v>
      </c>
      <c r="K175" s="682">
        <v>4</v>
      </c>
      <c r="L175" s="748">
        <v>12</v>
      </c>
      <c r="M175" s="749">
        <v>62093.990000000005</v>
      </c>
      <c r="N175" s="682">
        <v>2</v>
      </c>
      <c r="O175" s="748">
        <v>6</v>
      </c>
      <c r="P175" s="749">
        <v>25146.5</v>
      </c>
      <c r="Q175" s="509"/>
    </row>
    <row r="176" spans="1:17" ht="22.5" x14ac:dyDescent="0.2">
      <c r="A176" s="744" t="s">
        <v>1263</v>
      </c>
      <c r="B176" s="745" t="s">
        <v>1264</v>
      </c>
      <c r="C176" s="744" t="s">
        <v>1265</v>
      </c>
      <c r="D176" s="746" t="s">
        <v>1277</v>
      </c>
      <c r="E176" s="747">
        <v>1500</v>
      </c>
      <c r="F176" s="744" t="s">
        <v>1783</v>
      </c>
      <c r="G176" s="737" t="s">
        <v>1784</v>
      </c>
      <c r="H176" s="737" t="s">
        <v>1280</v>
      </c>
      <c r="I176" s="737" t="s">
        <v>1281</v>
      </c>
      <c r="J176" s="753" t="s">
        <v>1282</v>
      </c>
      <c r="K176" s="682">
        <v>4</v>
      </c>
      <c r="L176" s="748">
        <v>12</v>
      </c>
      <c r="M176" s="749">
        <v>48815.24</v>
      </c>
      <c r="N176" s="682">
        <v>2</v>
      </c>
      <c r="O176" s="748">
        <v>6</v>
      </c>
      <c r="P176" s="749">
        <v>11000.830000000002</v>
      </c>
      <c r="Q176" s="509"/>
    </row>
    <row r="177" spans="1:17" x14ac:dyDescent="0.2">
      <c r="A177" s="744" t="s">
        <v>1263</v>
      </c>
      <c r="B177" s="745" t="s">
        <v>1264</v>
      </c>
      <c r="C177" s="744" t="s">
        <v>1265</v>
      </c>
      <c r="D177" s="746" t="s">
        <v>1528</v>
      </c>
      <c r="E177" s="747">
        <v>1800</v>
      </c>
      <c r="F177" s="744" t="s">
        <v>1785</v>
      </c>
      <c r="G177" s="737" t="s">
        <v>1786</v>
      </c>
      <c r="H177" s="737" t="s">
        <v>1787</v>
      </c>
      <c r="I177" s="737" t="s">
        <v>1270</v>
      </c>
      <c r="J177" s="753" t="s">
        <v>1271</v>
      </c>
      <c r="K177" s="682">
        <v>4</v>
      </c>
      <c r="L177" s="748">
        <v>11</v>
      </c>
      <c r="M177" s="749">
        <v>51376.81</v>
      </c>
      <c r="N177" s="682">
        <v>2</v>
      </c>
      <c r="O177" s="748">
        <v>6</v>
      </c>
      <c r="P177" s="749">
        <v>19465.669999999998</v>
      </c>
      <c r="Q177" s="509"/>
    </row>
    <row r="178" spans="1:17" x14ac:dyDescent="0.2">
      <c r="A178" s="744" t="s">
        <v>1263</v>
      </c>
      <c r="B178" s="745" t="s">
        <v>1264</v>
      </c>
      <c r="C178" s="744" t="s">
        <v>1265</v>
      </c>
      <c r="D178" s="746" t="s">
        <v>1788</v>
      </c>
      <c r="E178" s="747">
        <v>6000</v>
      </c>
      <c r="F178" s="744" t="s">
        <v>1789</v>
      </c>
      <c r="G178" s="737" t="s">
        <v>1790</v>
      </c>
      <c r="H178" s="737" t="s">
        <v>1425</v>
      </c>
      <c r="I178" s="737" t="s">
        <v>1276</v>
      </c>
      <c r="J178" s="753" t="s">
        <v>1271</v>
      </c>
      <c r="K178" s="682">
        <v>4</v>
      </c>
      <c r="L178" s="748">
        <v>12</v>
      </c>
      <c r="M178" s="749">
        <v>101910.42</v>
      </c>
      <c r="N178" s="682">
        <v>2</v>
      </c>
      <c r="O178" s="748">
        <v>6</v>
      </c>
      <c r="P178" s="749">
        <v>45171</v>
      </c>
      <c r="Q178" s="509"/>
    </row>
    <row r="179" spans="1:17" x14ac:dyDescent="0.2">
      <c r="A179" s="744" t="s">
        <v>1263</v>
      </c>
      <c r="B179" s="745" t="s">
        <v>1264</v>
      </c>
      <c r="C179" s="744" t="s">
        <v>1265</v>
      </c>
      <c r="D179" s="746" t="s">
        <v>1436</v>
      </c>
      <c r="E179" s="747">
        <v>1800</v>
      </c>
      <c r="F179" s="744" t="s">
        <v>1791</v>
      </c>
      <c r="G179" s="737" t="s">
        <v>1792</v>
      </c>
      <c r="H179" s="737" t="s">
        <v>1655</v>
      </c>
      <c r="I179" s="737" t="s">
        <v>1270</v>
      </c>
      <c r="J179" s="753" t="s">
        <v>1271</v>
      </c>
      <c r="K179" s="682">
        <v>4</v>
      </c>
      <c r="L179" s="748">
        <v>11</v>
      </c>
      <c r="M179" s="749">
        <v>53680.639999999999</v>
      </c>
      <c r="N179" s="682">
        <v>2</v>
      </c>
      <c r="O179" s="748">
        <v>6</v>
      </c>
      <c r="P179" s="749">
        <v>21373.499999999996</v>
      </c>
      <c r="Q179" s="509"/>
    </row>
    <row r="180" spans="1:17" x14ac:dyDescent="0.2">
      <c r="A180" s="744" t="s">
        <v>1263</v>
      </c>
      <c r="B180" s="745" t="s">
        <v>1264</v>
      </c>
      <c r="C180" s="744" t="s">
        <v>1265</v>
      </c>
      <c r="D180" s="746" t="s">
        <v>1691</v>
      </c>
      <c r="E180" s="747">
        <v>2200</v>
      </c>
      <c r="F180" s="744" t="s">
        <v>1793</v>
      </c>
      <c r="G180" s="737" t="s">
        <v>1794</v>
      </c>
      <c r="H180" s="737" t="s">
        <v>1795</v>
      </c>
      <c r="I180" s="737" t="s">
        <v>1276</v>
      </c>
      <c r="J180" s="753" t="s">
        <v>1282</v>
      </c>
      <c r="K180" s="682">
        <v>4</v>
      </c>
      <c r="L180" s="748">
        <v>12</v>
      </c>
      <c r="M180" s="749">
        <v>50972.42</v>
      </c>
      <c r="N180" s="682">
        <v>2</v>
      </c>
      <c r="O180" s="748">
        <v>6</v>
      </c>
      <c r="P180" s="749">
        <v>14274</v>
      </c>
      <c r="Q180" s="509"/>
    </row>
    <row r="181" spans="1:17" ht="22.5" x14ac:dyDescent="0.2">
      <c r="A181" s="744" t="s">
        <v>1263</v>
      </c>
      <c r="B181" s="745" t="s">
        <v>1264</v>
      </c>
      <c r="C181" s="744" t="s">
        <v>1265</v>
      </c>
      <c r="D181" s="746" t="s">
        <v>1296</v>
      </c>
      <c r="E181" s="747">
        <v>2100</v>
      </c>
      <c r="F181" s="744" t="s">
        <v>1796</v>
      </c>
      <c r="G181" s="737" t="s">
        <v>1797</v>
      </c>
      <c r="H181" s="737" t="s">
        <v>1798</v>
      </c>
      <c r="I181" s="737" t="s">
        <v>1281</v>
      </c>
      <c r="J181" s="753" t="s">
        <v>1335</v>
      </c>
      <c r="K181" s="682">
        <v>3</v>
      </c>
      <c r="L181" s="748">
        <v>8</v>
      </c>
      <c r="M181" s="749">
        <v>56285.88</v>
      </c>
      <c r="N181" s="682">
        <v>2</v>
      </c>
      <c r="O181" s="748">
        <v>6</v>
      </c>
      <c r="P181" s="749">
        <v>22373.829999999998</v>
      </c>
      <c r="Q181" s="509"/>
    </row>
    <row r="182" spans="1:17" ht="22.5" x14ac:dyDescent="0.2">
      <c r="A182" s="744" t="s">
        <v>1263</v>
      </c>
      <c r="B182" s="745" t="s">
        <v>1264</v>
      </c>
      <c r="C182" s="744" t="s">
        <v>1265</v>
      </c>
      <c r="D182" s="746" t="s">
        <v>1348</v>
      </c>
      <c r="E182" s="747">
        <v>3500</v>
      </c>
      <c r="F182" s="744" t="s">
        <v>1799</v>
      </c>
      <c r="G182" s="737" t="s">
        <v>1800</v>
      </c>
      <c r="H182" s="737" t="s">
        <v>1280</v>
      </c>
      <c r="I182" s="737" t="s">
        <v>1281</v>
      </c>
      <c r="J182" s="753" t="s">
        <v>1282</v>
      </c>
      <c r="K182" s="682">
        <v>4</v>
      </c>
      <c r="L182" s="748">
        <v>12</v>
      </c>
      <c r="M182" s="749">
        <v>73485.11</v>
      </c>
      <c r="N182" s="682">
        <v>2</v>
      </c>
      <c r="O182" s="748">
        <v>6</v>
      </c>
      <c r="P182" s="749">
        <v>29432.500000000004</v>
      </c>
      <c r="Q182" s="509"/>
    </row>
    <row r="183" spans="1:17" ht="22.5" x14ac:dyDescent="0.2">
      <c r="A183" s="744" t="s">
        <v>1263</v>
      </c>
      <c r="B183" s="745" t="s">
        <v>1264</v>
      </c>
      <c r="C183" s="744" t="s">
        <v>1265</v>
      </c>
      <c r="D183" s="746" t="s">
        <v>1277</v>
      </c>
      <c r="E183" s="747">
        <v>1500</v>
      </c>
      <c r="F183" s="744" t="s">
        <v>1801</v>
      </c>
      <c r="G183" s="737" t="s">
        <v>1802</v>
      </c>
      <c r="H183" s="737" t="s">
        <v>1280</v>
      </c>
      <c r="I183" s="737" t="s">
        <v>1281</v>
      </c>
      <c r="J183" s="753" t="s">
        <v>1282</v>
      </c>
      <c r="K183" s="682">
        <v>4</v>
      </c>
      <c r="L183" s="748">
        <v>11</v>
      </c>
      <c r="M183" s="749">
        <v>44742.51</v>
      </c>
      <c r="N183" s="682">
        <v>2</v>
      </c>
      <c r="O183" s="748">
        <v>6</v>
      </c>
      <c r="P183" s="749">
        <v>18732.330000000002</v>
      </c>
      <c r="Q183" s="509"/>
    </row>
    <row r="184" spans="1:17" ht="22.5" x14ac:dyDescent="0.2">
      <c r="A184" s="744" t="s">
        <v>1263</v>
      </c>
      <c r="B184" s="745" t="s">
        <v>1264</v>
      </c>
      <c r="C184" s="744" t="s">
        <v>1265</v>
      </c>
      <c r="D184" s="746" t="s">
        <v>1296</v>
      </c>
      <c r="E184" s="747">
        <v>2100</v>
      </c>
      <c r="F184" s="744" t="s">
        <v>1803</v>
      </c>
      <c r="G184" s="737" t="s">
        <v>1804</v>
      </c>
      <c r="H184" s="737" t="s">
        <v>1618</v>
      </c>
      <c r="I184" s="737" t="s">
        <v>1281</v>
      </c>
      <c r="J184" s="753" t="s">
        <v>1282</v>
      </c>
      <c r="K184" s="682">
        <v>4</v>
      </c>
      <c r="L184" s="748">
        <v>12</v>
      </c>
      <c r="M184" s="749">
        <v>54606.9</v>
      </c>
      <c r="N184" s="682">
        <v>2</v>
      </c>
      <c r="O184" s="748">
        <v>6</v>
      </c>
      <c r="P184" s="749">
        <v>22182.499999999996</v>
      </c>
      <c r="Q184" s="509"/>
    </row>
    <row r="185" spans="1:17" ht="22.5" x14ac:dyDescent="0.2">
      <c r="A185" s="744" t="s">
        <v>1263</v>
      </c>
      <c r="B185" s="745" t="s">
        <v>1264</v>
      </c>
      <c r="C185" s="744" t="s">
        <v>1265</v>
      </c>
      <c r="D185" s="746" t="s">
        <v>1303</v>
      </c>
      <c r="E185" s="747">
        <v>2300</v>
      </c>
      <c r="F185" s="744" t="s">
        <v>1805</v>
      </c>
      <c r="G185" s="737" t="s">
        <v>1806</v>
      </c>
      <c r="H185" s="737" t="s">
        <v>1280</v>
      </c>
      <c r="I185" s="737" t="s">
        <v>1281</v>
      </c>
      <c r="J185" s="753" t="s">
        <v>1282</v>
      </c>
      <c r="K185" s="682">
        <v>4</v>
      </c>
      <c r="L185" s="748">
        <v>12</v>
      </c>
      <c r="M185" s="749">
        <v>57358</v>
      </c>
      <c r="N185" s="682">
        <v>2</v>
      </c>
      <c r="O185" s="748">
        <v>6</v>
      </c>
      <c r="P185" s="749">
        <v>23262.499999999996</v>
      </c>
      <c r="Q185" s="509"/>
    </row>
    <row r="186" spans="1:17" x14ac:dyDescent="0.2">
      <c r="A186" s="744" t="s">
        <v>1263</v>
      </c>
      <c r="B186" s="745" t="s">
        <v>1264</v>
      </c>
      <c r="C186" s="744" t="s">
        <v>1265</v>
      </c>
      <c r="D186" s="746" t="s">
        <v>1377</v>
      </c>
      <c r="E186" s="747">
        <v>3100</v>
      </c>
      <c r="F186" s="744" t="s">
        <v>1807</v>
      </c>
      <c r="G186" s="737" t="s">
        <v>1808</v>
      </c>
      <c r="H186" s="737" t="s">
        <v>1602</v>
      </c>
      <c r="I186" s="737" t="s">
        <v>1276</v>
      </c>
      <c r="J186" s="753" t="s">
        <v>1282</v>
      </c>
      <c r="K186" s="682">
        <v>4</v>
      </c>
      <c r="L186" s="748">
        <v>12</v>
      </c>
      <c r="M186" s="749">
        <v>59843.12</v>
      </c>
      <c r="N186" s="682">
        <v>2</v>
      </c>
      <c r="O186" s="748">
        <v>6</v>
      </c>
      <c r="P186" s="749">
        <v>27108.5</v>
      </c>
      <c r="Q186" s="509"/>
    </row>
    <row r="187" spans="1:17" ht="22.5" x14ac:dyDescent="0.2">
      <c r="A187" s="744" t="s">
        <v>1263</v>
      </c>
      <c r="B187" s="745" t="s">
        <v>1264</v>
      </c>
      <c r="C187" s="744" t="s">
        <v>1265</v>
      </c>
      <c r="D187" s="746" t="s">
        <v>1809</v>
      </c>
      <c r="E187" s="747">
        <v>2100</v>
      </c>
      <c r="F187" s="744" t="s">
        <v>1810</v>
      </c>
      <c r="G187" s="737" t="s">
        <v>1811</v>
      </c>
      <c r="H187" s="737" t="s">
        <v>1812</v>
      </c>
      <c r="I187" s="737" t="s">
        <v>1281</v>
      </c>
      <c r="J187" s="753" t="s">
        <v>1282</v>
      </c>
      <c r="K187" s="682">
        <v>4</v>
      </c>
      <c r="L187" s="748">
        <v>12</v>
      </c>
      <c r="M187" s="749">
        <v>50309.579999999994</v>
      </c>
      <c r="N187" s="682">
        <v>2</v>
      </c>
      <c r="O187" s="748">
        <v>6</v>
      </c>
      <c r="P187" s="749">
        <v>22395.329999999998</v>
      </c>
      <c r="Q187" s="509"/>
    </row>
    <row r="188" spans="1:17" ht="22.5" x14ac:dyDescent="0.2">
      <c r="A188" s="744" t="s">
        <v>1263</v>
      </c>
      <c r="B188" s="745" t="s">
        <v>1264</v>
      </c>
      <c r="C188" s="744" t="s">
        <v>1265</v>
      </c>
      <c r="D188" s="746" t="s">
        <v>1460</v>
      </c>
      <c r="E188" s="747">
        <v>4000</v>
      </c>
      <c r="F188" s="744" t="s">
        <v>1813</v>
      </c>
      <c r="G188" s="737" t="s">
        <v>1814</v>
      </c>
      <c r="H188" s="737" t="s">
        <v>1815</v>
      </c>
      <c r="I188" s="737" t="s">
        <v>1281</v>
      </c>
      <c r="J188" s="753" t="s">
        <v>1271</v>
      </c>
      <c r="K188" s="682">
        <v>4</v>
      </c>
      <c r="L188" s="748">
        <v>12</v>
      </c>
      <c r="M188" s="749">
        <v>79483.33</v>
      </c>
      <c r="N188" s="682">
        <v>2</v>
      </c>
      <c r="O188" s="748">
        <v>6</v>
      </c>
      <c r="P188" s="749">
        <v>32506</v>
      </c>
      <c r="Q188" s="509"/>
    </row>
    <row r="189" spans="1:17" x14ac:dyDescent="0.2">
      <c r="A189" s="744" t="s">
        <v>1263</v>
      </c>
      <c r="B189" s="745" t="s">
        <v>1264</v>
      </c>
      <c r="C189" s="744" t="s">
        <v>1265</v>
      </c>
      <c r="D189" s="746" t="s">
        <v>1277</v>
      </c>
      <c r="E189" s="747">
        <v>1500</v>
      </c>
      <c r="F189" s="744" t="s">
        <v>1816</v>
      </c>
      <c r="G189" s="737" t="s">
        <v>1817</v>
      </c>
      <c r="H189" s="737" t="s">
        <v>1390</v>
      </c>
      <c r="I189" s="737" t="s">
        <v>1276</v>
      </c>
      <c r="J189" s="753" t="s">
        <v>1282</v>
      </c>
      <c r="K189" s="682">
        <v>4</v>
      </c>
      <c r="L189" s="748">
        <v>12</v>
      </c>
      <c r="M189" s="749">
        <v>47932.77</v>
      </c>
      <c r="N189" s="682">
        <v>2</v>
      </c>
      <c r="O189" s="748">
        <v>6</v>
      </c>
      <c r="P189" s="749">
        <v>19028</v>
      </c>
      <c r="Q189" s="509"/>
    </row>
    <row r="190" spans="1:17" x14ac:dyDescent="0.2">
      <c r="A190" s="744" t="s">
        <v>1263</v>
      </c>
      <c r="B190" s="745" t="s">
        <v>1264</v>
      </c>
      <c r="C190" s="744" t="s">
        <v>1265</v>
      </c>
      <c r="D190" s="746" t="s">
        <v>1287</v>
      </c>
      <c r="E190" s="747">
        <v>2500</v>
      </c>
      <c r="F190" s="744" t="s">
        <v>1818</v>
      </c>
      <c r="G190" s="737" t="s">
        <v>1819</v>
      </c>
      <c r="H190" s="737" t="s">
        <v>1820</v>
      </c>
      <c r="I190" s="737" t="s">
        <v>1307</v>
      </c>
      <c r="J190" s="753" t="s">
        <v>1271</v>
      </c>
      <c r="K190" s="682">
        <v>4</v>
      </c>
      <c r="L190" s="748">
        <v>12</v>
      </c>
      <c r="M190" s="749">
        <v>60034.42</v>
      </c>
      <c r="N190" s="682">
        <v>2</v>
      </c>
      <c r="O190" s="748">
        <v>6</v>
      </c>
      <c r="P190" s="749">
        <v>24821.83</v>
      </c>
      <c r="Q190" s="509"/>
    </row>
    <row r="191" spans="1:17" ht="22.5" x14ac:dyDescent="0.2">
      <c r="A191" s="744" t="s">
        <v>1263</v>
      </c>
      <c r="B191" s="745" t="s">
        <v>1264</v>
      </c>
      <c r="C191" s="744" t="s">
        <v>1265</v>
      </c>
      <c r="D191" s="746" t="s">
        <v>1460</v>
      </c>
      <c r="E191" s="747">
        <v>4000</v>
      </c>
      <c r="F191" s="744" t="s">
        <v>1821</v>
      </c>
      <c r="G191" s="737" t="s">
        <v>1822</v>
      </c>
      <c r="H191" s="737" t="s">
        <v>1823</v>
      </c>
      <c r="I191" s="737" t="s">
        <v>1271</v>
      </c>
      <c r="J191" s="753" t="s">
        <v>1824</v>
      </c>
      <c r="K191" s="682">
        <v>4</v>
      </c>
      <c r="L191" s="748">
        <v>12</v>
      </c>
      <c r="M191" s="749">
        <v>60474.820000000007</v>
      </c>
      <c r="N191" s="682">
        <v>2</v>
      </c>
      <c r="O191" s="748">
        <v>6</v>
      </c>
      <c r="P191" s="749">
        <v>33640.260000000009</v>
      </c>
      <c r="Q191" s="509"/>
    </row>
    <row r="192" spans="1:17" x14ac:dyDescent="0.2">
      <c r="A192" s="744" t="s">
        <v>1263</v>
      </c>
      <c r="B192" s="745" t="s">
        <v>1264</v>
      </c>
      <c r="C192" s="744" t="s">
        <v>1265</v>
      </c>
      <c r="D192" s="746" t="s">
        <v>1366</v>
      </c>
      <c r="E192" s="747">
        <v>4500</v>
      </c>
      <c r="F192" s="744" t="s">
        <v>1825</v>
      </c>
      <c r="G192" s="737" t="s">
        <v>1826</v>
      </c>
      <c r="H192" s="737" t="s">
        <v>1827</v>
      </c>
      <c r="I192" s="737" t="s">
        <v>1276</v>
      </c>
      <c r="J192" s="753" t="s">
        <v>1271</v>
      </c>
      <c r="K192" s="682">
        <v>4</v>
      </c>
      <c r="L192" s="748">
        <v>12</v>
      </c>
      <c r="M192" s="749">
        <v>87206.74</v>
      </c>
      <c r="N192" s="682">
        <v>2</v>
      </c>
      <c r="O192" s="748">
        <v>6</v>
      </c>
      <c r="P192" s="749">
        <v>35692</v>
      </c>
      <c r="Q192" s="509"/>
    </row>
    <row r="193" spans="1:17" ht="22.5" x14ac:dyDescent="0.2">
      <c r="A193" s="744" t="s">
        <v>1263</v>
      </c>
      <c r="B193" s="745" t="s">
        <v>1264</v>
      </c>
      <c r="C193" s="744" t="s">
        <v>1265</v>
      </c>
      <c r="D193" s="746" t="s">
        <v>1828</v>
      </c>
      <c r="E193" s="747">
        <v>2100</v>
      </c>
      <c r="F193" s="744" t="s">
        <v>1829</v>
      </c>
      <c r="G193" s="737" t="s">
        <v>1830</v>
      </c>
      <c r="H193" s="737" t="s">
        <v>1831</v>
      </c>
      <c r="I193" s="737" t="s">
        <v>1307</v>
      </c>
      <c r="J193" s="753" t="s">
        <v>1271</v>
      </c>
      <c r="K193" s="682">
        <v>4</v>
      </c>
      <c r="L193" s="748">
        <v>12</v>
      </c>
      <c r="M193" s="749">
        <v>54065.729999999996</v>
      </c>
      <c r="N193" s="682">
        <v>2</v>
      </c>
      <c r="O193" s="748">
        <v>6</v>
      </c>
      <c r="P193" s="749">
        <v>21748</v>
      </c>
      <c r="Q193" s="509"/>
    </row>
    <row r="194" spans="1:17" ht="22.5" x14ac:dyDescent="0.2">
      <c r="A194" s="744" t="s">
        <v>1263</v>
      </c>
      <c r="B194" s="745" t="s">
        <v>1264</v>
      </c>
      <c r="C194" s="744" t="s">
        <v>1265</v>
      </c>
      <c r="D194" s="746" t="s">
        <v>1296</v>
      </c>
      <c r="E194" s="747">
        <v>2100</v>
      </c>
      <c r="F194" s="744" t="s">
        <v>1832</v>
      </c>
      <c r="G194" s="737" t="s">
        <v>1833</v>
      </c>
      <c r="H194" s="737" t="s">
        <v>1290</v>
      </c>
      <c r="I194" s="737" t="s">
        <v>1276</v>
      </c>
      <c r="J194" s="753" t="s">
        <v>1282</v>
      </c>
      <c r="K194" s="682">
        <v>4</v>
      </c>
      <c r="L194" s="748">
        <v>12</v>
      </c>
      <c r="M194" s="749">
        <v>52923.5</v>
      </c>
      <c r="N194" s="682">
        <v>2</v>
      </c>
      <c r="O194" s="748">
        <v>6</v>
      </c>
      <c r="P194" s="749">
        <v>21046.5</v>
      </c>
      <c r="Q194" s="509"/>
    </row>
    <row r="195" spans="1:17" ht="22.5" x14ac:dyDescent="0.2">
      <c r="A195" s="744" t="s">
        <v>1263</v>
      </c>
      <c r="B195" s="744" t="s">
        <v>1264</v>
      </c>
      <c r="C195" s="744" t="s">
        <v>1265</v>
      </c>
      <c r="D195" s="746" t="s">
        <v>1834</v>
      </c>
      <c r="E195" s="747">
        <v>2500</v>
      </c>
      <c r="F195" s="744" t="s">
        <v>1835</v>
      </c>
      <c r="G195" s="737" t="s">
        <v>1836</v>
      </c>
      <c r="H195" s="737" t="s">
        <v>1837</v>
      </c>
      <c r="I195" s="737" t="s">
        <v>1276</v>
      </c>
      <c r="J195" s="753" t="s">
        <v>1282</v>
      </c>
      <c r="K195" s="682">
        <v>4</v>
      </c>
      <c r="L195" s="748">
        <v>12</v>
      </c>
      <c r="M195" s="749">
        <v>62159.64</v>
      </c>
      <c r="N195" s="682">
        <v>2</v>
      </c>
      <c r="O195" s="748">
        <v>6</v>
      </c>
      <c r="P195" s="749">
        <v>24680.5</v>
      </c>
      <c r="Q195" s="509"/>
    </row>
    <row r="196" spans="1:17" x14ac:dyDescent="0.2">
      <c r="A196" s="744" t="s">
        <v>1263</v>
      </c>
      <c r="B196" s="745" t="s">
        <v>1264</v>
      </c>
      <c r="C196" s="744" t="s">
        <v>1265</v>
      </c>
      <c r="D196" s="746" t="s">
        <v>1287</v>
      </c>
      <c r="E196" s="747">
        <v>2500</v>
      </c>
      <c r="F196" s="744" t="s">
        <v>1838</v>
      </c>
      <c r="G196" s="737" t="s">
        <v>1839</v>
      </c>
      <c r="H196" s="737" t="s">
        <v>1840</v>
      </c>
      <c r="I196" s="737" t="s">
        <v>1276</v>
      </c>
      <c r="J196" s="753" t="s">
        <v>1271</v>
      </c>
      <c r="K196" s="682">
        <v>4</v>
      </c>
      <c r="L196" s="748">
        <v>12</v>
      </c>
      <c r="M196" s="749">
        <v>61843.14</v>
      </c>
      <c r="N196" s="682">
        <v>2</v>
      </c>
      <c r="O196" s="748">
        <v>6</v>
      </c>
      <c r="P196" s="749">
        <v>24779.169999999995</v>
      </c>
      <c r="Q196" s="509"/>
    </row>
    <row r="197" spans="1:17" x14ac:dyDescent="0.2">
      <c r="A197" s="744" t="s">
        <v>1263</v>
      </c>
      <c r="B197" s="745" t="s">
        <v>1264</v>
      </c>
      <c r="C197" s="744" t="s">
        <v>1265</v>
      </c>
      <c r="D197" s="746" t="s">
        <v>1387</v>
      </c>
      <c r="E197" s="747">
        <v>2700</v>
      </c>
      <c r="F197" s="744" t="s">
        <v>1841</v>
      </c>
      <c r="G197" s="737" t="s">
        <v>1842</v>
      </c>
      <c r="H197" s="737" t="s">
        <v>1843</v>
      </c>
      <c r="I197" s="737" t="s">
        <v>1276</v>
      </c>
      <c r="J197" s="753" t="s">
        <v>1271</v>
      </c>
      <c r="K197" s="682">
        <v>2</v>
      </c>
      <c r="L197" s="748">
        <v>5</v>
      </c>
      <c r="M197" s="749">
        <v>55731.69</v>
      </c>
      <c r="N197" s="682">
        <v>2</v>
      </c>
      <c r="O197" s="748">
        <v>6</v>
      </c>
      <c r="P197" s="749">
        <v>24826.5</v>
      </c>
      <c r="Q197" s="509"/>
    </row>
    <row r="198" spans="1:17" x14ac:dyDescent="0.2">
      <c r="A198" s="744" t="s">
        <v>1263</v>
      </c>
      <c r="B198" s="745" t="s">
        <v>1264</v>
      </c>
      <c r="C198" s="744" t="s">
        <v>1265</v>
      </c>
      <c r="D198" s="746" t="s">
        <v>1429</v>
      </c>
      <c r="E198" s="747">
        <v>4000</v>
      </c>
      <c r="F198" s="744" t="s">
        <v>1844</v>
      </c>
      <c r="G198" s="737" t="s">
        <v>1845</v>
      </c>
      <c r="H198" s="737" t="s">
        <v>1608</v>
      </c>
      <c r="I198" s="737" t="s">
        <v>1276</v>
      </c>
      <c r="J198" s="753" t="s">
        <v>1271</v>
      </c>
      <c r="K198" s="682">
        <v>4</v>
      </c>
      <c r="L198" s="748">
        <v>12</v>
      </c>
      <c r="M198" s="749">
        <v>78346.33</v>
      </c>
      <c r="N198" s="682">
        <v>2</v>
      </c>
      <c r="O198" s="748">
        <v>6</v>
      </c>
      <c r="P198" s="749">
        <v>32208</v>
      </c>
      <c r="Q198" s="509"/>
    </row>
    <row r="199" spans="1:17" x14ac:dyDescent="0.2">
      <c r="A199" s="744" t="s">
        <v>1263</v>
      </c>
      <c r="B199" s="745" t="s">
        <v>1264</v>
      </c>
      <c r="C199" s="744" t="s">
        <v>1265</v>
      </c>
      <c r="D199" s="746" t="s">
        <v>1668</v>
      </c>
      <c r="E199" s="747">
        <v>1500</v>
      </c>
      <c r="F199" s="744" t="s">
        <v>1846</v>
      </c>
      <c r="G199" s="737" t="s">
        <v>1847</v>
      </c>
      <c r="H199" s="737" t="s">
        <v>1848</v>
      </c>
      <c r="I199" s="737" t="s">
        <v>1276</v>
      </c>
      <c r="J199" s="753" t="s">
        <v>1282</v>
      </c>
      <c r="K199" s="682">
        <v>4</v>
      </c>
      <c r="L199" s="748">
        <v>12</v>
      </c>
      <c r="M199" s="749">
        <v>48801.43</v>
      </c>
      <c r="N199" s="682">
        <v>2</v>
      </c>
      <c r="O199" s="748">
        <v>6</v>
      </c>
      <c r="P199" s="749">
        <v>19258.169999999998</v>
      </c>
      <c r="Q199" s="509"/>
    </row>
    <row r="200" spans="1:17" ht="22.5" x14ac:dyDescent="0.2">
      <c r="A200" s="744" t="s">
        <v>1263</v>
      </c>
      <c r="B200" s="745" t="s">
        <v>1264</v>
      </c>
      <c r="C200" s="744" t="s">
        <v>1265</v>
      </c>
      <c r="D200" s="746" t="s">
        <v>1668</v>
      </c>
      <c r="E200" s="747">
        <v>1500</v>
      </c>
      <c r="F200" s="744" t="s">
        <v>1849</v>
      </c>
      <c r="G200" s="737" t="s">
        <v>1850</v>
      </c>
      <c r="H200" s="737" t="s">
        <v>1851</v>
      </c>
      <c r="I200" s="737" t="s">
        <v>1276</v>
      </c>
      <c r="J200" s="753" t="s">
        <v>1271</v>
      </c>
      <c r="K200" s="682">
        <v>4</v>
      </c>
      <c r="L200" s="748">
        <v>12</v>
      </c>
      <c r="M200" s="749">
        <v>45557.67</v>
      </c>
      <c r="N200" s="682">
        <v>2</v>
      </c>
      <c r="O200" s="748">
        <v>6</v>
      </c>
      <c r="P200" s="749">
        <v>18190.5</v>
      </c>
      <c r="Q200" s="509"/>
    </row>
    <row r="201" spans="1:17" x14ac:dyDescent="0.2">
      <c r="A201" s="744" t="s">
        <v>1263</v>
      </c>
      <c r="B201" s="745" t="s">
        <v>1264</v>
      </c>
      <c r="C201" s="744" t="s">
        <v>1265</v>
      </c>
      <c r="D201" s="746" t="s">
        <v>1325</v>
      </c>
      <c r="E201" s="747">
        <v>2100</v>
      </c>
      <c r="F201" s="744" t="s">
        <v>1852</v>
      </c>
      <c r="G201" s="737" t="s">
        <v>1853</v>
      </c>
      <c r="H201" s="737" t="s">
        <v>1854</v>
      </c>
      <c r="I201" s="737" t="s">
        <v>1270</v>
      </c>
      <c r="J201" s="753" t="s">
        <v>1271</v>
      </c>
      <c r="K201" s="682">
        <v>4</v>
      </c>
      <c r="L201" s="748">
        <v>12</v>
      </c>
      <c r="M201" s="749">
        <v>52195.689999999995</v>
      </c>
      <c r="N201" s="682">
        <v>2</v>
      </c>
      <c r="O201" s="748">
        <v>6</v>
      </c>
      <c r="P201" s="749">
        <v>21906.329999999998</v>
      </c>
      <c r="Q201" s="509"/>
    </row>
    <row r="202" spans="1:17" x14ac:dyDescent="0.2">
      <c r="A202" s="744" t="s">
        <v>1263</v>
      </c>
      <c r="B202" s="745" t="s">
        <v>1264</v>
      </c>
      <c r="C202" s="744" t="s">
        <v>1265</v>
      </c>
      <c r="D202" s="746" t="s">
        <v>1291</v>
      </c>
      <c r="E202" s="747">
        <v>1500</v>
      </c>
      <c r="F202" s="744" t="s">
        <v>1855</v>
      </c>
      <c r="G202" s="737" t="s">
        <v>1856</v>
      </c>
      <c r="H202" s="737" t="s">
        <v>1857</v>
      </c>
      <c r="I202" s="737" t="s">
        <v>1339</v>
      </c>
      <c r="J202" s="753" t="s">
        <v>1340</v>
      </c>
      <c r="K202" s="682">
        <v>4</v>
      </c>
      <c r="L202" s="748">
        <v>12</v>
      </c>
      <c r="M202" s="749">
        <v>47061.63</v>
      </c>
      <c r="N202" s="682">
        <v>2</v>
      </c>
      <c r="O202" s="748">
        <v>6</v>
      </c>
      <c r="P202" s="749">
        <v>18828</v>
      </c>
      <c r="Q202" s="509"/>
    </row>
    <row r="203" spans="1:17" ht="22.5" x14ac:dyDescent="0.2">
      <c r="A203" s="744" t="s">
        <v>1263</v>
      </c>
      <c r="B203" s="745" t="s">
        <v>1264</v>
      </c>
      <c r="C203" s="744" t="s">
        <v>1265</v>
      </c>
      <c r="D203" s="746" t="s">
        <v>1287</v>
      </c>
      <c r="E203" s="747">
        <v>2500</v>
      </c>
      <c r="F203" s="744" t="s">
        <v>1858</v>
      </c>
      <c r="G203" s="737" t="s">
        <v>1859</v>
      </c>
      <c r="H203" s="737" t="s">
        <v>1508</v>
      </c>
      <c r="I203" s="737" t="s">
        <v>1281</v>
      </c>
      <c r="J203" s="753" t="s">
        <v>1282</v>
      </c>
      <c r="K203" s="682">
        <v>4</v>
      </c>
      <c r="L203" s="748">
        <v>12</v>
      </c>
      <c r="M203" s="749">
        <v>61700.86</v>
      </c>
      <c r="N203" s="682">
        <v>2</v>
      </c>
      <c r="O203" s="748">
        <v>6</v>
      </c>
      <c r="P203" s="749">
        <v>24301.499999999996</v>
      </c>
      <c r="Q203" s="509"/>
    </row>
    <row r="204" spans="1:17" x14ac:dyDescent="0.2">
      <c r="A204" s="744" t="s">
        <v>1263</v>
      </c>
      <c r="B204" s="744" t="s">
        <v>1264</v>
      </c>
      <c r="C204" s="744" t="s">
        <v>1265</v>
      </c>
      <c r="D204" s="746" t="s">
        <v>1576</v>
      </c>
      <c r="E204" s="747">
        <v>4000</v>
      </c>
      <c r="F204" s="744" t="s">
        <v>1860</v>
      </c>
      <c r="G204" s="737" t="s">
        <v>1861</v>
      </c>
      <c r="H204" s="737" t="s">
        <v>1563</v>
      </c>
      <c r="I204" s="737" t="s">
        <v>1276</v>
      </c>
      <c r="J204" s="753" t="s">
        <v>1271</v>
      </c>
      <c r="K204" s="682">
        <v>4</v>
      </c>
      <c r="L204" s="748">
        <v>12</v>
      </c>
      <c r="M204" s="749">
        <v>79509.070000000007</v>
      </c>
      <c r="N204" s="682">
        <v>2</v>
      </c>
      <c r="O204" s="748">
        <v>6</v>
      </c>
      <c r="P204" s="749">
        <v>32495.329999999998</v>
      </c>
      <c r="Q204" s="509"/>
    </row>
    <row r="205" spans="1:17" ht="22.5" x14ac:dyDescent="0.2">
      <c r="A205" s="744" t="s">
        <v>1263</v>
      </c>
      <c r="B205" s="745" t="s">
        <v>1264</v>
      </c>
      <c r="C205" s="744" t="s">
        <v>1265</v>
      </c>
      <c r="D205" s="746" t="s">
        <v>1325</v>
      </c>
      <c r="E205" s="747">
        <v>2100</v>
      </c>
      <c r="F205" s="744" t="s">
        <v>1862</v>
      </c>
      <c r="G205" s="737" t="s">
        <v>1863</v>
      </c>
      <c r="H205" s="737" t="s">
        <v>1369</v>
      </c>
      <c r="I205" s="737" t="s">
        <v>1281</v>
      </c>
      <c r="J205" s="753" t="s">
        <v>1271</v>
      </c>
      <c r="K205" s="682">
        <v>2</v>
      </c>
      <c r="L205" s="748">
        <v>6</v>
      </c>
      <c r="M205" s="749">
        <v>52160.1</v>
      </c>
      <c r="N205" s="682">
        <v>2</v>
      </c>
      <c r="O205" s="748">
        <v>6</v>
      </c>
      <c r="P205" s="749">
        <v>22229.5</v>
      </c>
      <c r="Q205" s="509"/>
    </row>
    <row r="206" spans="1:17" ht="22.5" x14ac:dyDescent="0.2">
      <c r="A206" s="744" t="s">
        <v>1263</v>
      </c>
      <c r="B206" s="745" t="s">
        <v>1264</v>
      </c>
      <c r="C206" s="744" t="s">
        <v>1265</v>
      </c>
      <c r="D206" s="746" t="s">
        <v>1291</v>
      </c>
      <c r="E206" s="747">
        <v>1500</v>
      </c>
      <c r="F206" s="744" t="s">
        <v>1864</v>
      </c>
      <c r="G206" s="737" t="s">
        <v>1865</v>
      </c>
      <c r="H206" s="737" t="s">
        <v>1866</v>
      </c>
      <c r="I206" s="737" t="s">
        <v>1281</v>
      </c>
      <c r="J206" s="753" t="s">
        <v>1335</v>
      </c>
      <c r="K206" s="682">
        <v>2</v>
      </c>
      <c r="L206" s="748">
        <v>6</v>
      </c>
      <c r="M206" s="749">
        <v>43879.37</v>
      </c>
      <c r="N206" s="682">
        <v>2</v>
      </c>
      <c r="O206" s="748">
        <v>6</v>
      </c>
      <c r="P206" s="749">
        <v>19063.669999999998</v>
      </c>
      <c r="Q206" s="509"/>
    </row>
    <row r="207" spans="1:17" ht="22.5" x14ac:dyDescent="0.2">
      <c r="A207" s="744" t="s">
        <v>1263</v>
      </c>
      <c r="B207" s="745" t="s">
        <v>1264</v>
      </c>
      <c r="C207" s="744" t="s">
        <v>1265</v>
      </c>
      <c r="D207" s="746" t="s">
        <v>1576</v>
      </c>
      <c r="E207" s="747">
        <v>4000</v>
      </c>
      <c r="F207" s="744" t="s">
        <v>1867</v>
      </c>
      <c r="G207" s="737" t="s">
        <v>1868</v>
      </c>
      <c r="H207" s="737" t="s">
        <v>1563</v>
      </c>
      <c r="I207" s="737" t="s">
        <v>1276</v>
      </c>
      <c r="J207" s="753" t="s">
        <v>1271</v>
      </c>
      <c r="K207" s="682">
        <v>4</v>
      </c>
      <c r="L207" s="748">
        <v>12</v>
      </c>
      <c r="M207" s="749">
        <v>79796.66</v>
      </c>
      <c r="N207" s="682">
        <v>2</v>
      </c>
      <c r="O207" s="748">
        <v>6</v>
      </c>
      <c r="P207" s="749">
        <v>31687</v>
      </c>
      <c r="Q207" s="509"/>
    </row>
    <row r="208" spans="1:17" x14ac:dyDescent="0.2">
      <c r="A208" s="744" t="s">
        <v>1263</v>
      </c>
      <c r="B208" s="745" t="s">
        <v>1264</v>
      </c>
      <c r="C208" s="744" t="s">
        <v>1265</v>
      </c>
      <c r="D208" s="746" t="s">
        <v>1296</v>
      </c>
      <c r="E208" s="747">
        <v>2100</v>
      </c>
      <c r="F208" s="744" t="s">
        <v>1869</v>
      </c>
      <c r="G208" s="737" t="s">
        <v>1870</v>
      </c>
      <c r="H208" s="737" t="s">
        <v>1871</v>
      </c>
      <c r="I208" s="737" t="s">
        <v>1307</v>
      </c>
      <c r="J208" s="753" t="s">
        <v>1282</v>
      </c>
      <c r="K208" s="682">
        <v>4</v>
      </c>
      <c r="L208" s="748">
        <v>12</v>
      </c>
      <c r="M208" s="749">
        <v>55846.119999999995</v>
      </c>
      <c r="N208" s="682">
        <v>2</v>
      </c>
      <c r="O208" s="748">
        <v>6</v>
      </c>
      <c r="P208" s="749">
        <v>22371.999999999996</v>
      </c>
      <c r="Q208" s="509"/>
    </row>
    <row r="209" spans="1:17" ht="22.5" x14ac:dyDescent="0.2">
      <c r="A209" s="744" t="s">
        <v>1263</v>
      </c>
      <c r="B209" s="745" t="s">
        <v>1264</v>
      </c>
      <c r="C209" s="744" t="s">
        <v>1265</v>
      </c>
      <c r="D209" s="746" t="s">
        <v>1637</v>
      </c>
      <c r="E209" s="747">
        <v>4000</v>
      </c>
      <c r="F209" s="744" t="s">
        <v>1872</v>
      </c>
      <c r="G209" s="737" t="s">
        <v>1873</v>
      </c>
      <c r="H209" s="737" t="s">
        <v>1874</v>
      </c>
      <c r="I209" s="737" t="s">
        <v>1276</v>
      </c>
      <c r="J209" s="753" t="s">
        <v>1271</v>
      </c>
      <c r="K209" s="682">
        <v>4</v>
      </c>
      <c r="L209" s="748">
        <v>11</v>
      </c>
      <c r="M209" s="749">
        <v>79523.37999999999</v>
      </c>
      <c r="N209" s="682">
        <v>2</v>
      </c>
      <c r="O209" s="748">
        <v>6</v>
      </c>
      <c r="P209" s="749">
        <v>32029</v>
      </c>
      <c r="Q209" s="509"/>
    </row>
    <row r="210" spans="1:17" ht="22.5" x14ac:dyDescent="0.2">
      <c r="A210" s="744" t="s">
        <v>1263</v>
      </c>
      <c r="B210" s="745" t="s">
        <v>1264</v>
      </c>
      <c r="C210" s="744" t="s">
        <v>1265</v>
      </c>
      <c r="D210" s="746" t="s">
        <v>1436</v>
      </c>
      <c r="E210" s="747">
        <v>1750</v>
      </c>
      <c r="F210" s="744" t="s">
        <v>1875</v>
      </c>
      <c r="G210" s="737" t="s">
        <v>1876</v>
      </c>
      <c r="H210" s="737" t="s">
        <v>1877</v>
      </c>
      <c r="I210" s="737" t="s">
        <v>1281</v>
      </c>
      <c r="J210" s="753" t="s">
        <v>1282</v>
      </c>
      <c r="K210" s="682">
        <v>4</v>
      </c>
      <c r="L210" s="748">
        <v>12</v>
      </c>
      <c r="M210" s="749">
        <v>50976.619999999995</v>
      </c>
      <c r="N210" s="682">
        <v>2</v>
      </c>
      <c r="O210" s="748">
        <v>6</v>
      </c>
      <c r="P210" s="749">
        <v>19596.5</v>
      </c>
      <c r="Q210" s="509"/>
    </row>
    <row r="211" spans="1:17" x14ac:dyDescent="0.2">
      <c r="A211" s="744" t="s">
        <v>1263</v>
      </c>
      <c r="B211" s="745" t="s">
        <v>1264</v>
      </c>
      <c r="C211" s="744" t="s">
        <v>1265</v>
      </c>
      <c r="D211" s="746" t="s">
        <v>1377</v>
      </c>
      <c r="E211" s="747">
        <v>3100</v>
      </c>
      <c r="F211" s="744" t="s">
        <v>1878</v>
      </c>
      <c r="G211" s="737" t="s">
        <v>1879</v>
      </c>
      <c r="H211" s="737" t="s">
        <v>1280</v>
      </c>
      <c r="I211" s="737" t="s">
        <v>1276</v>
      </c>
      <c r="J211" s="753" t="s">
        <v>1282</v>
      </c>
      <c r="K211" s="682">
        <v>4</v>
      </c>
      <c r="L211" s="748">
        <v>12</v>
      </c>
      <c r="M211" s="749">
        <v>68237.819999999992</v>
      </c>
      <c r="N211" s="682">
        <v>2</v>
      </c>
      <c r="O211" s="748">
        <v>6</v>
      </c>
      <c r="P211" s="749">
        <v>28001.129999999997</v>
      </c>
      <c r="Q211" s="509"/>
    </row>
    <row r="212" spans="1:17" ht="22.5" x14ac:dyDescent="0.2">
      <c r="A212" s="744" t="s">
        <v>1263</v>
      </c>
      <c r="B212" s="745" t="s">
        <v>1264</v>
      </c>
      <c r="C212" s="744" t="s">
        <v>1265</v>
      </c>
      <c r="D212" s="746" t="s">
        <v>1287</v>
      </c>
      <c r="E212" s="747">
        <v>2300</v>
      </c>
      <c r="F212" s="744" t="s">
        <v>1880</v>
      </c>
      <c r="G212" s="737" t="s">
        <v>1881</v>
      </c>
      <c r="H212" s="737" t="s">
        <v>1882</v>
      </c>
      <c r="I212" s="737" t="s">
        <v>1281</v>
      </c>
      <c r="J212" s="753" t="s">
        <v>1271</v>
      </c>
      <c r="K212" s="682">
        <v>4</v>
      </c>
      <c r="L212" s="748">
        <v>12</v>
      </c>
      <c r="M212" s="749">
        <v>56606.29</v>
      </c>
      <c r="N212" s="682">
        <v>2</v>
      </c>
      <c r="O212" s="748">
        <v>6</v>
      </c>
      <c r="P212" s="749">
        <v>22396</v>
      </c>
      <c r="Q212" s="509"/>
    </row>
    <row r="213" spans="1:17" ht="22.5" x14ac:dyDescent="0.2">
      <c r="A213" s="744" t="s">
        <v>1263</v>
      </c>
      <c r="B213" s="745" t="s">
        <v>1264</v>
      </c>
      <c r="C213" s="744" t="s">
        <v>1265</v>
      </c>
      <c r="D213" s="746" t="s">
        <v>1668</v>
      </c>
      <c r="E213" s="747">
        <v>1500</v>
      </c>
      <c r="F213" s="744" t="s">
        <v>1883</v>
      </c>
      <c r="G213" s="737" t="s">
        <v>1884</v>
      </c>
      <c r="H213" s="737" t="s">
        <v>1280</v>
      </c>
      <c r="I213" s="737" t="s">
        <v>1281</v>
      </c>
      <c r="J213" s="753" t="s">
        <v>1282</v>
      </c>
      <c r="K213" s="682">
        <v>4</v>
      </c>
      <c r="L213" s="748">
        <v>12</v>
      </c>
      <c r="M213" s="749">
        <v>47828.759999999995</v>
      </c>
      <c r="N213" s="682">
        <v>2</v>
      </c>
      <c r="O213" s="748">
        <v>6</v>
      </c>
      <c r="P213" s="749">
        <v>18166.5</v>
      </c>
      <c r="Q213" s="509"/>
    </row>
    <row r="214" spans="1:17" x14ac:dyDescent="0.2">
      <c r="A214" s="744" t="s">
        <v>1263</v>
      </c>
      <c r="B214" s="745" t="s">
        <v>1264</v>
      </c>
      <c r="C214" s="744" t="s">
        <v>1265</v>
      </c>
      <c r="D214" s="746" t="s">
        <v>1885</v>
      </c>
      <c r="E214" s="747">
        <v>2100</v>
      </c>
      <c r="F214" s="744" t="s">
        <v>1886</v>
      </c>
      <c r="G214" s="737" t="s">
        <v>1887</v>
      </c>
      <c r="H214" s="737" t="s">
        <v>1888</v>
      </c>
      <c r="I214" s="737" t="s">
        <v>1307</v>
      </c>
      <c r="J214" s="753" t="s">
        <v>1271</v>
      </c>
      <c r="K214" s="682">
        <v>4</v>
      </c>
      <c r="L214" s="748">
        <v>12</v>
      </c>
      <c r="M214" s="749">
        <v>55987.4</v>
      </c>
      <c r="N214" s="682">
        <v>2</v>
      </c>
      <c r="O214" s="748">
        <v>6</v>
      </c>
      <c r="P214" s="749">
        <v>22297</v>
      </c>
      <c r="Q214" s="509"/>
    </row>
    <row r="215" spans="1:17" x14ac:dyDescent="0.2">
      <c r="A215" s="744" t="s">
        <v>1263</v>
      </c>
      <c r="B215" s="745" t="s">
        <v>1264</v>
      </c>
      <c r="C215" s="744" t="s">
        <v>1265</v>
      </c>
      <c r="D215" s="746" t="s">
        <v>1359</v>
      </c>
      <c r="E215" s="747">
        <v>2100</v>
      </c>
      <c r="F215" s="744" t="s">
        <v>1889</v>
      </c>
      <c r="G215" s="737" t="s">
        <v>1890</v>
      </c>
      <c r="H215" s="737" t="s">
        <v>1280</v>
      </c>
      <c r="I215" s="737" t="s">
        <v>1276</v>
      </c>
      <c r="J215" s="753" t="s">
        <v>1282</v>
      </c>
      <c r="K215" s="682">
        <v>2</v>
      </c>
      <c r="L215" s="748">
        <v>5</v>
      </c>
      <c r="M215" s="749">
        <v>48787.15</v>
      </c>
      <c r="N215" s="682">
        <v>2</v>
      </c>
      <c r="O215" s="748">
        <v>6</v>
      </c>
      <c r="P215" s="749">
        <v>23281</v>
      </c>
      <c r="Q215" s="509"/>
    </row>
    <row r="216" spans="1:17" x14ac:dyDescent="0.2">
      <c r="A216" s="744" t="s">
        <v>1263</v>
      </c>
      <c r="B216" s="745" t="s">
        <v>1264</v>
      </c>
      <c r="C216" s="744" t="s">
        <v>1265</v>
      </c>
      <c r="D216" s="746" t="s">
        <v>1318</v>
      </c>
      <c r="E216" s="747">
        <v>6000</v>
      </c>
      <c r="F216" s="744" t="s">
        <v>1891</v>
      </c>
      <c r="G216" s="737" t="s">
        <v>1892</v>
      </c>
      <c r="H216" s="737" t="s">
        <v>1563</v>
      </c>
      <c r="I216" s="737" t="s">
        <v>1276</v>
      </c>
      <c r="J216" s="753" t="s">
        <v>1271</v>
      </c>
      <c r="K216" s="682">
        <v>4</v>
      </c>
      <c r="L216" s="748">
        <v>11</v>
      </c>
      <c r="M216" s="749">
        <v>103264.62</v>
      </c>
      <c r="N216" s="682">
        <v>2</v>
      </c>
      <c r="O216" s="748">
        <v>6</v>
      </c>
      <c r="P216" s="749">
        <v>40878.76999999999</v>
      </c>
      <c r="Q216" s="509"/>
    </row>
    <row r="217" spans="1:17" x14ac:dyDescent="0.2">
      <c r="A217" s="744" t="s">
        <v>1263</v>
      </c>
      <c r="B217" s="745" t="s">
        <v>1264</v>
      </c>
      <c r="C217" s="744" t="s">
        <v>1265</v>
      </c>
      <c r="D217" s="746" t="s">
        <v>1697</v>
      </c>
      <c r="E217" s="747">
        <v>1800</v>
      </c>
      <c r="F217" s="744" t="s">
        <v>1893</v>
      </c>
      <c r="G217" s="737" t="s">
        <v>1894</v>
      </c>
      <c r="H217" s="737" t="s">
        <v>1618</v>
      </c>
      <c r="I217" s="737" t="s">
        <v>1276</v>
      </c>
      <c r="J217" s="753" t="s">
        <v>1282</v>
      </c>
      <c r="K217" s="682">
        <v>4</v>
      </c>
      <c r="L217" s="748">
        <v>12</v>
      </c>
      <c r="M217" s="749">
        <v>51633</v>
      </c>
      <c r="N217" s="682">
        <v>2</v>
      </c>
      <c r="O217" s="748">
        <v>6</v>
      </c>
      <c r="P217" s="749">
        <v>20403</v>
      </c>
      <c r="Q217" s="509"/>
    </row>
    <row r="218" spans="1:17" x14ac:dyDescent="0.2">
      <c r="A218" s="744" t="s">
        <v>1263</v>
      </c>
      <c r="B218" s="745" t="s">
        <v>1264</v>
      </c>
      <c r="C218" s="744" t="s">
        <v>1265</v>
      </c>
      <c r="D218" s="746" t="s">
        <v>1318</v>
      </c>
      <c r="E218" s="747">
        <v>4650</v>
      </c>
      <c r="F218" s="744" t="s">
        <v>1895</v>
      </c>
      <c r="G218" s="737" t="s">
        <v>1896</v>
      </c>
      <c r="H218" s="737" t="s">
        <v>1897</v>
      </c>
      <c r="I218" s="737" t="s">
        <v>1270</v>
      </c>
      <c r="J218" s="753" t="s">
        <v>1271</v>
      </c>
      <c r="K218" s="682">
        <v>4</v>
      </c>
      <c r="L218" s="748">
        <v>12</v>
      </c>
      <c r="M218" s="749">
        <v>88855.82</v>
      </c>
      <c r="N218" s="682">
        <v>2</v>
      </c>
      <c r="O218" s="748">
        <v>6</v>
      </c>
      <c r="P218" s="749">
        <v>36383</v>
      </c>
      <c r="Q218" s="509"/>
    </row>
    <row r="219" spans="1:17" x14ac:dyDescent="0.2">
      <c r="A219" s="744" t="s">
        <v>1263</v>
      </c>
      <c r="B219" s="745" t="s">
        <v>1264</v>
      </c>
      <c r="C219" s="744" t="s">
        <v>1265</v>
      </c>
      <c r="D219" s="746" t="s">
        <v>1287</v>
      </c>
      <c r="E219" s="747">
        <v>2500</v>
      </c>
      <c r="F219" s="744" t="s">
        <v>1898</v>
      </c>
      <c r="G219" s="737" t="s">
        <v>1899</v>
      </c>
      <c r="H219" s="737" t="s">
        <v>1900</v>
      </c>
      <c r="I219" s="737" t="s">
        <v>1276</v>
      </c>
      <c r="J219" s="753" t="s">
        <v>1282</v>
      </c>
      <c r="K219" s="682">
        <v>4</v>
      </c>
      <c r="L219" s="748">
        <v>12</v>
      </c>
      <c r="M219" s="749">
        <v>59187.39</v>
      </c>
      <c r="N219" s="682">
        <v>2</v>
      </c>
      <c r="O219" s="748">
        <v>6</v>
      </c>
      <c r="P219" s="749">
        <v>24016.67</v>
      </c>
      <c r="Q219" s="509"/>
    </row>
    <row r="220" spans="1:17" ht="22.5" x14ac:dyDescent="0.2">
      <c r="A220" s="744" t="s">
        <v>1263</v>
      </c>
      <c r="B220" s="745" t="s">
        <v>1264</v>
      </c>
      <c r="C220" s="744" t="s">
        <v>1265</v>
      </c>
      <c r="D220" s="746" t="s">
        <v>1296</v>
      </c>
      <c r="E220" s="747">
        <v>2100</v>
      </c>
      <c r="F220" s="744" t="s">
        <v>1901</v>
      </c>
      <c r="G220" s="737" t="s">
        <v>1902</v>
      </c>
      <c r="H220" s="737" t="s">
        <v>1605</v>
      </c>
      <c r="I220" s="737" t="s">
        <v>1281</v>
      </c>
      <c r="J220" s="753" t="s">
        <v>1335</v>
      </c>
      <c r="K220" s="682">
        <v>4</v>
      </c>
      <c r="L220" s="748">
        <v>12</v>
      </c>
      <c r="M220" s="749">
        <v>54813.390000000007</v>
      </c>
      <c r="N220" s="682">
        <v>2</v>
      </c>
      <c r="O220" s="748">
        <v>6</v>
      </c>
      <c r="P220" s="749">
        <v>21641</v>
      </c>
      <c r="Q220" s="509"/>
    </row>
    <row r="221" spans="1:17" ht="22.5" x14ac:dyDescent="0.2">
      <c r="A221" s="744" t="s">
        <v>1263</v>
      </c>
      <c r="B221" s="745" t="s">
        <v>1264</v>
      </c>
      <c r="C221" s="744" t="s">
        <v>1265</v>
      </c>
      <c r="D221" s="746" t="s">
        <v>1429</v>
      </c>
      <c r="E221" s="747">
        <v>3500</v>
      </c>
      <c r="F221" s="744" t="s">
        <v>1903</v>
      </c>
      <c r="G221" s="737" t="s">
        <v>1904</v>
      </c>
      <c r="H221" s="737" t="s">
        <v>1905</v>
      </c>
      <c r="I221" s="737" t="s">
        <v>1281</v>
      </c>
      <c r="J221" s="753" t="s">
        <v>1271</v>
      </c>
      <c r="K221" s="682">
        <v>4</v>
      </c>
      <c r="L221" s="748">
        <v>12</v>
      </c>
      <c r="M221" s="749">
        <v>72649</v>
      </c>
      <c r="N221" s="682">
        <v>2</v>
      </c>
      <c r="O221" s="748">
        <v>6</v>
      </c>
      <c r="P221" s="749">
        <v>29536</v>
      </c>
      <c r="Q221" s="509"/>
    </row>
    <row r="222" spans="1:17" x14ac:dyDescent="0.2">
      <c r="A222" s="744" t="s">
        <v>1263</v>
      </c>
      <c r="B222" s="745" t="s">
        <v>1264</v>
      </c>
      <c r="C222" s="744" t="s">
        <v>1265</v>
      </c>
      <c r="D222" s="746" t="s">
        <v>1436</v>
      </c>
      <c r="E222" s="747">
        <v>1800</v>
      </c>
      <c r="F222" s="744" t="s">
        <v>1906</v>
      </c>
      <c r="G222" s="737" t="s">
        <v>1907</v>
      </c>
      <c r="H222" s="737" t="s">
        <v>1908</v>
      </c>
      <c r="I222" s="737" t="s">
        <v>1276</v>
      </c>
      <c r="J222" s="753" t="s">
        <v>1271</v>
      </c>
      <c r="K222" s="682">
        <v>4</v>
      </c>
      <c r="L222" s="748">
        <v>12</v>
      </c>
      <c r="M222" s="749">
        <v>51801.479999999996</v>
      </c>
      <c r="N222" s="682">
        <v>2</v>
      </c>
      <c r="O222" s="748">
        <v>6</v>
      </c>
      <c r="P222" s="749">
        <v>20545.999999999996</v>
      </c>
      <c r="Q222" s="509"/>
    </row>
    <row r="223" spans="1:17" ht="22.5" x14ac:dyDescent="0.2">
      <c r="A223" s="744" t="s">
        <v>1263</v>
      </c>
      <c r="B223" s="745" t="s">
        <v>1264</v>
      </c>
      <c r="C223" s="744" t="s">
        <v>1265</v>
      </c>
      <c r="D223" s="746" t="s">
        <v>1377</v>
      </c>
      <c r="E223" s="747">
        <v>2700</v>
      </c>
      <c r="F223" s="744" t="s">
        <v>1909</v>
      </c>
      <c r="G223" s="737" t="s">
        <v>1910</v>
      </c>
      <c r="H223" s="737" t="s">
        <v>1911</v>
      </c>
      <c r="I223" s="737" t="s">
        <v>1281</v>
      </c>
      <c r="J223" s="753" t="s">
        <v>1282</v>
      </c>
      <c r="K223" s="682">
        <v>2</v>
      </c>
      <c r="L223" s="748">
        <v>5</v>
      </c>
      <c r="M223" s="749">
        <v>56900.030000000006</v>
      </c>
      <c r="N223" s="682">
        <v>2</v>
      </c>
      <c r="O223" s="748">
        <v>6</v>
      </c>
      <c r="P223" s="749">
        <v>26271.500000000004</v>
      </c>
      <c r="Q223" s="509"/>
    </row>
    <row r="224" spans="1:17" x14ac:dyDescent="0.2">
      <c r="A224" s="744" t="s">
        <v>1263</v>
      </c>
      <c r="B224" s="745" t="s">
        <v>1264</v>
      </c>
      <c r="C224" s="744" t="s">
        <v>1265</v>
      </c>
      <c r="D224" s="746" t="s">
        <v>1283</v>
      </c>
      <c r="E224" s="747">
        <v>3500</v>
      </c>
      <c r="F224" s="744" t="s">
        <v>1912</v>
      </c>
      <c r="G224" s="737" t="s">
        <v>1913</v>
      </c>
      <c r="H224" s="737" t="s">
        <v>1914</v>
      </c>
      <c r="I224" s="737" t="s">
        <v>1276</v>
      </c>
      <c r="J224" s="753" t="s">
        <v>1282</v>
      </c>
      <c r="K224" s="682">
        <v>4</v>
      </c>
      <c r="L224" s="748">
        <v>12</v>
      </c>
      <c r="M224" s="749">
        <v>73060.91</v>
      </c>
      <c r="N224" s="682">
        <v>2</v>
      </c>
      <c r="O224" s="748">
        <v>6</v>
      </c>
      <c r="P224" s="749">
        <v>29487.500000000004</v>
      </c>
      <c r="Q224" s="509"/>
    </row>
    <row r="225" spans="1:17" x14ac:dyDescent="0.2">
      <c r="A225" s="744" t="s">
        <v>1263</v>
      </c>
      <c r="B225" s="745" t="s">
        <v>1264</v>
      </c>
      <c r="C225" s="744" t="s">
        <v>1265</v>
      </c>
      <c r="D225" s="746" t="s">
        <v>1668</v>
      </c>
      <c r="E225" s="747">
        <v>1500</v>
      </c>
      <c r="F225" s="744" t="s">
        <v>1915</v>
      </c>
      <c r="G225" s="737" t="s">
        <v>1916</v>
      </c>
      <c r="H225" s="737" t="s">
        <v>1795</v>
      </c>
      <c r="I225" s="737" t="s">
        <v>1276</v>
      </c>
      <c r="J225" s="753" t="s">
        <v>1282</v>
      </c>
      <c r="K225" s="682">
        <v>4</v>
      </c>
      <c r="L225" s="748">
        <v>12</v>
      </c>
      <c r="M225" s="749">
        <v>49015.12</v>
      </c>
      <c r="N225" s="682">
        <v>2</v>
      </c>
      <c r="O225" s="748">
        <v>6</v>
      </c>
      <c r="P225" s="749">
        <v>19535</v>
      </c>
      <c r="Q225" s="509"/>
    </row>
    <row r="226" spans="1:17" ht="22.5" x14ac:dyDescent="0.2">
      <c r="A226" s="744" t="s">
        <v>1263</v>
      </c>
      <c r="B226" s="745" t="s">
        <v>1264</v>
      </c>
      <c r="C226" s="744" t="s">
        <v>1265</v>
      </c>
      <c r="D226" s="746" t="s">
        <v>1587</v>
      </c>
      <c r="E226" s="747">
        <v>2700</v>
      </c>
      <c r="F226" s="744" t="s">
        <v>1917</v>
      </c>
      <c r="G226" s="737" t="s">
        <v>1918</v>
      </c>
      <c r="H226" s="737" t="s">
        <v>1605</v>
      </c>
      <c r="I226" s="737" t="s">
        <v>1281</v>
      </c>
      <c r="J226" s="753" t="s">
        <v>1282</v>
      </c>
      <c r="K226" s="682">
        <v>4</v>
      </c>
      <c r="L226" s="748">
        <v>12</v>
      </c>
      <c r="M226" s="749">
        <v>62767.6</v>
      </c>
      <c r="N226" s="682">
        <v>2</v>
      </c>
      <c r="O226" s="748">
        <v>6</v>
      </c>
      <c r="P226" s="749">
        <v>25561.500000000004</v>
      </c>
      <c r="Q226" s="509"/>
    </row>
    <row r="227" spans="1:17" x14ac:dyDescent="0.2">
      <c r="A227" s="744" t="s">
        <v>1263</v>
      </c>
      <c r="B227" s="745" t="s">
        <v>1264</v>
      </c>
      <c r="C227" s="744" t="s">
        <v>1265</v>
      </c>
      <c r="D227" s="746" t="s">
        <v>1296</v>
      </c>
      <c r="E227" s="747">
        <v>2000</v>
      </c>
      <c r="F227" s="744" t="s">
        <v>1919</v>
      </c>
      <c r="G227" s="737" t="s">
        <v>1920</v>
      </c>
      <c r="H227" s="737" t="s">
        <v>1921</v>
      </c>
      <c r="I227" s="737" t="s">
        <v>1270</v>
      </c>
      <c r="J227" s="753" t="s">
        <v>1271</v>
      </c>
      <c r="K227" s="682">
        <v>4</v>
      </c>
      <c r="L227" s="748">
        <v>12</v>
      </c>
      <c r="M227" s="749">
        <v>54409.43</v>
      </c>
      <c r="N227" s="682">
        <v>2</v>
      </c>
      <c r="O227" s="748">
        <v>6</v>
      </c>
      <c r="P227" s="749">
        <v>20627.5</v>
      </c>
      <c r="Q227" s="509"/>
    </row>
    <row r="228" spans="1:17" ht="22.5" x14ac:dyDescent="0.2">
      <c r="A228" s="744" t="s">
        <v>1263</v>
      </c>
      <c r="B228" s="745" t="s">
        <v>1264</v>
      </c>
      <c r="C228" s="744" t="s">
        <v>1265</v>
      </c>
      <c r="D228" s="746" t="s">
        <v>1277</v>
      </c>
      <c r="E228" s="747">
        <v>1500</v>
      </c>
      <c r="F228" s="744" t="s">
        <v>1922</v>
      </c>
      <c r="G228" s="737" t="s">
        <v>1923</v>
      </c>
      <c r="H228" s="737" t="s">
        <v>1739</v>
      </c>
      <c r="I228" s="737" t="s">
        <v>1281</v>
      </c>
      <c r="J228" s="753" t="s">
        <v>1282</v>
      </c>
      <c r="K228" s="682">
        <v>4</v>
      </c>
      <c r="L228" s="748">
        <v>12</v>
      </c>
      <c r="M228" s="749">
        <v>46773.43</v>
      </c>
      <c r="N228" s="682">
        <v>2</v>
      </c>
      <c r="O228" s="748">
        <v>6</v>
      </c>
      <c r="P228" s="749">
        <v>18664.5</v>
      </c>
      <c r="Q228" s="509"/>
    </row>
    <row r="229" spans="1:17" ht="22.5" x14ac:dyDescent="0.2">
      <c r="A229" s="744" t="s">
        <v>1263</v>
      </c>
      <c r="B229" s="745" t="s">
        <v>1264</v>
      </c>
      <c r="C229" s="744" t="s">
        <v>1265</v>
      </c>
      <c r="D229" s="746" t="s">
        <v>1528</v>
      </c>
      <c r="E229" s="747">
        <v>1800</v>
      </c>
      <c r="F229" s="744" t="s">
        <v>1924</v>
      </c>
      <c r="G229" s="737" t="s">
        <v>1925</v>
      </c>
      <c r="H229" s="737" t="s">
        <v>1280</v>
      </c>
      <c r="I229" s="737" t="s">
        <v>1281</v>
      </c>
      <c r="J229" s="753" t="s">
        <v>1282</v>
      </c>
      <c r="K229" s="682">
        <v>4</v>
      </c>
      <c r="L229" s="748">
        <v>11</v>
      </c>
      <c r="M229" s="749">
        <v>52667.079999999994</v>
      </c>
      <c r="N229" s="682">
        <v>2</v>
      </c>
      <c r="O229" s="748">
        <v>6</v>
      </c>
      <c r="P229" s="749">
        <v>20357.999999999996</v>
      </c>
      <c r="Q229" s="509"/>
    </row>
    <row r="230" spans="1:17" ht="22.5" x14ac:dyDescent="0.2">
      <c r="A230" s="744" t="s">
        <v>1263</v>
      </c>
      <c r="B230" s="745" t="s">
        <v>1264</v>
      </c>
      <c r="C230" s="744" t="s">
        <v>1265</v>
      </c>
      <c r="D230" s="746" t="s">
        <v>1277</v>
      </c>
      <c r="E230" s="747">
        <v>1500</v>
      </c>
      <c r="F230" s="744" t="s">
        <v>1926</v>
      </c>
      <c r="G230" s="737" t="s">
        <v>1927</v>
      </c>
      <c r="H230" s="737" t="s">
        <v>1369</v>
      </c>
      <c r="I230" s="737" t="s">
        <v>1270</v>
      </c>
      <c r="J230" s="753" t="s">
        <v>1271</v>
      </c>
      <c r="K230" s="682">
        <v>4</v>
      </c>
      <c r="L230" s="748">
        <v>12</v>
      </c>
      <c r="M230" s="749">
        <v>48100.2</v>
      </c>
      <c r="N230" s="682">
        <v>2</v>
      </c>
      <c r="O230" s="748">
        <v>6</v>
      </c>
      <c r="P230" s="749">
        <v>19350</v>
      </c>
      <c r="Q230" s="509"/>
    </row>
    <row r="231" spans="1:17" ht="22.5" x14ac:dyDescent="0.2">
      <c r="A231" s="744" t="s">
        <v>1263</v>
      </c>
      <c r="B231" s="745" t="s">
        <v>1264</v>
      </c>
      <c r="C231" s="744" t="s">
        <v>1265</v>
      </c>
      <c r="D231" s="746" t="s">
        <v>1277</v>
      </c>
      <c r="E231" s="747">
        <v>1500</v>
      </c>
      <c r="F231" s="744" t="s">
        <v>1928</v>
      </c>
      <c r="G231" s="737" t="s">
        <v>1929</v>
      </c>
      <c r="H231" s="737" t="s">
        <v>1930</v>
      </c>
      <c r="I231" s="737" t="s">
        <v>1281</v>
      </c>
      <c r="J231" s="753" t="s">
        <v>1335</v>
      </c>
      <c r="K231" s="682">
        <v>4</v>
      </c>
      <c r="L231" s="748">
        <v>12</v>
      </c>
      <c r="M231" s="749">
        <v>47332.79</v>
      </c>
      <c r="N231" s="682">
        <v>2</v>
      </c>
      <c r="O231" s="748">
        <v>6</v>
      </c>
      <c r="P231" s="749">
        <v>18707.829999999998</v>
      </c>
      <c r="Q231" s="509"/>
    </row>
    <row r="232" spans="1:17" ht="22.5" x14ac:dyDescent="0.2">
      <c r="A232" s="744" t="s">
        <v>1263</v>
      </c>
      <c r="B232" s="745" t="s">
        <v>1264</v>
      </c>
      <c r="C232" s="744" t="s">
        <v>1265</v>
      </c>
      <c r="D232" s="746" t="s">
        <v>1291</v>
      </c>
      <c r="E232" s="747">
        <v>1500</v>
      </c>
      <c r="F232" s="744" t="s">
        <v>1931</v>
      </c>
      <c r="G232" s="737" t="s">
        <v>1932</v>
      </c>
      <c r="H232" s="737" t="s">
        <v>1605</v>
      </c>
      <c r="I232" s="737" t="s">
        <v>1281</v>
      </c>
      <c r="J232" s="753" t="s">
        <v>1335</v>
      </c>
      <c r="K232" s="682">
        <v>4</v>
      </c>
      <c r="L232" s="748">
        <v>12</v>
      </c>
      <c r="M232" s="749">
        <v>48514.3</v>
      </c>
      <c r="N232" s="682">
        <v>2</v>
      </c>
      <c r="O232" s="748">
        <v>6</v>
      </c>
      <c r="P232" s="749">
        <v>19517</v>
      </c>
      <c r="Q232" s="509"/>
    </row>
    <row r="233" spans="1:17" ht="22.5" x14ac:dyDescent="0.2">
      <c r="A233" s="744" t="s">
        <v>1263</v>
      </c>
      <c r="B233" s="745" t="s">
        <v>1264</v>
      </c>
      <c r="C233" s="744" t="s">
        <v>1265</v>
      </c>
      <c r="D233" s="746" t="s">
        <v>1287</v>
      </c>
      <c r="E233" s="747">
        <v>2500</v>
      </c>
      <c r="F233" s="744" t="s">
        <v>1933</v>
      </c>
      <c r="G233" s="737" t="s">
        <v>1934</v>
      </c>
      <c r="H233" s="737" t="s">
        <v>1935</v>
      </c>
      <c r="I233" s="737" t="s">
        <v>1276</v>
      </c>
      <c r="J233" s="753" t="s">
        <v>1271</v>
      </c>
      <c r="K233" s="682">
        <v>4</v>
      </c>
      <c r="L233" s="748">
        <v>12</v>
      </c>
      <c r="M233" s="749">
        <v>58352.86</v>
      </c>
      <c r="N233" s="682">
        <v>2</v>
      </c>
      <c r="O233" s="748">
        <v>6</v>
      </c>
      <c r="P233" s="749">
        <v>23428</v>
      </c>
      <c r="Q233" s="509"/>
    </row>
    <row r="234" spans="1:17" x14ac:dyDescent="0.2">
      <c r="A234" s="744" t="s">
        <v>1263</v>
      </c>
      <c r="B234" s="745" t="s">
        <v>1264</v>
      </c>
      <c r="C234" s="744" t="s">
        <v>1265</v>
      </c>
      <c r="D234" s="746" t="s">
        <v>1291</v>
      </c>
      <c r="E234" s="747">
        <v>1500</v>
      </c>
      <c r="F234" s="744" t="s">
        <v>1936</v>
      </c>
      <c r="G234" s="737" t="s">
        <v>1937</v>
      </c>
      <c r="H234" s="737" t="s">
        <v>1938</v>
      </c>
      <c r="I234" s="737" t="s">
        <v>1295</v>
      </c>
      <c r="J234" s="753" t="s">
        <v>1271</v>
      </c>
      <c r="K234" s="682">
        <v>4</v>
      </c>
      <c r="L234" s="748">
        <v>12</v>
      </c>
      <c r="M234" s="749">
        <v>46607.69</v>
      </c>
      <c r="N234" s="682">
        <v>2</v>
      </c>
      <c r="O234" s="748">
        <v>6</v>
      </c>
      <c r="P234" s="749">
        <v>18439.5</v>
      </c>
      <c r="Q234" s="509"/>
    </row>
    <row r="235" spans="1:17" ht="22.5" x14ac:dyDescent="0.2">
      <c r="A235" s="744" t="s">
        <v>1263</v>
      </c>
      <c r="B235" s="745" t="s">
        <v>1264</v>
      </c>
      <c r="C235" s="744" t="s">
        <v>1265</v>
      </c>
      <c r="D235" s="746" t="s">
        <v>1356</v>
      </c>
      <c r="E235" s="747">
        <v>1500</v>
      </c>
      <c r="F235" s="744" t="s">
        <v>1939</v>
      </c>
      <c r="G235" s="737" t="s">
        <v>1940</v>
      </c>
      <c r="H235" s="737" t="s">
        <v>1618</v>
      </c>
      <c r="I235" s="737" t="s">
        <v>1281</v>
      </c>
      <c r="J235" s="753" t="s">
        <v>1282</v>
      </c>
      <c r="K235" s="682">
        <v>4</v>
      </c>
      <c r="L235" s="748">
        <v>12</v>
      </c>
      <c r="M235" s="749">
        <v>46785.49</v>
      </c>
      <c r="N235" s="682">
        <v>2</v>
      </c>
      <c r="O235" s="748">
        <v>6</v>
      </c>
      <c r="P235" s="749">
        <v>18283</v>
      </c>
      <c r="Q235" s="509"/>
    </row>
    <row r="236" spans="1:17" x14ac:dyDescent="0.2">
      <c r="A236" s="744" t="s">
        <v>1263</v>
      </c>
      <c r="B236" s="745" t="s">
        <v>1264</v>
      </c>
      <c r="C236" s="744" t="s">
        <v>1265</v>
      </c>
      <c r="D236" s="746" t="s">
        <v>1718</v>
      </c>
      <c r="E236" s="747">
        <v>3100</v>
      </c>
      <c r="F236" s="744" t="s">
        <v>1941</v>
      </c>
      <c r="G236" s="737" t="s">
        <v>1942</v>
      </c>
      <c r="H236" s="737" t="s">
        <v>1280</v>
      </c>
      <c r="I236" s="737" t="s">
        <v>1276</v>
      </c>
      <c r="J236" s="753" t="s">
        <v>1282</v>
      </c>
      <c r="K236" s="682">
        <v>4</v>
      </c>
      <c r="L236" s="748">
        <v>12</v>
      </c>
      <c r="M236" s="749">
        <v>54743.89</v>
      </c>
      <c r="N236" s="682">
        <v>2</v>
      </c>
      <c r="O236" s="748">
        <v>6</v>
      </c>
      <c r="P236" s="749">
        <v>5412.9999999999991</v>
      </c>
      <c r="Q236" s="509"/>
    </row>
    <row r="237" spans="1:17" x14ac:dyDescent="0.2">
      <c r="A237" s="744" t="s">
        <v>1263</v>
      </c>
      <c r="B237" s="745" t="s">
        <v>1264</v>
      </c>
      <c r="C237" s="744" t="s">
        <v>1265</v>
      </c>
      <c r="D237" s="746" t="s">
        <v>1366</v>
      </c>
      <c r="E237" s="747">
        <v>4500</v>
      </c>
      <c r="F237" s="744" t="s">
        <v>1943</v>
      </c>
      <c r="G237" s="737" t="s">
        <v>1944</v>
      </c>
      <c r="H237" s="737" t="s">
        <v>1827</v>
      </c>
      <c r="I237" s="737" t="s">
        <v>1276</v>
      </c>
      <c r="J237" s="753" t="s">
        <v>1271</v>
      </c>
      <c r="K237" s="682">
        <v>2</v>
      </c>
      <c r="L237" s="748">
        <v>5</v>
      </c>
      <c r="M237" s="749">
        <v>76211.540000000008</v>
      </c>
      <c r="N237" s="682">
        <v>2</v>
      </c>
      <c r="O237" s="748">
        <v>6</v>
      </c>
      <c r="P237" s="749">
        <v>35568</v>
      </c>
      <c r="Q237" s="509"/>
    </row>
    <row r="238" spans="1:17" x14ac:dyDescent="0.2">
      <c r="A238" s="744" t="s">
        <v>1263</v>
      </c>
      <c r="B238" s="745" t="s">
        <v>1264</v>
      </c>
      <c r="C238" s="744" t="s">
        <v>1265</v>
      </c>
      <c r="D238" s="746" t="s">
        <v>1945</v>
      </c>
      <c r="E238" s="747">
        <v>4000</v>
      </c>
      <c r="F238" s="744" t="s">
        <v>1946</v>
      </c>
      <c r="G238" s="737" t="s">
        <v>1947</v>
      </c>
      <c r="H238" s="737" t="s">
        <v>1827</v>
      </c>
      <c r="I238" s="737" t="s">
        <v>1276</v>
      </c>
      <c r="J238" s="753" t="s">
        <v>1271</v>
      </c>
      <c r="K238" s="682">
        <v>4</v>
      </c>
      <c r="L238" s="748">
        <v>12</v>
      </c>
      <c r="M238" s="749">
        <v>79472.62</v>
      </c>
      <c r="N238" s="682">
        <v>2</v>
      </c>
      <c r="O238" s="748">
        <v>6</v>
      </c>
      <c r="P238" s="749">
        <v>31740.5</v>
      </c>
      <c r="Q238" s="509"/>
    </row>
    <row r="239" spans="1:17" x14ac:dyDescent="0.2">
      <c r="A239" s="744" t="s">
        <v>1263</v>
      </c>
      <c r="B239" s="745" t="s">
        <v>1264</v>
      </c>
      <c r="C239" s="744" t="s">
        <v>1265</v>
      </c>
      <c r="D239" s="746" t="s">
        <v>1277</v>
      </c>
      <c r="E239" s="747">
        <v>1500</v>
      </c>
      <c r="F239" s="744" t="s">
        <v>1948</v>
      </c>
      <c r="G239" s="737" t="s">
        <v>1949</v>
      </c>
      <c r="H239" s="737" t="s">
        <v>1950</v>
      </c>
      <c r="I239" s="737" t="s">
        <v>1270</v>
      </c>
      <c r="J239" s="753" t="s">
        <v>1271</v>
      </c>
      <c r="K239" s="682">
        <v>2</v>
      </c>
      <c r="L239" s="748">
        <v>6</v>
      </c>
      <c r="M239" s="749">
        <v>44751.020000000004</v>
      </c>
      <c r="N239" s="682">
        <v>2</v>
      </c>
      <c r="O239" s="748">
        <v>6</v>
      </c>
      <c r="P239" s="749">
        <v>19615</v>
      </c>
      <c r="Q239" s="509"/>
    </row>
    <row r="240" spans="1:17" x14ac:dyDescent="0.2">
      <c r="A240" s="744" t="s">
        <v>1263</v>
      </c>
      <c r="B240" s="745" t="s">
        <v>1264</v>
      </c>
      <c r="C240" s="744" t="s">
        <v>1265</v>
      </c>
      <c r="D240" s="746" t="s">
        <v>1325</v>
      </c>
      <c r="E240" s="747">
        <v>2100</v>
      </c>
      <c r="F240" s="744" t="s">
        <v>1951</v>
      </c>
      <c r="G240" s="737" t="s">
        <v>1952</v>
      </c>
      <c r="H240" s="737" t="s">
        <v>1953</v>
      </c>
      <c r="I240" s="737" t="s">
        <v>1307</v>
      </c>
      <c r="J240" s="753" t="s">
        <v>1271</v>
      </c>
      <c r="K240" s="682">
        <v>2</v>
      </c>
      <c r="L240" s="748">
        <v>6</v>
      </c>
      <c r="M240" s="749">
        <v>52350.21</v>
      </c>
      <c r="N240" s="682">
        <v>2</v>
      </c>
      <c r="O240" s="748">
        <v>6</v>
      </c>
      <c r="P240" s="749">
        <v>22709.499999999996</v>
      </c>
      <c r="Q240" s="509"/>
    </row>
    <row r="241" spans="1:17" ht="22.5" x14ac:dyDescent="0.2">
      <c r="A241" s="744" t="s">
        <v>1263</v>
      </c>
      <c r="B241" s="745" t="s">
        <v>1264</v>
      </c>
      <c r="C241" s="744" t="s">
        <v>1265</v>
      </c>
      <c r="D241" s="746" t="s">
        <v>1296</v>
      </c>
      <c r="E241" s="747">
        <v>2100</v>
      </c>
      <c r="F241" s="744" t="s">
        <v>1954</v>
      </c>
      <c r="G241" s="737" t="s">
        <v>1955</v>
      </c>
      <c r="H241" s="737" t="s">
        <v>1407</v>
      </c>
      <c r="I241" s="737" t="s">
        <v>1270</v>
      </c>
      <c r="J241" s="753" t="s">
        <v>1271</v>
      </c>
      <c r="K241" s="682">
        <v>4</v>
      </c>
      <c r="L241" s="748">
        <v>12</v>
      </c>
      <c r="M241" s="749">
        <v>52858.12</v>
      </c>
      <c r="N241" s="682">
        <v>2</v>
      </c>
      <c r="O241" s="748">
        <v>6</v>
      </c>
      <c r="P241" s="749">
        <v>21306.83</v>
      </c>
      <c r="Q241" s="509"/>
    </row>
    <row r="242" spans="1:17" ht="22.5" x14ac:dyDescent="0.2">
      <c r="A242" s="744" t="s">
        <v>1263</v>
      </c>
      <c r="B242" s="745" t="s">
        <v>1264</v>
      </c>
      <c r="C242" s="744" t="s">
        <v>1265</v>
      </c>
      <c r="D242" s="746" t="s">
        <v>1303</v>
      </c>
      <c r="E242" s="747">
        <v>2500</v>
      </c>
      <c r="F242" s="744" t="s">
        <v>1956</v>
      </c>
      <c r="G242" s="737" t="s">
        <v>1957</v>
      </c>
      <c r="H242" s="737" t="s">
        <v>1556</v>
      </c>
      <c r="I242" s="737" t="s">
        <v>1270</v>
      </c>
      <c r="J242" s="753" t="s">
        <v>1271</v>
      </c>
      <c r="K242" s="682">
        <v>4</v>
      </c>
      <c r="L242" s="748">
        <v>12</v>
      </c>
      <c r="M242" s="749">
        <v>60595.48</v>
      </c>
      <c r="N242" s="682">
        <v>2</v>
      </c>
      <c r="O242" s="748">
        <v>6</v>
      </c>
      <c r="P242" s="749">
        <v>24512.999999999996</v>
      </c>
      <c r="Q242" s="509"/>
    </row>
    <row r="243" spans="1:17" x14ac:dyDescent="0.2">
      <c r="A243" s="744" t="s">
        <v>1263</v>
      </c>
      <c r="B243" s="745" t="s">
        <v>1264</v>
      </c>
      <c r="C243" s="744" t="s">
        <v>1265</v>
      </c>
      <c r="D243" s="746" t="s">
        <v>1277</v>
      </c>
      <c r="E243" s="747">
        <v>1500</v>
      </c>
      <c r="F243" s="744" t="s">
        <v>1958</v>
      </c>
      <c r="G243" s="737" t="s">
        <v>1959</v>
      </c>
      <c r="H243" s="737" t="s">
        <v>1960</v>
      </c>
      <c r="I243" s="737" t="s">
        <v>1276</v>
      </c>
      <c r="J243" s="753" t="s">
        <v>1282</v>
      </c>
      <c r="K243" s="682">
        <v>3</v>
      </c>
      <c r="L243" s="748">
        <v>7</v>
      </c>
      <c r="M243" s="749">
        <v>44548.189999999995</v>
      </c>
      <c r="N243" s="682">
        <v>2</v>
      </c>
      <c r="O243" s="748">
        <v>6</v>
      </c>
      <c r="P243" s="749">
        <v>19362.5</v>
      </c>
      <c r="Q243" s="509"/>
    </row>
    <row r="244" spans="1:17" x14ac:dyDescent="0.2">
      <c r="A244" s="744" t="s">
        <v>1263</v>
      </c>
      <c r="B244" s="744" t="s">
        <v>1264</v>
      </c>
      <c r="C244" s="744" t="s">
        <v>1265</v>
      </c>
      <c r="D244" s="746" t="s">
        <v>1746</v>
      </c>
      <c r="E244" s="747">
        <v>5000</v>
      </c>
      <c r="F244" s="744" t="s">
        <v>1961</v>
      </c>
      <c r="G244" s="737" t="s">
        <v>1962</v>
      </c>
      <c r="H244" s="737" t="s">
        <v>1608</v>
      </c>
      <c r="I244" s="737" t="s">
        <v>1276</v>
      </c>
      <c r="J244" s="753" t="s">
        <v>1271</v>
      </c>
      <c r="K244" s="682">
        <v>4</v>
      </c>
      <c r="L244" s="748">
        <v>12</v>
      </c>
      <c r="M244" s="749">
        <v>87834.22</v>
      </c>
      <c r="N244" s="682">
        <v>2</v>
      </c>
      <c r="O244" s="748">
        <v>6</v>
      </c>
      <c r="P244" s="749">
        <v>34881</v>
      </c>
      <c r="Q244" s="509"/>
    </row>
    <row r="245" spans="1:17" x14ac:dyDescent="0.2">
      <c r="A245" s="744" t="s">
        <v>1263</v>
      </c>
      <c r="B245" s="745" t="s">
        <v>1264</v>
      </c>
      <c r="C245" s="744" t="s">
        <v>1265</v>
      </c>
      <c r="D245" s="746" t="s">
        <v>1287</v>
      </c>
      <c r="E245" s="747">
        <v>2300</v>
      </c>
      <c r="F245" s="744" t="s">
        <v>1963</v>
      </c>
      <c r="G245" s="737" t="s">
        <v>1964</v>
      </c>
      <c r="H245" s="737" t="s">
        <v>1965</v>
      </c>
      <c r="I245" s="737" t="s">
        <v>1295</v>
      </c>
      <c r="J245" s="753" t="s">
        <v>1282</v>
      </c>
      <c r="K245" s="682">
        <v>4</v>
      </c>
      <c r="L245" s="748">
        <v>12</v>
      </c>
      <c r="M245" s="749">
        <v>57773.799999999996</v>
      </c>
      <c r="N245" s="682">
        <v>2</v>
      </c>
      <c r="O245" s="748">
        <v>6</v>
      </c>
      <c r="P245" s="749">
        <v>22965</v>
      </c>
      <c r="Q245" s="509"/>
    </row>
    <row r="246" spans="1:17" x14ac:dyDescent="0.2">
      <c r="A246" s="744" t="s">
        <v>1263</v>
      </c>
      <c r="B246" s="745" t="s">
        <v>1264</v>
      </c>
      <c r="C246" s="744" t="s">
        <v>1265</v>
      </c>
      <c r="D246" s="746" t="s">
        <v>1366</v>
      </c>
      <c r="E246" s="747">
        <v>4500</v>
      </c>
      <c r="F246" s="744" t="s">
        <v>1966</v>
      </c>
      <c r="G246" s="737" t="s">
        <v>1967</v>
      </c>
      <c r="H246" s="737" t="s">
        <v>1563</v>
      </c>
      <c r="I246" s="737" t="s">
        <v>1276</v>
      </c>
      <c r="J246" s="753" t="s">
        <v>1271</v>
      </c>
      <c r="K246" s="682">
        <v>4</v>
      </c>
      <c r="L246" s="748">
        <v>11</v>
      </c>
      <c r="M246" s="749">
        <v>92920.680000000008</v>
      </c>
      <c r="N246" s="682">
        <v>2</v>
      </c>
      <c r="O246" s="748">
        <v>6</v>
      </c>
      <c r="P246" s="749">
        <v>36264.5</v>
      </c>
      <c r="Q246" s="509"/>
    </row>
    <row r="247" spans="1:17" x14ac:dyDescent="0.2">
      <c r="A247" s="744" t="s">
        <v>1263</v>
      </c>
      <c r="B247" s="745" t="s">
        <v>1264</v>
      </c>
      <c r="C247" s="744" t="s">
        <v>1265</v>
      </c>
      <c r="D247" s="746" t="s">
        <v>1570</v>
      </c>
      <c r="E247" s="747">
        <v>2100</v>
      </c>
      <c r="F247" s="744" t="s">
        <v>1968</v>
      </c>
      <c r="G247" s="737" t="s">
        <v>1969</v>
      </c>
      <c r="H247" s="737" t="s">
        <v>1848</v>
      </c>
      <c r="I247" s="737" t="s">
        <v>1276</v>
      </c>
      <c r="J247" s="753" t="s">
        <v>1282</v>
      </c>
      <c r="K247" s="682">
        <v>4</v>
      </c>
      <c r="L247" s="748">
        <v>12</v>
      </c>
      <c r="M247" s="749">
        <v>56248.020000000004</v>
      </c>
      <c r="N247" s="682">
        <v>2</v>
      </c>
      <c r="O247" s="748">
        <v>6</v>
      </c>
      <c r="P247" s="749">
        <v>22598.499999999996</v>
      </c>
      <c r="Q247" s="509"/>
    </row>
    <row r="248" spans="1:17" x14ac:dyDescent="0.2">
      <c r="A248" s="744" t="s">
        <v>1263</v>
      </c>
      <c r="B248" s="745" t="s">
        <v>1264</v>
      </c>
      <c r="C248" s="744" t="s">
        <v>1265</v>
      </c>
      <c r="D248" s="746" t="s">
        <v>1359</v>
      </c>
      <c r="E248" s="747">
        <v>2100</v>
      </c>
      <c r="F248" s="744" t="s">
        <v>1970</v>
      </c>
      <c r="G248" s="737" t="s">
        <v>1971</v>
      </c>
      <c r="H248" s="737" t="s">
        <v>1972</v>
      </c>
      <c r="I248" s="737" t="s">
        <v>1270</v>
      </c>
      <c r="J248" s="753" t="s">
        <v>1271</v>
      </c>
      <c r="K248" s="682">
        <v>4</v>
      </c>
      <c r="L248" s="748">
        <v>12</v>
      </c>
      <c r="M248" s="749">
        <v>53735.34</v>
      </c>
      <c r="N248" s="682">
        <v>2</v>
      </c>
      <c r="O248" s="748">
        <v>6</v>
      </c>
      <c r="P248" s="749">
        <v>21619</v>
      </c>
      <c r="Q248" s="509"/>
    </row>
    <row r="249" spans="1:17" x14ac:dyDescent="0.2">
      <c r="A249" s="744" t="s">
        <v>1263</v>
      </c>
      <c r="B249" s="745" t="s">
        <v>1264</v>
      </c>
      <c r="C249" s="744" t="s">
        <v>1265</v>
      </c>
      <c r="D249" s="746" t="s">
        <v>1277</v>
      </c>
      <c r="E249" s="747">
        <v>1500</v>
      </c>
      <c r="F249" s="744" t="s">
        <v>1973</v>
      </c>
      <c r="G249" s="737" t="s">
        <v>1974</v>
      </c>
      <c r="H249" s="737" t="s">
        <v>1960</v>
      </c>
      <c r="I249" s="737" t="s">
        <v>1276</v>
      </c>
      <c r="J249" s="753" t="s">
        <v>1282</v>
      </c>
      <c r="K249" s="682">
        <v>4</v>
      </c>
      <c r="L249" s="748">
        <v>12</v>
      </c>
      <c r="M249" s="749">
        <v>46773.55</v>
      </c>
      <c r="N249" s="682">
        <v>2</v>
      </c>
      <c r="O249" s="748">
        <v>6</v>
      </c>
      <c r="P249" s="749">
        <v>18931.160000000007</v>
      </c>
      <c r="Q249" s="509"/>
    </row>
    <row r="250" spans="1:17" x14ac:dyDescent="0.2">
      <c r="A250" s="744" t="s">
        <v>1263</v>
      </c>
      <c r="B250" s="745" t="s">
        <v>1264</v>
      </c>
      <c r="C250" s="744" t="s">
        <v>1265</v>
      </c>
      <c r="D250" s="746" t="s">
        <v>1429</v>
      </c>
      <c r="E250" s="747">
        <v>4000</v>
      </c>
      <c r="F250" s="744" t="s">
        <v>1975</v>
      </c>
      <c r="G250" s="737" t="s">
        <v>1976</v>
      </c>
      <c r="H250" s="737" t="s">
        <v>1608</v>
      </c>
      <c r="I250" s="737" t="s">
        <v>1276</v>
      </c>
      <c r="J250" s="753" t="s">
        <v>1271</v>
      </c>
      <c r="K250" s="682">
        <v>4</v>
      </c>
      <c r="L250" s="748">
        <v>11</v>
      </c>
      <c r="M250" s="749">
        <v>83172.740000000005</v>
      </c>
      <c r="N250" s="682">
        <v>2</v>
      </c>
      <c r="O250" s="748">
        <v>6</v>
      </c>
      <c r="P250" s="749">
        <v>33258.17</v>
      </c>
      <c r="Q250" s="509"/>
    </row>
    <row r="251" spans="1:17" x14ac:dyDescent="0.2">
      <c r="A251" s="744" t="s">
        <v>1263</v>
      </c>
      <c r="B251" s="745" t="s">
        <v>1264</v>
      </c>
      <c r="C251" s="744" t="s">
        <v>1265</v>
      </c>
      <c r="D251" s="746" t="s">
        <v>1287</v>
      </c>
      <c r="E251" s="747">
        <v>2500</v>
      </c>
      <c r="F251" s="744" t="s">
        <v>1977</v>
      </c>
      <c r="G251" s="737" t="s">
        <v>1978</v>
      </c>
      <c r="H251" s="737" t="s">
        <v>1542</v>
      </c>
      <c r="I251" s="737" t="s">
        <v>1276</v>
      </c>
      <c r="J251" s="753" t="s">
        <v>1282</v>
      </c>
      <c r="K251" s="682">
        <v>4</v>
      </c>
      <c r="L251" s="748">
        <v>12</v>
      </c>
      <c r="M251" s="749">
        <v>59801.919999999998</v>
      </c>
      <c r="N251" s="682">
        <v>2</v>
      </c>
      <c r="O251" s="748">
        <v>6</v>
      </c>
      <c r="P251" s="749">
        <v>23380</v>
      </c>
      <c r="Q251" s="509"/>
    </row>
    <row r="252" spans="1:17" ht="22.5" x14ac:dyDescent="0.2">
      <c r="A252" s="744" t="s">
        <v>1263</v>
      </c>
      <c r="B252" s="745" t="s">
        <v>1264</v>
      </c>
      <c r="C252" s="744" t="s">
        <v>1265</v>
      </c>
      <c r="D252" s="746" t="s">
        <v>1287</v>
      </c>
      <c r="E252" s="747">
        <v>2500</v>
      </c>
      <c r="F252" s="744" t="s">
        <v>1979</v>
      </c>
      <c r="G252" s="737" t="s">
        <v>1980</v>
      </c>
      <c r="H252" s="737" t="s">
        <v>1981</v>
      </c>
      <c r="I252" s="737" t="s">
        <v>1281</v>
      </c>
      <c r="J252" s="753" t="s">
        <v>1282</v>
      </c>
      <c r="K252" s="682">
        <v>4</v>
      </c>
      <c r="L252" s="748">
        <v>11</v>
      </c>
      <c r="M252" s="749">
        <v>59955.53</v>
      </c>
      <c r="N252" s="682">
        <v>2</v>
      </c>
      <c r="O252" s="748">
        <v>6</v>
      </c>
      <c r="P252" s="749">
        <v>23388.5</v>
      </c>
      <c r="Q252" s="509"/>
    </row>
    <row r="253" spans="1:17" ht="22.5" x14ac:dyDescent="0.2">
      <c r="A253" s="744" t="s">
        <v>1263</v>
      </c>
      <c r="B253" s="745" t="s">
        <v>1264</v>
      </c>
      <c r="C253" s="744" t="s">
        <v>1265</v>
      </c>
      <c r="D253" s="746" t="s">
        <v>1277</v>
      </c>
      <c r="E253" s="747">
        <v>1500</v>
      </c>
      <c r="F253" s="744" t="s">
        <v>1982</v>
      </c>
      <c r="G253" s="737" t="s">
        <v>1983</v>
      </c>
      <c r="H253" s="737" t="s">
        <v>1984</v>
      </c>
      <c r="I253" s="737" t="s">
        <v>1281</v>
      </c>
      <c r="J253" s="753" t="s">
        <v>1335</v>
      </c>
      <c r="K253" s="682">
        <v>4</v>
      </c>
      <c r="L253" s="748">
        <v>12</v>
      </c>
      <c r="M253" s="749">
        <v>46986.22</v>
      </c>
      <c r="N253" s="682">
        <v>2</v>
      </c>
      <c r="O253" s="748">
        <v>6</v>
      </c>
      <c r="P253" s="749">
        <v>18746.5</v>
      </c>
      <c r="Q253" s="509"/>
    </row>
    <row r="254" spans="1:17" ht="22.5" x14ac:dyDescent="0.2">
      <c r="A254" s="744" t="s">
        <v>1263</v>
      </c>
      <c r="B254" s="745" t="s">
        <v>1264</v>
      </c>
      <c r="C254" s="744" t="s">
        <v>1265</v>
      </c>
      <c r="D254" s="746" t="s">
        <v>1325</v>
      </c>
      <c r="E254" s="747">
        <v>2100</v>
      </c>
      <c r="F254" s="744" t="s">
        <v>1985</v>
      </c>
      <c r="G254" s="737" t="s">
        <v>1986</v>
      </c>
      <c r="H254" s="737" t="s">
        <v>1605</v>
      </c>
      <c r="I254" s="737" t="s">
        <v>1307</v>
      </c>
      <c r="J254" s="753" t="s">
        <v>1335</v>
      </c>
      <c r="K254" s="682">
        <v>4</v>
      </c>
      <c r="L254" s="748">
        <v>12</v>
      </c>
      <c r="M254" s="749">
        <v>56080.22</v>
      </c>
      <c r="N254" s="682">
        <v>2</v>
      </c>
      <c r="O254" s="748">
        <v>6</v>
      </c>
      <c r="P254" s="749">
        <v>21548.33</v>
      </c>
      <c r="Q254" s="509"/>
    </row>
    <row r="255" spans="1:17" ht="22.5" x14ac:dyDescent="0.2">
      <c r="A255" s="744" t="s">
        <v>1263</v>
      </c>
      <c r="B255" s="745" t="s">
        <v>1264</v>
      </c>
      <c r="C255" s="744" t="s">
        <v>1265</v>
      </c>
      <c r="D255" s="746" t="s">
        <v>1287</v>
      </c>
      <c r="E255" s="747">
        <v>2500</v>
      </c>
      <c r="F255" s="744" t="s">
        <v>1987</v>
      </c>
      <c r="G255" s="737" t="s">
        <v>1988</v>
      </c>
      <c r="H255" s="737" t="s">
        <v>1989</v>
      </c>
      <c r="I255" s="737" t="s">
        <v>1281</v>
      </c>
      <c r="J255" s="753" t="s">
        <v>1282</v>
      </c>
      <c r="K255" s="682">
        <v>4</v>
      </c>
      <c r="L255" s="748">
        <v>12</v>
      </c>
      <c r="M255" s="749">
        <v>59529.98</v>
      </c>
      <c r="N255" s="682">
        <v>2</v>
      </c>
      <c r="O255" s="748">
        <v>6</v>
      </c>
      <c r="P255" s="749">
        <v>24043.999999999996</v>
      </c>
      <c r="Q255" s="509"/>
    </row>
    <row r="256" spans="1:17" ht="22.5" x14ac:dyDescent="0.2">
      <c r="A256" s="744" t="s">
        <v>1263</v>
      </c>
      <c r="B256" s="745" t="s">
        <v>1264</v>
      </c>
      <c r="C256" s="744" t="s">
        <v>1265</v>
      </c>
      <c r="D256" s="746" t="s">
        <v>1809</v>
      </c>
      <c r="E256" s="747">
        <v>2100</v>
      </c>
      <c r="F256" s="744" t="s">
        <v>1990</v>
      </c>
      <c r="G256" s="737" t="s">
        <v>1991</v>
      </c>
      <c r="H256" s="737" t="s">
        <v>1992</v>
      </c>
      <c r="I256" s="737" t="s">
        <v>1281</v>
      </c>
      <c r="J256" s="753" t="s">
        <v>1282</v>
      </c>
      <c r="K256" s="682">
        <v>4</v>
      </c>
      <c r="L256" s="748">
        <v>12</v>
      </c>
      <c r="M256" s="749">
        <v>54424.290000000008</v>
      </c>
      <c r="N256" s="682"/>
      <c r="O256" s="748"/>
      <c r="P256" s="749"/>
      <c r="Q256" s="509"/>
    </row>
    <row r="257" spans="1:17" x14ac:dyDescent="0.2">
      <c r="A257" s="744" t="s">
        <v>1263</v>
      </c>
      <c r="B257" s="745" t="s">
        <v>1264</v>
      </c>
      <c r="C257" s="744" t="s">
        <v>1265</v>
      </c>
      <c r="D257" s="746" t="s">
        <v>1277</v>
      </c>
      <c r="E257" s="747">
        <v>1500</v>
      </c>
      <c r="F257" s="744" t="s">
        <v>1993</v>
      </c>
      <c r="G257" s="737" t="s">
        <v>1994</v>
      </c>
      <c r="H257" s="737" t="s">
        <v>1995</v>
      </c>
      <c r="I257" s="737" t="s">
        <v>1307</v>
      </c>
      <c r="J257" s="753" t="s">
        <v>1271</v>
      </c>
      <c r="K257" s="682">
        <v>4</v>
      </c>
      <c r="L257" s="748">
        <v>12</v>
      </c>
      <c r="M257" s="749">
        <v>49049.93</v>
      </c>
      <c r="N257" s="682">
        <v>2</v>
      </c>
      <c r="O257" s="748">
        <v>6</v>
      </c>
      <c r="P257" s="749">
        <v>19664</v>
      </c>
      <c r="Q257" s="509"/>
    </row>
    <row r="258" spans="1:17" ht="22.5" x14ac:dyDescent="0.2">
      <c r="A258" s="744" t="s">
        <v>1263</v>
      </c>
      <c r="B258" s="745" t="s">
        <v>1264</v>
      </c>
      <c r="C258" s="744" t="s">
        <v>1265</v>
      </c>
      <c r="D258" s="746" t="s">
        <v>1996</v>
      </c>
      <c r="E258" s="747">
        <v>1050</v>
      </c>
      <c r="F258" s="744" t="s">
        <v>1997</v>
      </c>
      <c r="G258" s="737" t="s">
        <v>1998</v>
      </c>
      <c r="H258" s="737" t="s">
        <v>1302</v>
      </c>
      <c r="I258" s="737" t="s">
        <v>1302</v>
      </c>
      <c r="J258" s="753" t="s">
        <v>1302</v>
      </c>
      <c r="K258" s="682">
        <v>1</v>
      </c>
      <c r="L258" s="748">
        <v>3</v>
      </c>
      <c r="M258" s="749">
        <v>8280</v>
      </c>
      <c r="N258" s="682"/>
      <c r="O258" s="748"/>
      <c r="P258" s="749"/>
      <c r="Q258" s="509"/>
    </row>
    <row r="259" spans="1:17" ht="22.5" x14ac:dyDescent="0.2">
      <c r="A259" s="744" t="s">
        <v>1263</v>
      </c>
      <c r="B259" s="745" t="s">
        <v>1264</v>
      </c>
      <c r="C259" s="744" t="s">
        <v>1265</v>
      </c>
      <c r="D259" s="746" t="s">
        <v>1999</v>
      </c>
      <c r="E259" s="747">
        <v>2500</v>
      </c>
      <c r="F259" s="744" t="s">
        <v>2000</v>
      </c>
      <c r="G259" s="737" t="s">
        <v>2001</v>
      </c>
      <c r="H259" s="737" t="s">
        <v>2002</v>
      </c>
      <c r="I259" s="737" t="s">
        <v>1307</v>
      </c>
      <c r="J259" s="753" t="s">
        <v>1271</v>
      </c>
      <c r="K259" s="682">
        <v>4</v>
      </c>
      <c r="L259" s="748">
        <v>12</v>
      </c>
      <c r="M259" s="749">
        <v>58962.06</v>
      </c>
      <c r="N259" s="682">
        <v>2</v>
      </c>
      <c r="O259" s="748">
        <v>6</v>
      </c>
      <c r="P259" s="749">
        <v>23287</v>
      </c>
      <c r="Q259" s="509"/>
    </row>
    <row r="260" spans="1:17" x14ac:dyDescent="0.2">
      <c r="A260" s="744" t="s">
        <v>1263</v>
      </c>
      <c r="B260" s="745" t="s">
        <v>1264</v>
      </c>
      <c r="C260" s="744" t="s">
        <v>1265</v>
      </c>
      <c r="D260" s="746" t="s">
        <v>1303</v>
      </c>
      <c r="E260" s="747">
        <v>2300</v>
      </c>
      <c r="F260" s="744" t="s">
        <v>2003</v>
      </c>
      <c r="G260" s="737" t="s">
        <v>2004</v>
      </c>
      <c r="H260" s="737" t="s">
        <v>1563</v>
      </c>
      <c r="I260" s="737" t="s">
        <v>1270</v>
      </c>
      <c r="J260" s="753" t="s">
        <v>1271</v>
      </c>
      <c r="K260" s="682">
        <v>4</v>
      </c>
      <c r="L260" s="748">
        <v>12</v>
      </c>
      <c r="M260" s="749">
        <v>57403.65</v>
      </c>
      <c r="N260" s="682">
        <v>2</v>
      </c>
      <c r="O260" s="748">
        <v>6</v>
      </c>
      <c r="P260" s="749">
        <v>22882</v>
      </c>
      <c r="Q260" s="509"/>
    </row>
    <row r="261" spans="1:17" ht="22.5" x14ac:dyDescent="0.2">
      <c r="A261" s="744" t="s">
        <v>1263</v>
      </c>
      <c r="B261" s="745" t="s">
        <v>1264</v>
      </c>
      <c r="C261" s="744" t="s">
        <v>1265</v>
      </c>
      <c r="D261" s="746" t="s">
        <v>1746</v>
      </c>
      <c r="E261" s="747">
        <v>4000</v>
      </c>
      <c r="F261" s="744" t="s">
        <v>2005</v>
      </c>
      <c r="G261" s="737" t="s">
        <v>2006</v>
      </c>
      <c r="H261" s="737" t="s">
        <v>1655</v>
      </c>
      <c r="I261" s="737" t="s">
        <v>1270</v>
      </c>
      <c r="J261" s="753" t="s">
        <v>1271</v>
      </c>
      <c r="K261" s="682">
        <v>4</v>
      </c>
      <c r="L261" s="748">
        <v>12</v>
      </c>
      <c r="M261" s="749">
        <v>80764.97</v>
      </c>
      <c r="N261" s="682">
        <v>2</v>
      </c>
      <c r="O261" s="748">
        <v>6</v>
      </c>
      <c r="P261" s="749">
        <v>33082</v>
      </c>
      <c r="Q261" s="509"/>
    </row>
    <row r="262" spans="1:17" ht="22.5" x14ac:dyDescent="0.2">
      <c r="A262" s="744" t="s">
        <v>1263</v>
      </c>
      <c r="B262" s="745" t="s">
        <v>1264</v>
      </c>
      <c r="C262" s="744" t="s">
        <v>1265</v>
      </c>
      <c r="D262" s="746" t="s">
        <v>1329</v>
      </c>
      <c r="E262" s="747">
        <v>1500</v>
      </c>
      <c r="F262" s="744" t="s">
        <v>2007</v>
      </c>
      <c r="G262" s="737" t="s">
        <v>2008</v>
      </c>
      <c r="H262" s="737" t="s">
        <v>2009</v>
      </c>
      <c r="I262" s="737" t="s">
        <v>1281</v>
      </c>
      <c r="J262" s="753" t="s">
        <v>1271</v>
      </c>
      <c r="K262" s="682">
        <v>4</v>
      </c>
      <c r="L262" s="748">
        <v>12</v>
      </c>
      <c r="M262" s="749">
        <v>48320.02</v>
      </c>
      <c r="N262" s="682">
        <v>2</v>
      </c>
      <c r="O262" s="748">
        <v>6</v>
      </c>
      <c r="P262" s="749">
        <v>19255.5</v>
      </c>
      <c r="Q262" s="509"/>
    </row>
    <row r="263" spans="1:17" ht="22.5" x14ac:dyDescent="0.2">
      <c r="A263" s="744" t="s">
        <v>1263</v>
      </c>
      <c r="B263" s="745" t="s">
        <v>1264</v>
      </c>
      <c r="C263" s="744" t="s">
        <v>1265</v>
      </c>
      <c r="D263" s="746" t="s">
        <v>1296</v>
      </c>
      <c r="E263" s="747">
        <v>2100</v>
      </c>
      <c r="F263" s="744" t="s">
        <v>2010</v>
      </c>
      <c r="G263" s="737" t="s">
        <v>2011</v>
      </c>
      <c r="H263" s="737" t="s">
        <v>1655</v>
      </c>
      <c r="I263" s="737" t="s">
        <v>1281</v>
      </c>
      <c r="J263" s="753" t="s">
        <v>1271</v>
      </c>
      <c r="K263" s="682">
        <v>4</v>
      </c>
      <c r="L263" s="748">
        <v>12</v>
      </c>
      <c r="M263" s="749">
        <v>54042.899999999994</v>
      </c>
      <c r="N263" s="682">
        <v>2</v>
      </c>
      <c r="O263" s="748">
        <v>6</v>
      </c>
      <c r="P263" s="749">
        <v>21027.499999999996</v>
      </c>
      <c r="Q263" s="509"/>
    </row>
    <row r="264" spans="1:17" ht="22.5" x14ac:dyDescent="0.2">
      <c r="A264" s="744" t="s">
        <v>1263</v>
      </c>
      <c r="B264" s="745" t="s">
        <v>1264</v>
      </c>
      <c r="C264" s="744" t="s">
        <v>1265</v>
      </c>
      <c r="D264" s="746" t="s">
        <v>1287</v>
      </c>
      <c r="E264" s="747">
        <v>2500</v>
      </c>
      <c r="F264" s="744" t="s">
        <v>2012</v>
      </c>
      <c r="G264" s="737" t="s">
        <v>2013</v>
      </c>
      <c r="H264" s="737" t="s">
        <v>2014</v>
      </c>
      <c r="I264" s="737" t="s">
        <v>1270</v>
      </c>
      <c r="J264" s="753" t="s">
        <v>1271</v>
      </c>
      <c r="K264" s="682">
        <v>4</v>
      </c>
      <c r="L264" s="748">
        <v>12</v>
      </c>
      <c r="M264" s="749">
        <v>59772.44</v>
      </c>
      <c r="N264" s="682">
        <v>2</v>
      </c>
      <c r="O264" s="748">
        <v>6</v>
      </c>
      <c r="P264" s="749">
        <v>24119.83</v>
      </c>
      <c r="Q264" s="509"/>
    </row>
    <row r="265" spans="1:17" ht="22.5" x14ac:dyDescent="0.2">
      <c r="A265" s="744" t="s">
        <v>1263</v>
      </c>
      <c r="B265" s="745" t="s">
        <v>1264</v>
      </c>
      <c r="C265" s="744" t="s">
        <v>1265</v>
      </c>
      <c r="D265" s="746" t="s">
        <v>1287</v>
      </c>
      <c r="E265" s="747">
        <v>2500</v>
      </c>
      <c r="F265" s="744" t="s">
        <v>2015</v>
      </c>
      <c r="G265" s="737" t="s">
        <v>2016</v>
      </c>
      <c r="H265" s="737" t="s">
        <v>1495</v>
      </c>
      <c r="I265" s="737" t="s">
        <v>1281</v>
      </c>
      <c r="J265" s="753" t="s">
        <v>1282</v>
      </c>
      <c r="K265" s="682">
        <v>4</v>
      </c>
      <c r="L265" s="748">
        <v>12</v>
      </c>
      <c r="M265" s="749">
        <v>58361</v>
      </c>
      <c r="N265" s="682">
        <v>2</v>
      </c>
      <c r="O265" s="748">
        <v>6</v>
      </c>
      <c r="P265" s="749">
        <v>23447.17</v>
      </c>
      <c r="Q265" s="509"/>
    </row>
    <row r="266" spans="1:17" x14ac:dyDescent="0.2">
      <c r="A266" s="744" t="s">
        <v>1263</v>
      </c>
      <c r="B266" s="745" t="s">
        <v>1264</v>
      </c>
      <c r="C266" s="744" t="s">
        <v>1265</v>
      </c>
      <c r="D266" s="746" t="s">
        <v>1303</v>
      </c>
      <c r="E266" s="747">
        <v>2300</v>
      </c>
      <c r="F266" s="744" t="s">
        <v>2017</v>
      </c>
      <c r="G266" s="737" t="s">
        <v>2018</v>
      </c>
      <c r="H266" s="737" t="s">
        <v>1508</v>
      </c>
      <c r="I266" s="737" t="s">
        <v>1276</v>
      </c>
      <c r="J266" s="753" t="s">
        <v>1282</v>
      </c>
      <c r="K266" s="682">
        <v>4</v>
      </c>
      <c r="L266" s="748">
        <v>12</v>
      </c>
      <c r="M266" s="749">
        <v>58850.239999999998</v>
      </c>
      <c r="N266" s="682">
        <v>2</v>
      </c>
      <c r="O266" s="748">
        <v>6</v>
      </c>
      <c r="P266" s="749">
        <v>24526.499999999996</v>
      </c>
      <c r="Q266" s="509"/>
    </row>
    <row r="267" spans="1:17" ht="22.5" x14ac:dyDescent="0.2">
      <c r="A267" s="744" t="s">
        <v>1263</v>
      </c>
      <c r="B267" s="745" t="s">
        <v>1264</v>
      </c>
      <c r="C267" s="744" t="s">
        <v>1265</v>
      </c>
      <c r="D267" s="746" t="s">
        <v>1325</v>
      </c>
      <c r="E267" s="747">
        <v>2100</v>
      </c>
      <c r="F267" s="744" t="s">
        <v>2019</v>
      </c>
      <c r="G267" s="737" t="s">
        <v>2020</v>
      </c>
      <c r="H267" s="737" t="s">
        <v>2021</v>
      </c>
      <c r="I267" s="737" t="s">
        <v>1307</v>
      </c>
      <c r="J267" s="753" t="s">
        <v>1271</v>
      </c>
      <c r="K267" s="682">
        <v>4</v>
      </c>
      <c r="L267" s="748">
        <v>12</v>
      </c>
      <c r="M267" s="749">
        <v>50245.06</v>
      </c>
      <c r="N267" s="682">
        <v>2</v>
      </c>
      <c r="O267" s="748">
        <v>6</v>
      </c>
      <c r="P267" s="749">
        <v>22038.829999999998</v>
      </c>
      <c r="Q267" s="509"/>
    </row>
    <row r="268" spans="1:17" x14ac:dyDescent="0.2">
      <c r="A268" s="744" t="s">
        <v>1263</v>
      </c>
      <c r="B268" s="745" t="s">
        <v>1264</v>
      </c>
      <c r="C268" s="744" t="s">
        <v>1265</v>
      </c>
      <c r="D268" s="746" t="s">
        <v>1752</v>
      </c>
      <c r="E268" s="747">
        <v>1041.3599999999999</v>
      </c>
      <c r="F268" s="744" t="s">
        <v>2022</v>
      </c>
      <c r="G268" s="737" t="s">
        <v>2023</v>
      </c>
      <c r="H268" s="737" t="s">
        <v>1302</v>
      </c>
      <c r="I268" s="737" t="s">
        <v>1302</v>
      </c>
      <c r="J268" s="753" t="s">
        <v>1302</v>
      </c>
      <c r="K268" s="682">
        <v>4</v>
      </c>
      <c r="L268" s="748">
        <v>12</v>
      </c>
      <c r="M268" s="749">
        <v>24236.55</v>
      </c>
      <c r="N268" s="682">
        <v>2</v>
      </c>
      <c r="O268" s="748">
        <v>6</v>
      </c>
      <c r="P268" s="749">
        <v>9420.16</v>
      </c>
      <c r="Q268" s="509"/>
    </row>
    <row r="269" spans="1:17" ht="22.5" x14ac:dyDescent="0.2">
      <c r="A269" s="744" t="s">
        <v>1263</v>
      </c>
      <c r="B269" s="745" t="s">
        <v>1264</v>
      </c>
      <c r="C269" s="744" t="s">
        <v>1265</v>
      </c>
      <c r="D269" s="746" t="s">
        <v>1277</v>
      </c>
      <c r="E269" s="747">
        <v>1500</v>
      </c>
      <c r="F269" s="744" t="s">
        <v>2024</v>
      </c>
      <c r="G269" s="737" t="s">
        <v>2025</v>
      </c>
      <c r="H269" s="737" t="s">
        <v>2026</v>
      </c>
      <c r="I269" s="737" t="s">
        <v>1276</v>
      </c>
      <c r="J269" s="753" t="s">
        <v>1282</v>
      </c>
      <c r="K269" s="682">
        <v>2</v>
      </c>
      <c r="L269" s="748">
        <v>4</v>
      </c>
      <c r="M269" s="749">
        <v>39242.21</v>
      </c>
      <c r="N269" s="682">
        <v>2</v>
      </c>
      <c r="O269" s="748">
        <v>6</v>
      </c>
      <c r="P269" s="749">
        <v>18693.5</v>
      </c>
      <c r="Q269" s="509"/>
    </row>
    <row r="270" spans="1:17" x14ac:dyDescent="0.2">
      <c r="A270" s="744" t="s">
        <v>1263</v>
      </c>
      <c r="B270" s="745" t="s">
        <v>1264</v>
      </c>
      <c r="C270" s="744" t="s">
        <v>1265</v>
      </c>
      <c r="D270" s="746" t="s">
        <v>1277</v>
      </c>
      <c r="E270" s="747">
        <v>1500</v>
      </c>
      <c r="F270" s="744" t="s">
        <v>2027</v>
      </c>
      <c r="G270" s="737" t="s">
        <v>2028</v>
      </c>
      <c r="H270" s="737" t="s">
        <v>2029</v>
      </c>
      <c r="I270" s="737" t="s">
        <v>1276</v>
      </c>
      <c r="J270" s="753" t="s">
        <v>1282</v>
      </c>
      <c r="K270" s="682">
        <v>4</v>
      </c>
      <c r="L270" s="748">
        <v>12</v>
      </c>
      <c r="M270" s="749">
        <v>49450.270000000004</v>
      </c>
      <c r="N270" s="682">
        <v>2</v>
      </c>
      <c r="O270" s="748">
        <v>6</v>
      </c>
      <c r="P270" s="749">
        <v>19521</v>
      </c>
      <c r="Q270" s="509"/>
    </row>
    <row r="271" spans="1:17" ht="22.5" x14ac:dyDescent="0.2">
      <c r="A271" s="744" t="s">
        <v>1263</v>
      </c>
      <c r="B271" s="745" t="s">
        <v>1264</v>
      </c>
      <c r="C271" s="744" t="s">
        <v>1265</v>
      </c>
      <c r="D271" s="746" t="s">
        <v>1668</v>
      </c>
      <c r="E271" s="747">
        <v>1500</v>
      </c>
      <c r="F271" s="744" t="s">
        <v>2030</v>
      </c>
      <c r="G271" s="737" t="s">
        <v>2031</v>
      </c>
      <c r="H271" s="737" t="s">
        <v>2032</v>
      </c>
      <c r="I271" s="737" t="s">
        <v>1281</v>
      </c>
      <c r="J271" s="753" t="s">
        <v>1282</v>
      </c>
      <c r="K271" s="682">
        <v>4</v>
      </c>
      <c r="L271" s="748">
        <v>11</v>
      </c>
      <c r="M271" s="749">
        <v>48125.67</v>
      </c>
      <c r="N271" s="682">
        <v>2</v>
      </c>
      <c r="O271" s="748">
        <v>6</v>
      </c>
      <c r="P271" s="749">
        <v>18947</v>
      </c>
      <c r="Q271" s="509"/>
    </row>
    <row r="272" spans="1:17" x14ac:dyDescent="0.2">
      <c r="A272" s="744" t="s">
        <v>1263</v>
      </c>
      <c r="B272" s="745" t="s">
        <v>1264</v>
      </c>
      <c r="C272" s="744" t="s">
        <v>1265</v>
      </c>
      <c r="D272" s="746" t="s">
        <v>1287</v>
      </c>
      <c r="E272" s="747">
        <v>2500</v>
      </c>
      <c r="F272" s="744" t="s">
        <v>2033</v>
      </c>
      <c r="G272" s="737" t="s">
        <v>2034</v>
      </c>
      <c r="H272" s="737" t="s">
        <v>1495</v>
      </c>
      <c r="I272" s="737" t="s">
        <v>1276</v>
      </c>
      <c r="J272" s="753" t="s">
        <v>1282</v>
      </c>
      <c r="K272" s="682">
        <v>4</v>
      </c>
      <c r="L272" s="748">
        <v>12</v>
      </c>
      <c r="M272" s="749">
        <v>59795.41</v>
      </c>
      <c r="N272" s="682">
        <v>2</v>
      </c>
      <c r="O272" s="748">
        <v>6</v>
      </c>
      <c r="P272" s="749">
        <v>23888.5</v>
      </c>
      <c r="Q272" s="509"/>
    </row>
    <row r="273" spans="1:17" x14ac:dyDescent="0.2">
      <c r="A273" s="744" t="s">
        <v>1263</v>
      </c>
      <c r="B273" s="745" t="s">
        <v>1264</v>
      </c>
      <c r="C273" s="744" t="s">
        <v>1265</v>
      </c>
      <c r="D273" s="746" t="s">
        <v>1303</v>
      </c>
      <c r="E273" s="747">
        <v>2300</v>
      </c>
      <c r="F273" s="744" t="s">
        <v>2035</v>
      </c>
      <c r="G273" s="737" t="s">
        <v>2036</v>
      </c>
      <c r="H273" s="737" t="s">
        <v>2037</v>
      </c>
      <c r="I273" s="737" t="s">
        <v>1276</v>
      </c>
      <c r="J273" s="753" t="s">
        <v>1282</v>
      </c>
      <c r="K273" s="682">
        <v>4</v>
      </c>
      <c r="L273" s="748">
        <v>11</v>
      </c>
      <c r="M273" s="749">
        <v>58302.16</v>
      </c>
      <c r="N273" s="682">
        <v>2</v>
      </c>
      <c r="O273" s="748">
        <v>6</v>
      </c>
      <c r="P273" s="749">
        <v>23299</v>
      </c>
      <c r="Q273" s="509"/>
    </row>
    <row r="274" spans="1:17" x14ac:dyDescent="0.2">
      <c r="A274" s="744" t="s">
        <v>1263</v>
      </c>
      <c r="B274" s="745" t="s">
        <v>1264</v>
      </c>
      <c r="C274" s="744" t="s">
        <v>1265</v>
      </c>
      <c r="D274" s="746" t="s">
        <v>1325</v>
      </c>
      <c r="E274" s="747">
        <v>2100</v>
      </c>
      <c r="F274" s="744" t="s">
        <v>2038</v>
      </c>
      <c r="G274" s="737" t="s">
        <v>2039</v>
      </c>
      <c r="H274" s="737" t="s">
        <v>1280</v>
      </c>
      <c r="I274" s="737" t="s">
        <v>1276</v>
      </c>
      <c r="J274" s="753" t="s">
        <v>1282</v>
      </c>
      <c r="K274" s="682">
        <v>3</v>
      </c>
      <c r="L274" s="748">
        <v>7</v>
      </c>
      <c r="M274" s="749">
        <v>51185.650000000009</v>
      </c>
      <c r="N274" s="682">
        <v>2</v>
      </c>
      <c r="O274" s="748">
        <v>6</v>
      </c>
      <c r="P274" s="749">
        <v>21433.5</v>
      </c>
      <c r="Q274" s="509"/>
    </row>
    <row r="275" spans="1:17" x14ac:dyDescent="0.2">
      <c r="A275" s="744" t="s">
        <v>1263</v>
      </c>
      <c r="B275" s="745" t="s">
        <v>1264</v>
      </c>
      <c r="C275" s="744" t="s">
        <v>1265</v>
      </c>
      <c r="D275" s="746" t="s">
        <v>1277</v>
      </c>
      <c r="E275" s="747">
        <v>1500</v>
      </c>
      <c r="F275" s="744" t="s">
        <v>2040</v>
      </c>
      <c r="G275" s="737" t="s">
        <v>2041</v>
      </c>
      <c r="H275" s="737" t="s">
        <v>1280</v>
      </c>
      <c r="I275" s="737" t="s">
        <v>1276</v>
      </c>
      <c r="J275" s="753" t="s">
        <v>1282</v>
      </c>
      <c r="K275" s="682">
        <v>4</v>
      </c>
      <c r="L275" s="748">
        <v>10</v>
      </c>
      <c r="M275" s="749">
        <v>47386.429999999993</v>
      </c>
      <c r="N275" s="682">
        <v>2</v>
      </c>
      <c r="O275" s="748">
        <v>6</v>
      </c>
      <c r="P275" s="749">
        <v>19195</v>
      </c>
      <c r="Q275" s="509"/>
    </row>
    <row r="276" spans="1:17" ht="22.5" x14ac:dyDescent="0.2">
      <c r="A276" s="744" t="s">
        <v>1263</v>
      </c>
      <c r="B276" s="745" t="s">
        <v>1264</v>
      </c>
      <c r="C276" s="744" t="s">
        <v>1265</v>
      </c>
      <c r="D276" s="746" t="s">
        <v>1277</v>
      </c>
      <c r="E276" s="747">
        <v>1500</v>
      </c>
      <c r="F276" s="744" t="s">
        <v>2042</v>
      </c>
      <c r="G276" s="737" t="s">
        <v>2043</v>
      </c>
      <c r="H276" s="737" t="s">
        <v>1280</v>
      </c>
      <c r="I276" s="737" t="s">
        <v>1281</v>
      </c>
      <c r="J276" s="753" t="s">
        <v>1282</v>
      </c>
      <c r="K276" s="682">
        <v>3</v>
      </c>
      <c r="L276" s="748">
        <v>8</v>
      </c>
      <c r="M276" s="749">
        <v>40083.429999999993</v>
      </c>
      <c r="N276" s="682">
        <v>2</v>
      </c>
      <c r="O276" s="748">
        <v>6</v>
      </c>
      <c r="P276" s="749">
        <v>15469.5</v>
      </c>
      <c r="Q276" s="509"/>
    </row>
    <row r="277" spans="1:17" x14ac:dyDescent="0.2">
      <c r="A277" s="744" t="s">
        <v>1263</v>
      </c>
      <c r="B277" s="745" t="s">
        <v>1264</v>
      </c>
      <c r="C277" s="744" t="s">
        <v>1265</v>
      </c>
      <c r="D277" s="746" t="s">
        <v>1299</v>
      </c>
      <c r="E277" s="747">
        <v>976.2</v>
      </c>
      <c r="F277" s="744" t="s">
        <v>2044</v>
      </c>
      <c r="G277" s="737" t="s">
        <v>2045</v>
      </c>
      <c r="H277" s="737" t="s">
        <v>1302</v>
      </c>
      <c r="I277" s="737" t="s">
        <v>1302</v>
      </c>
      <c r="J277" s="753" t="s">
        <v>1302</v>
      </c>
      <c r="K277" s="682">
        <v>4</v>
      </c>
      <c r="L277" s="748">
        <v>12</v>
      </c>
      <c r="M277" s="749">
        <v>24635.109999999997</v>
      </c>
      <c r="N277" s="682"/>
      <c r="O277" s="748"/>
      <c r="P277" s="749"/>
      <c r="Q277" s="509"/>
    </row>
    <row r="278" spans="1:17" x14ac:dyDescent="0.2">
      <c r="A278" s="744" t="s">
        <v>1263</v>
      </c>
      <c r="B278" s="745" t="s">
        <v>1264</v>
      </c>
      <c r="C278" s="744" t="s">
        <v>1265</v>
      </c>
      <c r="D278" s="746" t="s">
        <v>1277</v>
      </c>
      <c r="E278" s="747">
        <v>1500</v>
      </c>
      <c r="F278" s="744" t="s">
        <v>2046</v>
      </c>
      <c r="G278" s="737" t="s">
        <v>2047</v>
      </c>
      <c r="H278" s="737" t="s">
        <v>2048</v>
      </c>
      <c r="I278" s="737" t="s">
        <v>1307</v>
      </c>
      <c r="J278" s="753" t="s">
        <v>1271</v>
      </c>
      <c r="K278" s="682">
        <v>4</v>
      </c>
      <c r="L278" s="748">
        <v>12</v>
      </c>
      <c r="M278" s="749">
        <v>46914.819999999992</v>
      </c>
      <c r="N278" s="682">
        <v>2</v>
      </c>
      <c r="O278" s="748">
        <v>6</v>
      </c>
      <c r="P278" s="749">
        <v>18561</v>
      </c>
      <c r="Q278" s="509"/>
    </row>
    <row r="279" spans="1:17" x14ac:dyDescent="0.2">
      <c r="A279" s="744" t="s">
        <v>1263</v>
      </c>
      <c r="B279" s="745" t="s">
        <v>1264</v>
      </c>
      <c r="C279" s="744" t="s">
        <v>1265</v>
      </c>
      <c r="D279" s="746" t="s">
        <v>1659</v>
      </c>
      <c r="E279" s="747">
        <v>7500</v>
      </c>
      <c r="F279" s="744" t="s">
        <v>2049</v>
      </c>
      <c r="G279" s="737" t="s">
        <v>2050</v>
      </c>
      <c r="H279" s="737" t="s">
        <v>2051</v>
      </c>
      <c r="I279" s="737" t="s">
        <v>1270</v>
      </c>
      <c r="J279" s="753" t="s">
        <v>1271</v>
      </c>
      <c r="K279" s="682">
        <v>4</v>
      </c>
      <c r="L279" s="748">
        <v>12</v>
      </c>
      <c r="M279" s="749">
        <v>117745.41</v>
      </c>
      <c r="N279" s="682">
        <v>2</v>
      </c>
      <c r="O279" s="748">
        <v>6</v>
      </c>
      <c r="P279" s="749">
        <v>48932.67</v>
      </c>
      <c r="Q279" s="509"/>
    </row>
    <row r="280" spans="1:17" x14ac:dyDescent="0.2">
      <c r="A280" s="744" t="s">
        <v>1263</v>
      </c>
      <c r="B280" s="745" t="s">
        <v>1264</v>
      </c>
      <c r="C280" s="744" t="s">
        <v>1265</v>
      </c>
      <c r="D280" s="746" t="s">
        <v>1325</v>
      </c>
      <c r="E280" s="747">
        <v>2100</v>
      </c>
      <c r="F280" s="744" t="s">
        <v>2052</v>
      </c>
      <c r="G280" s="737" t="s">
        <v>2053</v>
      </c>
      <c r="H280" s="737" t="s">
        <v>2054</v>
      </c>
      <c r="I280" s="737" t="s">
        <v>1270</v>
      </c>
      <c r="J280" s="753" t="s">
        <v>1271</v>
      </c>
      <c r="K280" s="682">
        <v>4</v>
      </c>
      <c r="L280" s="748">
        <v>12</v>
      </c>
      <c r="M280" s="749">
        <v>38727.950000000004</v>
      </c>
      <c r="N280" s="682">
        <v>2</v>
      </c>
      <c r="O280" s="748">
        <v>6</v>
      </c>
      <c r="P280" s="749">
        <v>22593.169999999995</v>
      </c>
      <c r="Q280" s="509"/>
    </row>
    <row r="281" spans="1:17" x14ac:dyDescent="0.2">
      <c r="A281" s="744" t="s">
        <v>1263</v>
      </c>
      <c r="B281" s="745" t="s">
        <v>1264</v>
      </c>
      <c r="C281" s="744" t="s">
        <v>1265</v>
      </c>
      <c r="D281" s="746" t="s">
        <v>1318</v>
      </c>
      <c r="E281" s="747">
        <v>6000</v>
      </c>
      <c r="F281" s="744" t="s">
        <v>2055</v>
      </c>
      <c r="G281" s="737" t="s">
        <v>2056</v>
      </c>
      <c r="H281" s="737" t="s">
        <v>2057</v>
      </c>
      <c r="I281" s="737" t="s">
        <v>1276</v>
      </c>
      <c r="J281" s="753" t="s">
        <v>1271</v>
      </c>
      <c r="K281" s="682">
        <v>4</v>
      </c>
      <c r="L281" s="748">
        <v>12</v>
      </c>
      <c r="M281" s="749">
        <v>98009.08</v>
      </c>
      <c r="N281" s="682">
        <v>2</v>
      </c>
      <c r="O281" s="748">
        <v>6</v>
      </c>
      <c r="P281" s="749">
        <v>40540.670000000013</v>
      </c>
      <c r="Q281" s="509"/>
    </row>
    <row r="282" spans="1:17" ht="22.5" x14ac:dyDescent="0.2">
      <c r="A282" s="744" t="s">
        <v>1263</v>
      </c>
      <c r="B282" s="745" t="s">
        <v>1264</v>
      </c>
      <c r="C282" s="744" t="s">
        <v>1265</v>
      </c>
      <c r="D282" s="746" t="s">
        <v>1303</v>
      </c>
      <c r="E282" s="747">
        <v>2500</v>
      </c>
      <c r="F282" s="744" t="s">
        <v>2058</v>
      </c>
      <c r="G282" s="737" t="s">
        <v>2059</v>
      </c>
      <c r="H282" s="737" t="s">
        <v>1280</v>
      </c>
      <c r="I282" s="737" t="s">
        <v>1281</v>
      </c>
      <c r="J282" s="753" t="s">
        <v>1282</v>
      </c>
      <c r="K282" s="682">
        <v>4</v>
      </c>
      <c r="L282" s="748">
        <v>12</v>
      </c>
      <c r="M282" s="749">
        <v>59776.74</v>
      </c>
      <c r="N282" s="682">
        <v>2</v>
      </c>
      <c r="O282" s="748">
        <v>6</v>
      </c>
      <c r="P282" s="749">
        <v>24172.999999999996</v>
      </c>
      <c r="Q282" s="509"/>
    </row>
    <row r="283" spans="1:17" x14ac:dyDescent="0.2">
      <c r="A283" s="744" t="s">
        <v>1263</v>
      </c>
      <c r="B283" s="745" t="s">
        <v>1264</v>
      </c>
      <c r="C283" s="744" t="s">
        <v>1265</v>
      </c>
      <c r="D283" s="746" t="s">
        <v>1291</v>
      </c>
      <c r="E283" s="747">
        <v>1500</v>
      </c>
      <c r="F283" s="744" t="s">
        <v>2060</v>
      </c>
      <c r="G283" s="737" t="s">
        <v>2061</v>
      </c>
      <c r="H283" s="737" t="s">
        <v>1935</v>
      </c>
      <c r="I283" s="737" t="s">
        <v>1307</v>
      </c>
      <c r="J283" s="753" t="s">
        <v>1271</v>
      </c>
      <c r="K283" s="682">
        <v>4</v>
      </c>
      <c r="L283" s="748">
        <v>11</v>
      </c>
      <c r="M283" s="749">
        <v>47493.020000000004</v>
      </c>
      <c r="N283" s="682">
        <v>2</v>
      </c>
      <c r="O283" s="748">
        <v>6</v>
      </c>
      <c r="P283" s="749">
        <v>18604.5</v>
      </c>
      <c r="Q283" s="509"/>
    </row>
    <row r="284" spans="1:17" ht="22.5" x14ac:dyDescent="0.2">
      <c r="A284" s="744" t="s">
        <v>1263</v>
      </c>
      <c r="B284" s="745" t="s">
        <v>1264</v>
      </c>
      <c r="C284" s="744" t="s">
        <v>1265</v>
      </c>
      <c r="D284" s="746" t="s">
        <v>1277</v>
      </c>
      <c r="E284" s="747">
        <v>1500</v>
      </c>
      <c r="F284" s="744" t="s">
        <v>2062</v>
      </c>
      <c r="G284" s="737" t="s">
        <v>2063</v>
      </c>
      <c r="H284" s="737" t="s">
        <v>1739</v>
      </c>
      <c r="I284" s="737" t="s">
        <v>1281</v>
      </c>
      <c r="J284" s="753" t="s">
        <v>1282</v>
      </c>
      <c r="K284" s="682">
        <v>4</v>
      </c>
      <c r="L284" s="748">
        <v>11</v>
      </c>
      <c r="M284" s="749">
        <v>47880.399999999994</v>
      </c>
      <c r="N284" s="682">
        <v>2</v>
      </c>
      <c r="O284" s="748">
        <v>6</v>
      </c>
      <c r="P284" s="749">
        <v>18722.5</v>
      </c>
      <c r="Q284" s="509"/>
    </row>
    <row r="285" spans="1:17" x14ac:dyDescent="0.2">
      <c r="A285" s="744" t="s">
        <v>1263</v>
      </c>
      <c r="B285" s="745" t="s">
        <v>1264</v>
      </c>
      <c r="C285" s="744" t="s">
        <v>1265</v>
      </c>
      <c r="D285" s="746" t="s">
        <v>1291</v>
      </c>
      <c r="E285" s="747">
        <v>1500</v>
      </c>
      <c r="F285" s="744" t="s">
        <v>2064</v>
      </c>
      <c r="G285" s="737" t="s">
        <v>2065</v>
      </c>
      <c r="H285" s="737" t="s">
        <v>1302</v>
      </c>
      <c r="I285" s="737" t="s">
        <v>1302</v>
      </c>
      <c r="J285" s="753" t="s">
        <v>1302</v>
      </c>
      <c r="K285" s="682">
        <v>4</v>
      </c>
      <c r="L285" s="748">
        <v>11</v>
      </c>
      <c r="M285" s="749">
        <v>28089.46</v>
      </c>
      <c r="N285" s="682">
        <v>2</v>
      </c>
      <c r="O285" s="748">
        <v>6</v>
      </c>
      <c r="P285" s="749">
        <v>12843.5</v>
      </c>
      <c r="Q285" s="509"/>
    </row>
    <row r="286" spans="1:17" ht="22.5" x14ac:dyDescent="0.2">
      <c r="A286" s="744" t="s">
        <v>1263</v>
      </c>
      <c r="B286" s="745" t="s">
        <v>1264</v>
      </c>
      <c r="C286" s="744" t="s">
        <v>1265</v>
      </c>
      <c r="D286" s="746" t="s">
        <v>1277</v>
      </c>
      <c r="E286" s="747">
        <v>1500</v>
      </c>
      <c r="F286" s="744" t="s">
        <v>2066</v>
      </c>
      <c r="G286" s="737" t="s">
        <v>2067</v>
      </c>
      <c r="H286" s="737" t="s">
        <v>2068</v>
      </c>
      <c r="I286" s="737" t="s">
        <v>1281</v>
      </c>
      <c r="J286" s="753" t="s">
        <v>1282</v>
      </c>
      <c r="K286" s="682">
        <v>4</v>
      </c>
      <c r="L286" s="748">
        <v>11</v>
      </c>
      <c r="M286" s="749">
        <v>49791.810000000005</v>
      </c>
      <c r="N286" s="682">
        <v>2</v>
      </c>
      <c r="O286" s="748">
        <v>6</v>
      </c>
      <c r="P286" s="749">
        <v>19271.169999999998</v>
      </c>
      <c r="Q286" s="509"/>
    </row>
    <row r="287" spans="1:17" ht="22.5" x14ac:dyDescent="0.2">
      <c r="A287" s="744" t="s">
        <v>1263</v>
      </c>
      <c r="B287" s="745" t="s">
        <v>1264</v>
      </c>
      <c r="C287" s="744" t="s">
        <v>1265</v>
      </c>
      <c r="D287" s="746" t="s">
        <v>1668</v>
      </c>
      <c r="E287" s="747">
        <v>1500</v>
      </c>
      <c r="F287" s="744" t="s">
        <v>2069</v>
      </c>
      <c r="G287" s="737" t="s">
        <v>2070</v>
      </c>
      <c r="H287" s="737" t="s">
        <v>1559</v>
      </c>
      <c r="I287" s="737" t="s">
        <v>1276</v>
      </c>
      <c r="J287" s="753" t="s">
        <v>1282</v>
      </c>
      <c r="K287" s="682">
        <v>4</v>
      </c>
      <c r="L287" s="748">
        <v>12</v>
      </c>
      <c r="M287" s="749">
        <v>45338.01</v>
      </c>
      <c r="N287" s="682">
        <v>2</v>
      </c>
      <c r="O287" s="748">
        <v>6</v>
      </c>
      <c r="P287" s="749">
        <v>18162.169999999998</v>
      </c>
      <c r="Q287" s="509"/>
    </row>
    <row r="288" spans="1:17" ht="22.5" x14ac:dyDescent="0.2">
      <c r="A288" s="744" t="s">
        <v>1263</v>
      </c>
      <c r="B288" s="745" t="s">
        <v>1264</v>
      </c>
      <c r="C288" s="744" t="s">
        <v>1265</v>
      </c>
      <c r="D288" s="746" t="s">
        <v>1329</v>
      </c>
      <c r="E288" s="747">
        <v>1500</v>
      </c>
      <c r="F288" s="744" t="s">
        <v>2071</v>
      </c>
      <c r="G288" s="737" t="s">
        <v>2072</v>
      </c>
      <c r="H288" s="737" t="s">
        <v>2073</v>
      </c>
      <c r="I288" s="737" t="s">
        <v>1281</v>
      </c>
      <c r="J288" s="753" t="s">
        <v>1282</v>
      </c>
      <c r="K288" s="682">
        <v>4</v>
      </c>
      <c r="L288" s="748">
        <v>12</v>
      </c>
      <c r="M288" s="749">
        <v>46182.67</v>
      </c>
      <c r="N288" s="682">
        <v>2</v>
      </c>
      <c r="O288" s="748">
        <v>6</v>
      </c>
      <c r="P288" s="749">
        <v>18801</v>
      </c>
      <c r="Q288" s="509"/>
    </row>
    <row r="289" spans="1:17" x14ac:dyDescent="0.2">
      <c r="A289" s="744" t="s">
        <v>1263</v>
      </c>
      <c r="B289" s="745" t="s">
        <v>1264</v>
      </c>
      <c r="C289" s="744" t="s">
        <v>1265</v>
      </c>
      <c r="D289" s="746" t="s">
        <v>1329</v>
      </c>
      <c r="E289" s="747">
        <v>1500</v>
      </c>
      <c r="F289" s="744" t="s">
        <v>2074</v>
      </c>
      <c r="G289" s="737" t="s">
        <v>2075</v>
      </c>
      <c r="H289" s="737" t="s">
        <v>1935</v>
      </c>
      <c r="I289" s="737" t="s">
        <v>1307</v>
      </c>
      <c r="J289" s="753" t="s">
        <v>1271</v>
      </c>
      <c r="K289" s="682">
        <v>4</v>
      </c>
      <c r="L289" s="748">
        <v>11</v>
      </c>
      <c r="M289" s="749">
        <v>47848.42</v>
      </c>
      <c r="N289" s="682">
        <v>2</v>
      </c>
      <c r="O289" s="748">
        <v>6</v>
      </c>
      <c r="P289" s="749">
        <v>18526.5</v>
      </c>
      <c r="Q289" s="509"/>
    </row>
    <row r="290" spans="1:17" x14ac:dyDescent="0.2">
      <c r="A290" s="744" t="s">
        <v>1263</v>
      </c>
      <c r="B290" s="745" t="s">
        <v>1264</v>
      </c>
      <c r="C290" s="744" t="s">
        <v>1265</v>
      </c>
      <c r="D290" s="746" t="s">
        <v>1366</v>
      </c>
      <c r="E290" s="747">
        <v>4500</v>
      </c>
      <c r="F290" s="744" t="s">
        <v>2076</v>
      </c>
      <c r="G290" s="737" t="s">
        <v>2077</v>
      </c>
      <c r="H290" s="737" t="s">
        <v>1499</v>
      </c>
      <c r="I290" s="737" t="s">
        <v>1276</v>
      </c>
      <c r="J290" s="753" t="s">
        <v>1271</v>
      </c>
      <c r="K290" s="682">
        <v>4</v>
      </c>
      <c r="L290" s="748">
        <v>11</v>
      </c>
      <c r="M290" s="749">
        <v>86652.64</v>
      </c>
      <c r="N290" s="682">
        <v>2</v>
      </c>
      <c r="O290" s="748">
        <v>6</v>
      </c>
      <c r="P290" s="749">
        <v>35548.5</v>
      </c>
      <c r="Q290" s="509"/>
    </row>
    <row r="291" spans="1:17" ht="22.5" x14ac:dyDescent="0.2">
      <c r="A291" s="744" t="s">
        <v>1263</v>
      </c>
      <c r="B291" s="745" t="s">
        <v>1264</v>
      </c>
      <c r="C291" s="744" t="s">
        <v>1265</v>
      </c>
      <c r="D291" s="746" t="s">
        <v>1277</v>
      </c>
      <c r="E291" s="747">
        <v>1500</v>
      </c>
      <c r="F291" s="744" t="s">
        <v>2078</v>
      </c>
      <c r="G291" s="737" t="s">
        <v>2079</v>
      </c>
      <c r="H291" s="737" t="s">
        <v>2080</v>
      </c>
      <c r="I291" s="737" t="s">
        <v>1295</v>
      </c>
      <c r="J291" s="753" t="s">
        <v>1271</v>
      </c>
      <c r="K291" s="682">
        <v>4</v>
      </c>
      <c r="L291" s="748">
        <v>12</v>
      </c>
      <c r="M291" s="749">
        <v>47204.349999999991</v>
      </c>
      <c r="N291" s="682">
        <v>2</v>
      </c>
      <c r="O291" s="748">
        <v>6</v>
      </c>
      <c r="P291" s="749">
        <v>18481.830000000002</v>
      </c>
      <c r="Q291" s="509"/>
    </row>
    <row r="292" spans="1:17" x14ac:dyDescent="0.2">
      <c r="A292" s="744" t="s">
        <v>1263</v>
      </c>
      <c r="B292" s="745" t="s">
        <v>1264</v>
      </c>
      <c r="C292" s="744" t="s">
        <v>1265</v>
      </c>
      <c r="D292" s="746" t="s">
        <v>1296</v>
      </c>
      <c r="E292" s="747">
        <v>2100</v>
      </c>
      <c r="F292" s="744" t="s">
        <v>2081</v>
      </c>
      <c r="G292" s="737" t="s">
        <v>2082</v>
      </c>
      <c r="H292" s="737" t="s">
        <v>1848</v>
      </c>
      <c r="I292" s="737" t="s">
        <v>1276</v>
      </c>
      <c r="J292" s="753" t="s">
        <v>1282</v>
      </c>
      <c r="K292" s="682">
        <v>4</v>
      </c>
      <c r="L292" s="748">
        <v>12</v>
      </c>
      <c r="M292" s="749">
        <v>59860.46</v>
      </c>
      <c r="N292" s="682">
        <v>2</v>
      </c>
      <c r="O292" s="748">
        <v>6</v>
      </c>
      <c r="P292" s="749">
        <v>22066</v>
      </c>
      <c r="Q292" s="509"/>
    </row>
    <row r="293" spans="1:17" ht="22.5" x14ac:dyDescent="0.2">
      <c r="A293" s="744" t="s">
        <v>1263</v>
      </c>
      <c r="B293" s="745" t="s">
        <v>1264</v>
      </c>
      <c r="C293" s="744" t="s">
        <v>1265</v>
      </c>
      <c r="D293" s="746" t="s">
        <v>1277</v>
      </c>
      <c r="E293" s="747">
        <v>1500</v>
      </c>
      <c r="F293" s="744" t="s">
        <v>2083</v>
      </c>
      <c r="G293" s="737" t="s">
        <v>2084</v>
      </c>
      <c r="H293" s="737" t="s">
        <v>2085</v>
      </c>
      <c r="I293" s="737" t="s">
        <v>1281</v>
      </c>
      <c r="J293" s="753" t="s">
        <v>1282</v>
      </c>
      <c r="K293" s="682">
        <v>4</v>
      </c>
      <c r="L293" s="748">
        <v>12</v>
      </c>
      <c r="M293" s="749">
        <v>47178.78</v>
      </c>
      <c r="N293" s="682">
        <v>2</v>
      </c>
      <c r="O293" s="748">
        <v>6</v>
      </c>
      <c r="P293" s="749">
        <v>18565</v>
      </c>
      <c r="Q293" s="509"/>
    </row>
    <row r="294" spans="1:17" x14ac:dyDescent="0.2">
      <c r="A294" s="744" t="s">
        <v>1263</v>
      </c>
      <c r="B294" s="745" t="s">
        <v>1264</v>
      </c>
      <c r="C294" s="744" t="s">
        <v>1265</v>
      </c>
      <c r="D294" s="746" t="s">
        <v>1587</v>
      </c>
      <c r="E294" s="747">
        <v>3100</v>
      </c>
      <c r="F294" s="744" t="s">
        <v>2086</v>
      </c>
      <c r="G294" s="737" t="s">
        <v>2087</v>
      </c>
      <c r="H294" s="737" t="s">
        <v>2088</v>
      </c>
      <c r="I294" s="737" t="s">
        <v>1276</v>
      </c>
      <c r="J294" s="753" t="s">
        <v>1271</v>
      </c>
      <c r="K294" s="682">
        <v>4</v>
      </c>
      <c r="L294" s="748">
        <v>12</v>
      </c>
      <c r="M294" s="749">
        <v>71339.33</v>
      </c>
      <c r="N294" s="682">
        <v>2</v>
      </c>
      <c r="O294" s="748">
        <v>6</v>
      </c>
      <c r="P294" s="749">
        <v>28907.84</v>
      </c>
      <c r="Q294" s="509"/>
    </row>
    <row r="295" spans="1:17" x14ac:dyDescent="0.2">
      <c r="A295" s="744" t="s">
        <v>1263</v>
      </c>
      <c r="B295" s="745" t="s">
        <v>1264</v>
      </c>
      <c r="C295" s="744" t="s">
        <v>1265</v>
      </c>
      <c r="D295" s="746" t="s">
        <v>1296</v>
      </c>
      <c r="E295" s="747">
        <v>2100</v>
      </c>
      <c r="F295" s="744" t="s">
        <v>2089</v>
      </c>
      <c r="G295" s="737" t="s">
        <v>2090</v>
      </c>
      <c r="H295" s="737" t="s">
        <v>1280</v>
      </c>
      <c r="I295" s="737" t="s">
        <v>1276</v>
      </c>
      <c r="J295" s="753" t="s">
        <v>1282</v>
      </c>
      <c r="K295" s="682">
        <v>3</v>
      </c>
      <c r="L295" s="748">
        <v>8</v>
      </c>
      <c r="M295" s="749">
        <v>54203.66</v>
      </c>
      <c r="N295" s="682">
        <v>2</v>
      </c>
      <c r="O295" s="748">
        <v>6</v>
      </c>
      <c r="P295" s="749">
        <v>22382.499999999996</v>
      </c>
      <c r="Q295" s="509"/>
    </row>
    <row r="296" spans="1:17" x14ac:dyDescent="0.2">
      <c r="A296" s="744" t="s">
        <v>1263</v>
      </c>
      <c r="B296" s="745" t="s">
        <v>1264</v>
      </c>
      <c r="C296" s="744" t="s">
        <v>1265</v>
      </c>
      <c r="D296" s="746" t="s">
        <v>1436</v>
      </c>
      <c r="E296" s="747">
        <v>1800</v>
      </c>
      <c r="F296" s="744" t="s">
        <v>2091</v>
      </c>
      <c r="G296" s="737" t="s">
        <v>2092</v>
      </c>
      <c r="H296" s="737" t="s">
        <v>1302</v>
      </c>
      <c r="I296" s="737" t="s">
        <v>1339</v>
      </c>
      <c r="J296" s="753" t="s">
        <v>1340</v>
      </c>
      <c r="K296" s="682">
        <v>4</v>
      </c>
      <c r="L296" s="748">
        <v>12</v>
      </c>
      <c r="M296" s="749">
        <v>50037.94</v>
      </c>
      <c r="N296" s="682">
        <v>2</v>
      </c>
      <c r="O296" s="748">
        <v>6</v>
      </c>
      <c r="P296" s="749">
        <v>19716</v>
      </c>
      <c r="Q296" s="509"/>
    </row>
    <row r="297" spans="1:17" x14ac:dyDescent="0.2">
      <c r="A297" s="744" t="s">
        <v>1263</v>
      </c>
      <c r="B297" s="745" t="s">
        <v>1264</v>
      </c>
      <c r="C297" s="744" t="s">
        <v>1265</v>
      </c>
      <c r="D297" s="746" t="s">
        <v>1387</v>
      </c>
      <c r="E297" s="747">
        <v>2700</v>
      </c>
      <c r="F297" s="744" t="s">
        <v>2093</v>
      </c>
      <c r="G297" s="737" t="s">
        <v>2094</v>
      </c>
      <c r="H297" s="737" t="s">
        <v>2095</v>
      </c>
      <c r="I297" s="737" t="s">
        <v>1307</v>
      </c>
      <c r="J297" s="753" t="s">
        <v>1271</v>
      </c>
      <c r="K297" s="682">
        <v>4</v>
      </c>
      <c r="L297" s="748">
        <v>12</v>
      </c>
      <c r="M297" s="749">
        <v>62077.31</v>
      </c>
      <c r="N297" s="682">
        <v>2</v>
      </c>
      <c r="O297" s="748">
        <v>6</v>
      </c>
      <c r="P297" s="749">
        <v>25484.829999999998</v>
      </c>
      <c r="Q297" s="509"/>
    </row>
    <row r="298" spans="1:17" ht="22.5" x14ac:dyDescent="0.2">
      <c r="A298" s="744" t="s">
        <v>1263</v>
      </c>
      <c r="B298" s="745" t="s">
        <v>1264</v>
      </c>
      <c r="C298" s="744" t="s">
        <v>1265</v>
      </c>
      <c r="D298" s="746" t="s">
        <v>1329</v>
      </c>
      <c r="E298" s="747">
        <v>1500</v>
      </c>
      <c r="F298" s="744" t="s">
        <v>2096</v>
      </c>
      <c r="G298" s="737" t="s">
        <v>2097</v>
      </c>
      <c r="H298" s="737" t="s">
        <v>1372</v>
      </c>
      <c r="I298" s="737" t="s">
        <v>1281</v>
      </c>
      <c r="J298" s="753" t="s">
        <v>1282</v>
      </c>
      <c r="K298" s="682">
        <v>4</v>
      </c>
      <c r="L298" s="748">
        <v>12</v>
      </c>
      <c r="M298" s="749">
        <v>47205.130000000005</v>
      </c>
      <c r="N298" s="682">
        <v>2</v>
      </c>
      <c r="O298" s="748">
        <v>6</v>
      </c>
      <c r="P298" s="749">
        <v>19037.5</v>
      </c>
      <c r="Q298" s="509"/>
    </row>
    <row r="299" spans="1:17" ht="22.5" x14ac:dyDescent="0.2">
      <c r="A299" s="744" t="s">
        <v>1263</v>
      </c>
      <c r="B299" s="745" t="s">
        <v>1264</v>
      </c>
      <c r="C299" s="744" t="s">
        <v>1265</v>
      </c>
      <c r="D299" s="746" t="s">
        <v>1570</v>
      </c>
      <c r="E299" s="747">
        <v>2100</v>
      </c>
      <c r="F299" s="744" t="s">
        <v>2098</v>
      </c>
      <c r="G299" s="737" t="s">
        <v>2099</v>
      </c>
      <c r="H299" s="737" t="s">
        <v>1280</v>
      </c>
      <c r="I299" s="737" t="s">
        <v>1276</v>
      </c>
      <c r="J299" s="753" t="s">
        <v>1282</v>
      </c>
      <c r="K299" s="682">
        <v>4</v>
      </c>
      <c r="L299" s="748">
        <v>11</v>
      </c>
      <c r="M299" s="749">
        <v>55128.780000000006</v>
      </c>
      <c r="N299" s="682">
        <v>2</v>
      </c>
      <c r="O299" s="748">
        <v>6</v>
      </c>
      <c r="P299" s="749">
        <v>22973.329999999998</v>
      </c>
      <c r="Q299" s="509"/>
    </row>
    <row r="300" spans="1:17" ht="22.5" x14ac:dyDescent="0.2">
      <c r="A300" s="744" t="s">
        <v>1263</v>
      </c>
      <c r="B300" s="745" t="s">
        <v>1264</v>
      </c>
      <c r="C300" s="744" t="s">
        <v>1265</v>
      </c>
      <c r="D300" s="746" t="s">
        <v>1277</v>
      </c>
      <c r="E300" s="747">
        <v>1500</v>
      </c>
      <c r="F300" s="744" t="s">
        <v>2100</v>
      </c>
      <c r="G300" s="737" t="s">
        <v>2101</v>
      </c>
      <c r="H300" s="737" t="s">
        <v>2102</v>
      </c>
      <c r="I300" s="737" t="s">
        <v>1307</v>
      </c>
      <c r="J300" s="753" t="s">
        <v>1271</v>
      </c>
      <c r="K300" s="682">
        <v>4</v>
      </c>
      <c r="L300" s="748">
        <v>12</v>
      </c>
      <c r="M300" s="749">
        <v>46971.12</v>
      </c>
      <c r="N300" s="682">
        <v>2</v>
      </c>
      <c r="O300" s="748">
        <v>6</v>
      </c>
      <c r="P300" s="749">
        <v>18577.5</v>
      </c>
      <c r="Q300" s="509"/>
    </row>
    <row r="301" spans="1:17" ht="22.5" x14ac:dyDescent="0.2">
      <c r="A301" s="744" t="s">
        <v>1263</v>
      </c>
      <c r="B301" s="745" t="s">
        <v>1264</v>
      </c>
      <c r="C301" s="744" t="s">
        <v>1265</v>
      </c>
      <c r="D301" s="746" t="s">
        <v>1277</v>
      </c>
      <c r="E301" s="747">
        <v>1500</v>
      </c>
      <c r="F301" s="744" t="s">
        <v>2103</v>
      </c>
      <c r="G301" s="737" t="s">
        <v>2104</v>
      </c>
      <c r="H301" s="737" t="s">
        <v>2105</v>
      </c>
      <c r="I301" s="737" t="s">
        <v>1307</v>
      </c>
      <c r="J301" s="753" t="s">
        <v>1335</v>
      </c>
      <c r="K301" s="682">
        <v>4</v>
      </c>
      <c r="L301" s="748">
        <v>12</v>
      </c>
      <c r="M301" s="749">
        <v>45772.49</v>
      </c>
      <c r="N301" s="682">
        <v>2</v>
      </c>
      <c r="O301" s="748">
        <v>6</v>
      </c>
      <c r="P301" s="749">
        <v>18229</v>
      </c>
      <c r="Q301" s="509"/>
    </row>
    <row r="302" spans="1:17" x14ac:dyDescent="0.2">
      <c r="A302" s="744" t="s">
        <v>1263</v>
      </c>
      <c r="B302" s="745" t="s">
        <v>1264</v>
      </c>
      <c r="C302" s="744" t="s">
        <v>1265</v>
      </c>
      <c r="D302" s="746" t="s">
        <v>2106</v>
      </c>
      <c r="E302" s="747">
        <v>6000</v>
      </c>
      <c r="F302" s="744" t="s">
        <v>2107</v>
      </c>
      <c r="G302" s="737" t="s">
        <v>2108</v>
      </c>
      <c r="H302" s="737" t="s">
        <v>2109</v>
      </c>
      <c r="I302" s="737" t="s">
        <v>1276</v>
      </c>
      <c r="J302" s="753" t="s">
        <v>1271</v>
      </c>
      <c r="K302" s="682">
        <v>4</v>
      </c>
      <c r="L302" s="748">
        <v>12</v>
      </c>
      <c r="M302" s="749">
        <v>96854.959999999992</v>
      </c>
      <c r="N302" s="682">
        <v>2</v>
      </c>
      <c r="O302" s="748">
        <v>6</v>
      </c>
      <c r="P302" s="749">
        <v>40127.999999999993</v>
      </c>
      <c r="Q302" s="509"/>
    </row>
    <row r="303" spans="1:17" x14ac:dyDescent="0.2">
      <c r="A303" s="744" t="s">
        <v>1263</v>
      </c>
      <c r="B303" s="745" t="s">
        <v>1264</v>
      </c>
      <c r="C303" s="744" t="s">
        <v>1265</v>
      </c>
      <c r="D303" s="746" t="s">
        <v>1366</v>
      </c>
      <c r="E303" s="747">
        <v>5000</v>
      </c>
      <c r="F303" s="744" t="s">
        <v>2110</v>
      </c>
      <c r="G303" s="737" t="s">
        <v>2111</v>
      </c>
      <c r="H303" s="737" t="s">
        <v>1563</v>
      </c>
      <c r="I303" s="737" t="s">
        <v>1276</v>
      </c>
      <c r="J303" s="753" t="s">
        <v>1271</v>
      </c>
      <c r="K303" s="682">
        <v>4</v>
      </c>
      <c r="L303" s="748">
        <v>12</v>
      </c>
      <c r="M303" s="749">
        <v>84185.9</v>
      </c>
      <c r="N303" s="682">
        <v>2</v>
      </c>
      <c r="O303" s="748">
        <v>6</v>
      </c>
      <c r="P303" s="749">
        <v>41365.5</v>
      </c>
      <c r="Q303" s="509"/>
    </row>
    <row r="304" spans="1:17" x14ac:dyDescent="0.2">
      <c r="A304" s="744" t="s">
        <v>1263</v>
      </c>
      <c r="B304" s="745" t="s">
        <v>1264</v>
      </c>
      <c r="C304" s="744" t="s">
        <v>1265</v>
      </c>
      <c r="D304" s="746" t="s">
        <v>1429</v>
      </c>
      <c r="E304" s="747">
        <v>4000</v>
      </c>
      <c r="F304" s="744" t="s">
        <v>2112</v>
      </c>
      <c r="G304" s="737" t="s">
        <v>2113</v>
      </c>
      <c r="H304" s="737" t="s">
        <v>2114</v>
      </c>
      <c r="I304" s="737" t="s">
        <v>1276</v>
      </c>
      <c r="J304" s="753" t="s">
        <v>1271</v>
      </c>
      <c r="K304" s="682">
        <v>4</v>
      </c>
      <c r="L304" s="748">
        <v>12</v>
      </c>
      <c r="M304" s="749">
        <v>81894.570000000007</v>
      </c>
      <c r="N304" s="682">
        <v>2</v>
      </c>
      <c r="O304" s="748">
        <v>6</v>
      </c>
      <c r="P304" s="749">
        <v>33287.5</v>
      </c>
      <c r="Q304" s="509"/>
    </row>
    <row r="305" spans="1:17" x14ac:dyDescent="0.2">
      <c r="A305" s="744" t="s">
        <v>1263</v>
      </c>
      <c r="B305" s="745" t="s">
        <v>1264</v>
      </c>
      <c r="C305" s="744" t="s">
        <v>1265</v>
      </c>
      <c r="D305" s="746" t="s">
        <v>1277</v>
      </c>
      <c r="E305" s="747">
        <v>1500</v>
      </c>
      <c r="F305" s="744" t="s">
        <v>2115</v>
      </c>
      <c r="G305" s="737" t="s">
        <v>2116</v>
      </c>
      <c r="H305" s="737" t="s">
        <v>1795</v>
      </c>
      <c r="I305" s="737" t="s">
        <v>1276</v>
      </c>
      <c r="J305" s="753" t="s">
        <v>1282</v>
      </c>
      <c r="K305" s="682">
        <v>4</v>
      </c>
      <c r="L305" s="748">
        <v>12</v>
      </c>
      <c r="M305" s="749">
        <v>47072.51</v>
      </c>
      <c r="N305" s="682">
        <v>2</v>
      </c>
      <c r="O305" s="748">
        <v>6</v>
      </c>
      <c r="P305" s="749">
        <v>18406.5</v>
      </c>
      <c r="Q305" s="509"/>
    </row>
    <row r="306" spans="1:17" x14ac:dyDescent="0.2">
      <c r="A306" s="744" t="s">
        <v>1263</v>
      </c>
      <c r="B306" s="745" t="s">
        <v>1264</v>
      </c>
      <c r="C306" s="744" t="s">
        <v>1265</v>
      </c>
      <c r="D306" s="746" t="s">
        <v>2117</v>
      </c>
      <c r="E306" s="747">
        <v>1500</v>
      </c>
      <c r="F306" s="744" t="s">
        <v>2118</v>
      </c>
      <c r="G306" s="737" t="s">
        <v>2119</v>
      </c>
      <c r="H306" s="737" t="s">
        <v>2120</v>
      </c>
      <c r="I306" s="737" t="s">
        <v>1276</v>
      </c>
      <c r="J306" s="753" t="s">
        <v>1282</v>
      </c>
      <c r="K306" s="682">
        <v>2</v>
      </c>
      <c r="L306" s="748">
        <v>4</v>
      </c>
      <c r="M306" s="749">
        <v>39891.11</v>
      </c>
      <c r="N306" s="682">
        <v>2</v>
      </c>
      <c r="O306" s="748">
        <v>6</v>
      </c>
      <c r="P306" s="749">
        <v>19686</v>
      </c>
      <c r="Q306" s="509"/>
    </row>
    <row r="307" spans="1:17" x14ac:dyDescent="0.2">
      <c r="A307" s="744" t="s">
        <v>1263</v>
      </c>
      <c r="B307" s="745" t="s">
        <v>1264</v>
      </c>
      <c r="C307" s="744" t="s">
        <v>1265</v>
      </c>
      <c r="D307" s="746" t="s">
        <v>1303</v>
      </c>
      <c r="E307" s="747">
        <v>2300</v>
      </c>
      <c r="F307" s="744" t="s">
        <v>2121</v>
      </c>
      <c r="G307" s="737" t="s">
        <v>2122</v>
      </c>
      <c r="H307" s="737" t="s">
        <v>1280</v>
      </c>
      <c r="I307" s="737" t="s">
        <v>1276</v>
      </c>
      <c r="J307" s="753" t="s">
        <v>1282</v>
      </c>
      <c r="K307" s="682">
        <v>4</v>
      </c>
      <c r="L307" s="748">
        <v>12</v>
      </c>
      <c r="M307" s="749">
        <v>57296.65</v>
      </c>
      <c r="N307" s="682">
        <v>2</v>
      </c>
      <c r="O307" s="748">
        <v>6</v>
      </c>
      <c r="P307" s="749">
        <v>23158.270000000004</v>
      </c>
      <c r="Q307" s="509"/>
    </row>
    <row r="308" spans="1:17" ht="22.5" x14ac:dyDescent="0.2">
      <c r="A308" s="744" t="s">
        <v>1263</v>
      </c>
      <c r="B308" s="745" t="s">
        <v>1264</v>
      </c>
      <c r="C308" s="744" t="s">
        <v>1265</v>
      </c>
      <c r="D308" s="746" t="s">
        <v>1329</v>
      </c>
      <c r="E308" s="747">
        <v>1500</v>
      </c>
      <c r="F308" s="744" t="s">
        <v>2123</v>
      </c>
      <c r="G308" s="737" t="s">
        <v>2124</v>
      </c>
      <c r="H308" s="737" t="s">
        <v>2125</v>
      </c>
      <c r="I308" s="737" t="s">
        <v>1270</v>
      </c>
      <c r="J308" s="753" t="s">
        <v>1271</v>
      </c>
      <c r="K308" s="682">
        <v>2</v>
      </c>
      <c r="L308" s="748">
        <v>5</v>
      </c>
      <c r="M308" s="749">
        <v>38106.070000000007</v>
      </c>
      <c r="N308" s="682">
        <v>2</v>
      </c>
      <c r="O308" s="748">
        <v>6</v>
      </c>
      <c r="P308" s="749">
        <v>18691.5</v>
      </c>
      <c r="Q308" s="509"/>
    </row>
    <row r="309" spans="1:17" x14ac:dyDescent="0.2">
      <c r="A309" s="744" t="s">
        <v>1263</v>
      </c>
      <c r="B309" s="745" t="s">
        <v>1264</v>
      </c>
      <c r="C309" s="744" t="s">
        <v>1265</v>
      </c>
      <c r="D309" s="746" t="s">
        <v>1743</v>
      </c>
      <c r="E309" s="747">
        <v>1200</v>
      </c>
      <c r="F309" s="744" t="s">
        <v>2126</v>
      </c>
      <c r="G309" s="737" t="s">
        <v>2127</v>
      </c>
      <c r="H309" s="737" t="s">
        <v>1302</v>
      </c>
      <c r="I309" s="737" t="s">
        <v>1302</v>
      </c>
      <c r="J309" s="753" t="s">
        <v>1302</v>
      </c>
      <c r="K309" s="682">
        <v>4</v>
      </c>
      <c r="L309" s="748">
        <v>12</v>
      </c>
      <c r="M309" s="749">
        <v>30204.079999999998</v>
      </c>
      <c r="N309" s="682">
        <v>2</v>
      </c>
      <c r="O309" s="748">
        <v>6</v>
      </c>
      <c r="P309" s="749">
        <v>11191.359999999999</v>
      </c>
      <c r="Q309" s="509"/>
    </row>
    <row r="310" spans="1:17" x14ac:dyDescent="0.2">
      <c r="A310" s="744" t="s">
        <v>1263</v>
      </c>
      <c r="B310" s="745" t="s">
        <v>1264</v>
      </c>
      <c r="C310" s="744" t="s">
        <v>1265</v>
      </c>
      <c r="D310" s="746" t="s">
        <v>1429</v>
      </c>
      <c r="E310" s="747">
        <v>3500</v>
      </c>
      <c r="F310" s="744" t="s">
        <v>2128</v>
      </c>
      <c r="G310" s="737" t="s">
        <v>2129</v>
      </c>
      <c r="H310" s="737" t="s">
        <v>2130</v>
      </c>
      <c r="I310" s="737" t="s">
        <v>1295</v>
      </c>
      <c r="J310" s="753" t="s">
        <v>1282</v>
      </c>
      <c r="K310" s="682">
        <v>4</v>
      </c>
      <c r="L310" s="748">
        <v>12</v>
      </c>
      <c r="M310" s="749">
        <v>71183.5</v>
      </c>
      <c r="N310" s="682">
        <v>2</v>
      </c>
      <c r="O310" s="748">
        <v>6</v>
      </c>
      <c r="P310" s="749">
        <v>28976</v>
      </c>
      <c r="Q310" s="509"/>
    </row>
    <row r="311" spans="1:17" x14ac:dyDescent="0.2">
      <c r="A311" s="744" t="s">
        <v>1263</v>
      </c>
      <c r="B311" s="745" t="s">
        <v>1264</v>
      </c>
      <c r="C311" s="744" t="s">
        <v>1265</v>
      </c>
      <c r="D311" s="746" t="s">
        <v>1277</v>
      </c>
      <c r="E311" s="747">
        <v>1500</v>
      </c>
      <c r="F311" s="744" t="s">
        <v>2131</v>
      </c>
      <c r="G311" s="737" t="s">
        <v>2132</v>
      </c>
      <c r="H311" s="737" t="s">
        <v>1935</v>
      </c>
      <c r="I311" s="737" t="s">
        <v>1276</v>
      </c>
      <c r="J311" s="753" t="s">
        <v>1271</v>
      </c>
      <c r="K311" s="682">
        <v>4</v>
      </c>
      <c r="L311" s="748">
        <v>12</v>
      </c>
      <c r="M311" s="749">
        <v>48990.130000000005</v>
      </c>
      <c r="N311" s="682">
        <v>2</v>
      </c>
      <c r="O311" s="748">
        <v>6</v>
      </c>
      <c r="P311" s="749">
        <v>19208.5</v>
      </c>
      <c r="Q311" s="509"/>
    </row>
    <row r="312" spans="1:17" x14ac:dyDescent="0.2">
      <c r="A312" s="744" t="s">
        <v>1263</v>
      </c>
      <c r="B312" s="745" t="s">
        <v>1264</v>
      </c>
      <c r="C312" s="744" t="s">
        <v>1265</v>
      </c>
      <c r="D312" s="746" t="s">
        <v>1296</v>
      </c>
      <c r="E312" s="747">
        <v>2100</v>
      </c>
      <c r="F312" s="744" t="s">
        <v>2133</v>
      </c>
      <c r="G312" s="737" t="s">
        <v>2134</v>
      </c>
      <c r="H312" s="737" t="s">
        <v>1627</v>
      </c>
      <c r="I312" s="737" t="s">
        <v>1276</v>
      </c>
      <c r="J312" s="753" t="s">
        <v>1282</v>
      </c>
      <c r="K312" s="682">
        <v>4</v>
      </c>
      <c r="L312" s="748">
        <v>12</v>
      </c>
      <c r="M312" s="749">
        <v>57785.31</v>
      </c>
      <c r="N312" s="682">
        <v>2</v>
      </c>
      <c r="O312" s="748">
        <v>6</v>
      </c>
      <c r="P312" s="749">
        <v>21924.33</v>
      </c>
      <c r="Q312" s="509"/>
    </row>
    <row r="313" spans="1:17" ht="22.5" x14ac:dyDescent="0.2">
      <c r="A313" s="744" t="s">
        <v>1263</v>
      </c>
      <c r="B313" s="745" t="s">
        <v>1264</v>
      </c>
      <c r="C313" s="744" t="s">
        <v>1265</v>
      </c>
      <c r="D313" s="746" t="s">
        <v>1296</v>
      </c>
      <c r="E313" s="747">
        <v>2100</v>
      </c>
      <c r="F313" s="744" t="s">
        <v>2135</v>
      </c>
      <c r="G313" s="737" t="s">
        <v>2136</v>
      </c>
      <c r="H313" s="737" t="s">
        <v>2137</v>
      </c>
      <c r="I313" s="737" t="s">
        <v>1281</v>
      </c>
      <c r="J313" s="753" t="s">
        <v>1282</v>
      </c>
      <c r="K313" s="682">
        <v>4</v>
      </c>
      <c r="L313" s="748">
        <v>11</v>
      </c>
      <c r="M313" s="749">
        <v>54919.729999999996</v>
      </c>
      <c r="N313" s="682">
        <v>2</v>
      </c>
      <c r="O313" s="748">
        <v>6</v>
      </c>
      <c r="P313" s="749">
        <v>20872.5</v>
      </c>
      <c r="Q313" s="509"/>
    </row>
    <row r="314" spans="1:17" ht="22.5" x14ac:dyDescent="0.2">
      <c r="A314" s="744" t="s">
        <v>1263</v>
      </c>
      <c r="B314" s="745" t="s">
        <v>1264</v>
      </c>
      <c r="C314" s="744" t="s">
        <v>1265</v>
      </c>
      <c r="D314" s="746" t="s">
        <v>1303</v>
      </c>
      <c r="E314" s="747">
        <v>2300</v>
      </c>
      <c r="F314" s="744" t="s">
        <v>2138</v>
      </c>
      <c r="G314" s="737" t="s">
        <v>2139</v>
      </c>
      <c r="H314" s="737" t="s">
        <v>2140</v>
      </c>
      <c r="I314" s="737" t="s">
        <v>1276</v>
      </c>
      <c r="J314" s="753" t="s">
        <v>1282</v>
      </c>
      <c r="K314" s="682">
        <v>4</v>
      </c>
      <c r="L314" s="748">
        <v>12</v>
      </c>
      <c r="M314" s="749">
        <v>57601</v>
      </c>
      <c r="N314" s="682">
        <v>2</v>
      </c>
      <c r="O314" s="748">
        <v>6</v>
      </c>
      <c r="P314" s="749">
        <v>23355.5</v>
      </c>
      <c r="Q314" s="509"/>
    </row>
    <row r="315" spans="1:17" ht="22.5" x14ac:dyDescent="0.2">
      <c r="A315" s="744" t="s">
        <v>1263</v>
      </c>
      <c r="B315" s="745" t="s">
        <v>1264</v>
      </c>
      <c r="C315" s="744" t="s">
        <v>1265</v>
      </c>
      <c r="D315" s="746" t="s">
        <v>1277</v>
      </c>
      <c r="E315" s="747">
        <v>1500</v>
      </c>
      <c r="F315" s="744" t="s">
        <v>2141</v>
      </c>
      <c r="G315" s="737" t="s">
        <v>2142</v>
      </c>
      <c r="H315" s="737" t="s">
        <v>2143</v>
      </c>
      <c r="I315" s="737" t="s">
        <v>1276</v>
      </c>
      <c r="J315" s="753" t="s">
        <v>1282</v>
      </c>
      <c r="K315" s="682">
        <v>4</v>
      </c>
      <c r="L315" s="748">
        <v>12</v>
      </c>
      <c r="M315" s="749">
        <v>47622.43</v>
      </c>
      <c r="N315" s="682">
        <v>2</v>
      </c>
      <c r="O315" s="748">
        <v>6</v>
      </c>
      <c r="P315" s="749">
        <v>19171.5</v>
      </c>
      <c r="Q315" s="509"/>
    </row>
    <row r="316" spans="1:17" x14ac:dyDescent="0.2">
      <c r="A316" s="744" t="s">
        <v>1263</v>
      </c>
      <c r="B316" s="745" t="s">
        <v>1264</v>
      </c>
      <c r="C316" s="744" t="s">
        <v>1265</v>
      </c>
      <c r="D316" s="746" t="s">
        <v>1303</v>
      </c>
      <c r="E316" s="747">
        <v>2500</v>
      </c>
      <c r="F316" s="744" t="s">
        <v>2144</v>
      </c>
      <c r="G316" s="737" t="s">
        <v>2145</v>
      </c>
      <c r="H316" s="737" t="s">
        <v>2146</v>
      </c>
      <c r="I316" s="737" t="s">
        <v>1307</v>
      </c>
      <c r="J316" s="753" t="s">
        <v>1282</v>
      </c>
      <c r="K316" s="682">
        <v>4</v>
      </c>
      <c r="L316" s="748">
        <v>12</v>
      </c>
      <c r="M316" s="749">
        <v>60433.17</v>
      </c>
      <c r="N316" s="682">
        <v>2</v>
      </c>
      <c r="O316" s="748">
        <v>6</v>
      </c>
      <c r="P316" s="749">
        <v>24044</v>
      </c>
      <c r="Q316" s="509"/>
    </row>
    <row r="317" spans="1:17" x14ac:dyDescent="0.2">
      <c r="A317" s="744" t="s">
        <v>1263</v>
      </c>
      <c r="B317" s="745" t="s">
        <v>1264</v>
      </c>
      <c r="C317" s="744" t="s">
        <v>1265</v>
      </c>
      <c r="D317" s="746" t="s">
        <v>1277</v>
      </c>
      <c r="E317" s="747">
        <v>1500</v>
      </c>
      <c r="F317" s="744" t="s">
        <v>2147</v>
      </c>
      <c r="G317" s="737" t="s">
        <v>2148</v>
      </c>
      <c r="H317" s="737" t="s">
        <v>2149</v>
      </c>
      <c r="I317" s="737" t="s">
        <v>1276</v>
      </c>
      <c r="J317" s="753" t="s">
        <v>1271</v>
      </c>
      <c r="K317" s="682">
        <v>4</v>
      </c>
      <c r="L317" s="748">
        <v>12</v>
      </c>
      <c r="M317" s="749">
        <v>48853.819999999992</v>
      </c>
      <c r="N317" s="682">
        <v>2</v>
      </c>
      <c r="O317" s="748">
        <v>6</v>
      </c>
      <c r="P317" s="749">
        <v>19511.53</v>
      </c>
      <c r="Q317" s="509"/>
    </row>
    <row r="318" spans="1:17" x14ac:dyDescent="0.2">
      <c r="A318" s="744" t="s">
        <v>1263</v>
      </c>
      <c r="B318" s="745" t="s">
        <v>1264</v>
      </c>
      <c r="C318" s="744" t="s">
        <v>1265</v>
      </c>
      <c r="D318" s="746" t="s">
        <v>1291</v>
      </c>
      <c r="E318" s="747">
        <v>1500</v>
      </c>
      <c r="F318" s="744" t="s">
        <v>2150</v>
      </c>
      <c r="G318" s="737" t="s">
        <v>2151</v>
      </c>
      <c r="H318" s="737" t="s">
        <v>1302</v>
      </c>
      <c r="I318" s="737" t="s">
        <v>1339</v>
      </c>
      <c r="J318" s="753" t="s">
        <v>1340</v>
      </c>
      <c r="K318" s="682">
        <v>4</v>
      </c>
      <c r="L318" s="748">
        <v>12</v>
      </c>
      <c r="M318" s="749">
        <v>46610.2</v>
      </c>
      <c r="N318" s="682">
        <v>2</v>
      </c>
      <c r="O318" s="748">
        <v>6</v>
      </c>
      <c r="P318" s="749">
        <v>18265</v>
      </c>
      <c r="Q318" s="509"/>
    </row>
    <row r="319" spans="1:17" x14ac:dyDescent="0.2">
      <c r="A319" s="744" t="s">
        <v>1263</v>
      </c>
      <c r="B319" s="745" t="s">
        <v>1264</v>
      </c>
      <c r="C319" s="744" t="s">
        <v>1265</v>
      </c>
      <c r="D319" s="746" t="s">
        <v>2152</v>
      </c>
      <c r="E319" s="747">
        <v>3500</v>
      </c>
      <c r="F319" s="744" t="s">
        <v>2153</v>
      </c>
      <c r="G319" s="737" t="s">
        <v>2154</v>
      </c>
      <c r="H319" s="737" t="s">
        <v>2155</v>
      </c>
      <c r="I319" s="737" t="s">
        <v>1276</v>
      </c>
      <c r="J319" s="753" t="s">
        <v>1271</v>
      </c>
      <c r="K319" s="682">
        <v>3</v>
      </c>
      <c r="L319" s="748">
        <v>9</v>
      </c>
      <c r="M319" s="749">
        <v>74851.87000000001</v>
      </c>
      <c r="N319" s="682">
        <v>2</v>
      </c>
      <c r="O319" s="748">
        <v>6</v>
      </c>
      <c r="P319" s="749">
        <v>29751.500000000004</v>
      </c>
      <c r="Q319" s="509"/>
    </row>
    <row r="320" spans="1:17" ht="22.5" x14ac:dyDescent="0.2">
      <c r="A320" s="744" t="s">
        <v>1263</v>
      </c>
      <c r="B320" s="745" t="s">
        <v>1264</v>
      </c>
      <c r="C320" s="744" t="s">
        <v>1265</v>
      </c>
      <c r="D320" s="746" t="s">
        <v>1291</v>
      </c>
      <c r="E320" s="747">
        <v>1500</v>
      </c>
      <c r="F320" s="744" t="s">
        <v>2156</v>
      </c>
      <c r="G320" s="737" t="s">
        <v>2157</v>
      </c>
      <c r="H320" s="737" t="s">
        <v>2158</v>
      </c>
      <c r="I320" s="737" t="s">
        <v>1281</v>
      </c>
      <c r="J320" s="753" t="s">
        <v>1282</v>
      </c>
      <c r="K320" s="682">
        <v>4</v>
      </c>
      <c r="L320" s="748">
        <v>11</v>
      </c>
      <c r="M320" s="749">
        <v>46407.7</v>
      </c>
      <c r="N320" s="682">
        <v>2</v>
      </c>
      <c r="O320" s="748">
        <v>6</v>
      </c>
      <c r="P320" s="749">
        <v>18057.5</v>
      </c>
      <c r="Q320" s="509"/>
    </row>
    <row r="321" spans="1:17" x14ac:dyDescent="0.2">
      <c r="A321" s="744" t="s">
        <v>1263</v>
      </c>
      <c r="B321" s="745" t="s">
        <v>1264</v>
      </c>
      <c r="C321" s="744" t="s">
        <v>1265</v>
      </c>
      <c r="D321" s="746" t="s">
        <v>1318</v>
      </c>
      <c r="E321" s="747">
        <v>5500</v>
      </c>
      <c r="F321" s="744" t="s">
        <v>2159</v>
      </c>
      <c r="G321" s="737" t="s">
        <v>2160</v>
      </c>
      <c r="H321" s="737" t="s">
        <v>1795</v>
      </c>
      <c r="I321" s="737" t="s">
        <v>1276</v>
      </c>
      <c r="J321" s="753" t="s">
        <v>1282</v>
      </c>
      <c r="K321" s="682">
        <v>4</v>
      </c>
      <c r="L321" s="748">
        <v>12</v>
      </c>
      <c r="M321" s="749">
        <v>90334.3</v>
      </c>
      <c r="N321" s="682">
        <v>2</v>
      </c>
      <c r="O321" s="748">
        <v>6</v>
      </c>
      <c r="P321" s="749">
        <v>37655</v>
      </c>
      <c r="Q321" s="509"/>
    </row>
    <row r="322" spans="1:17" ht="22.5" x14ac:dyDescent="0.2">
      <c r="A322" s="744" t="s">
        <v>1263</v>
      </c>
      <c r="B322" s="745" t="s">
        <v>1264</v>
      </c>
      <c r="C322" s="744" t="s">
        <v>1265</v>
      </c>
      <c r="D322" s="746" t="s">
        <v>1291</v>
      </c>
      <c r="E322" s="747">
        <v>1500</v>
      </c>
      <c r="F322" s="744" t="s">
        <v>2161</v>
      </c>
      <c r="G322" s="737" t="s">
        <v>2162</v>
      </c>
      <c r="H322" s="737" t="s">
        <v>1302</v>
      </c>
      <c r="I322" s="737" t="s">
        <v>1339</v>
      </c>
      <c r="J322" s="753" t="s">
        <v>2163</v>
      </c>
      <c r="K322" s="682">
        <v>4</v>
      </c>
      <c r="L322" s="748">
        <v>12</v>
      </c>
      <c r="M322" s="749">
        <v>45526.51</v>
      </c>
      <c r="N322" s="682"/>
      <c r="O322" s="748"/>
      <c r="P322" s="749"/>
      <c r="Q322" s="509"/>
    </row>
    <row r="323" spans="1:17" ht="22.5" x14ac:dyDescent="0.2">
      <c r="A323" s="744" t="s">
        <v>1263</v>
      </c>
      <c r="B323" s="745" t="s">
        <v>1264</v>
      </c>
      <c r="C323" s="744" t="s">
        <v>1265</v>
      </c>
      <c r="D323" s="746" t="s">
        <v>1460</v>
      </c>
      <c r="E323" s="747">
        <v>3950</v>
      </c>
      <c r="F323" s="744" t="s">
        <v>2164</v>
      </c>
      <c r="G323" s="737" t="s">
        <v>2165</v>
      </c>
      <c r="H323" s="737" t="s">
        <v>2166</v>
      </c>
      <c r="I323" s="737" t="s">
        <v>1276</v>
      </c>
      <c r="J323" s="753" t="s">
        <v>1271</v>
      </c>
      <c r="K323" s="682">
        <v>4</v>
      </c>
      <c r="L323" s="748">
        <v>11</v>
      </c>
      <c r="M323" s="749">
        <v>79036.740000000005</v>
      </c>
      <c r="N323" s="682"/>
      <c r="O323" s="748"/>
      <c r="P323" s="749"/>
      <c r="Q323" s="509"/>
    </row>
    <row r="324" spans="1:17" x14ac:dyDescent="0.2">
      <c r="A324" s="744" t="s">
        <v>1263</v>
      </c>
      <c r="B324" s="745" t="s">
        <v>1264</v>
      </c>
      <c r="C324" s="744" t="s">
        <v>1265</v>
      </c>
      <c r="D324" s="746" t="s">
        <v>1291</v>
      </c>
      <c r="E324" s="747">
        <v>1500</v>
      </c>
      <c r="F324" s="744" t="s">
        <v>2167</v>
      </c>
      <c r="G324" s="737" t="s">
        <v>2168</v>
      </c>
      <c r="H324" s="737" t="s">
        <v>2169</v>
      </c>
      <c r="I324" s="737" t="s">
        <v>1295</v>
      </c>
      <c r="J324" s="753" t="s">
        <v>1271</v>
      </c>
      <c r="K324" s="682">
        <v>3</v>
      </c>
      <c r="L324" s="748">
        <v>8</v>
      </c>
      <c r="M324" s="749">
        <v>46141.229999999996</v>
      </c>
      <c r="N324" s="682">
        <v>2</v>
      </c>
      <c r="O324" s="748">
        <v>6</v>
      </c>
      <c r="P324" s="749">
        <v>16103.839999999998</v>
      </c>
      <c r="Q324" s="509"/>
    </row>
    <row r="325" spans="1:17" ht="22.5" x14ac:dyDescent="0.2">
      <c r="A325" s="744" t="s">
        <v>1263</v>
      </c>
      <c r="B325" s="745" t="s">
        <v>1264</v>
      </c>
      <c r="C325" s="744" t="s">
        <v>1265</v>
      </c>
      <c r="D325" s="746" t="s">
        <v>1277</v>
      </c>
      <c r="E325" s="747">
        <v>1500</v>
      </c>
      <c r="F325" s="744" t="s">
        <v>2170</v>
      </c>
      <c r="G325" s="737" t="s">
        <v>2171</v>
      </c>
      <c r="H325" s="737" t="s">
        <v>2172</v>
      </c>
      <c r="I325" s="737" t="s">
        <v>1276</v>
      </c>
      <c r="J325" s="753" t="s">
        <v>1271</v>
      </c>
      <c r="K325" s="682">
        <v>4</v>
      </c>
      <c r="L325" s="748">
        <v>12</v>
      </c>
      <c r="M325" s="749">
        <v>45977.06</v>
      </c>
      <c r="N325" s="682">
        <v>2</v>
      </c>
      <c r="O325" s="748">
        <v>6</v>
      </c>
      <c r="P325" s="749">
        <v>18313.5</v>
      </c>
      <c r="Q325" s="509"/>
    </row>
    <row r="326" spans="1:17" x14ac:dyDescent="0.2">
      <c r="A326" s="744" t="s">
        <v>1263</v>
      </c>
      <c r="B326" s="745" t="s">
        <v>1264</v>
      </c>
      <c r="C326" s="744" t="s">
        <v>1265</v>
      </c>
      <c r="D326" s="746" t="s">
        <v>1697</v>
      </c>
      <c r="E326" s="747">
        <v>1800</v>
      </c>
      <c r="F326" s="744" t="s">
        <v>2173</v>
      </c>
      <c r="G326" s="737" t="s">
        <v>2174</v>
      </c>
      <c r="H326" s="737" t="s">
        <v>1290</v>
      </c>
      <c r="I326" s="737" t="s">
        <v>1276</v>
      </c>
      <c r="J326" s="753" t="s">
        <v>1282</v>
      </c>
      <c r="K326" s="682">
        <v>4</v>
      </c>
      <c r="L326" s="748">
        <v>12</v>
      </c>
      <c r="M326" s="749">
        <v>49178.71</v>
      </c>
      <c r="N326" s="682">
        <v>2</v>
      </c>
      <c r="O326" s="748">
        <v>6</v>
      </c>
      <c r="P326" s="749">
        <v>20614.34</v>
      </c>
      <c r="Q326" s="509"/>
    </row>
    <row r="327" spans="1:17" x14ac:dyDescent="0.2">
      <c r="A327" s="744" t="s">
        <v>1263</v>
      </c>
      <c r="B327" s="745" t="s">
        <v>1264</v>
      </c>
      <c r="C327" s="744" t="s">
        <v>1265</v>
      </c>
      <c r="D327" s="746" t="s">
        <v>1366</v>
      </c>
      <c r="E327" s="747">
        <v>4500</v>
      </c>
      <c r="F327" s="744" t="s">
        <v>2175</v>
      </c>
      <c r="G327" s="737" t="s">
        <v>2176</v>
      </c>
      <c r="H327" s="737" t="s">
        <v>2177</v>
      </c>
      <c r="I327" s="737" t="s">
        <v>1276</v>
      </c>
      <c r="J327" s="753" t="s">
        <v>1282</v>
      </c>
      <c r="K327" s="682">
        <v>4</v>
      </c>
      <c r="L327" s="748">
        <v>12</v>
      </c>
      <c r="M327" s="749">
        <v>85682</v>
      </c>
      <c r="N327" s="682">
        <v>2</v>
      </c>
      <c r="O327" s="748">
        <v>6</v>
      </c>
      <c r="P327" s="749">
        <v>35270.5</v>
      </c>
      <c r="Q327" s="509"/>
    </row>
    <row r="328" spans="1:17" ht="22.5" x14ac:dyDescent="0.2">
      <c r="A328" s="744" t="s">
        <v>1263</v>
      </c>
      <c r="B328" s="745" t="s">
        <v>1264</v>
      </c>
      <c r="C328" s="744" t="s">
        <v>1265</v>
      </c>
      <c r="D328" s="746" t="s">
        <v>1277</v>
      </c>
      <c r="E328" s="747">
        <v>1500</v>
      </c>
      <c r="F328" s="744" t="s">
        <v>2178</v>
      </c>
      <c r="G328" s="737" t="s">
        <v>2179</v>
      </c>
      <c r="H328" s="737" t="s">
        <v>2180</v>
      </c>
      <c r="I328" s="737" t="s">
        <v>1281</v>
      </c>
      <c r="J328" s="753" t="s">
        <v>1335</v>
      </c>
      <c r="K328" s="682">
        <v>4</v>
      </c>
      <c r="L328" s="748">
        <v>11</v>
      </c>
      <c r="M328" s="749">
        <v>47104.25</v>
      </c>
      <c r="N328" s="682">
        <v>2</v>
      </c>
      <c r="O328" s="748">
        <v>6</v>
      </c>
      <c r="P328" s="749">
        <v>18683</v>
      </c>
      <c r="Q328" s="509"/>
    </row>
    <row r="329" spans="1:17" ht="22.5" x14ac:dyDescent="0.2">
      <c r="A329" s="744" t="s">
        <v>1263</v>
      </c>
      <c r="B329" s="745" t="s">
        <v>1264</v>
      </c>
      <c r="C329" s="744" t="s">
        <v>1265</v>
      </c>
      <c r="D329" s="746" t="s">
        <v>1277</v>
      </c>
      <c r="E329" s="747">
        <v>1500</v>
      </c>
      <c r="F329" s="744" t="s">
        <v>2181</v>
      </c>
      <c r="G329" s="737" t="s">
        <v>2182</v>
      </c>
      <c r="H329" s="737" t="s">
        <v>1290</v>
      </c>
      <c r="I329" s="737" t="s">
        <v>1276</v>
      </c>
      <c r="J329" s="753" t="s">
        <v>1282</v>
      </c>
      <c r="K329" s="682">
        <v>4</v>
      </c>
      <c r="L329" s="748">
        <v>12</v>
      </c>
      <c r="M329" s="749">
        <v>46426.43</v>
      </c>
      <c r="N329" s="682">
        <v>2</v>
      </c>
      <c r="O329" s="748">
        <v>6</v>
      </c>
      <c r="P329" s="749">
        <v>18546.5</v>
      </c>
      <c r="Q329" s="509"/>
    </row>
    <row r="330" spans="1:17" ht="22.5" x14ac:dyDescent="0.2">
      <c r="A330" s="744" t="s">
        <v>1263</v>
      </c>
      <c r="B330" s="745" t="s">
        <v>1264</v>
      </c>
      <c r="C330" s="744" t="s">
        <v>1265</v>
      </c>
      <c r="D330" s="746" t="s">
        <v>1329</v>
      </c>
      <c r="E330" s="747">
        <v>1500</v>
      </c>
      <c r="F330" s="744" t="s">
        <v>2183</v>
      </c>
      <c r="G330" s="737" t="s">
        <v>2184</v>
      </c>
      <c r="H330" s="737" t="s">
        <v>1280</v>
      </c>
      <c r="I330" s="737" t="s">
        <v>1281</v>
      </c>
      <c r="J330" s="753" t="s">
        <v>1282</v>
      </c>
      <c r="K330" s="682">
        <v>4</v>
      </c>
      <c r="L330" s="748">
        <v>12</v>
      </c>
      <c r="M330" s="749">
        <v>48810.97</v>
      </c>
      <c r="N330" s="682">
        <v>2</v>
      </c>
      <c r="O330" s="748">
        <v>6</v>
      </c>
      <c r="P330" s="749">
        <v>19161</v>
      </c>
      <c r="Q330" s="509"/>
    </row>
    <row r="331" spans="1:17" ht="22.5" x14ac:dyDescent="0.2">
      <c r="A331" s="744" t="s">
        <v>1263</v>
      </c>
      <c r="B331" s="745" t="s">
        <v>1264</v>
      </c>
      <c r="C331" s="744" t="s">
        <v>1265</v>
      </c>
      <c r="D331" s="746" t="s">
        <v>1377</v>
      </c>
      <c r="E331" s="747">
        <v>2700</v>
      </c>
      <c r="F331" s="744" t="s">
        <v>2185</v>
      </c>
      <c r="G331" s="737" t="s">
        <v>2186</v>
      </c>
      <c r="H331" s="737" t="s">
        <v>2187</v>
      </c>
      <c r="I331" s="737" t="s">
        <v>1307</v>
      </c>
      <c r="J331" s="753" t="s">
        <v>1271</v>
      </c>
      <c r="K331" s="682">
        <v>4</v>
      </c>
      <c r="L331" s="748">
        <v>12</v>
      </c>
      <c r="M331" s="749">
        <v>64781.99</v>
      </c>
      <c r="N331" s="682">
        <v>2</v>
      </c>
      <c r="O331" s="748">
        <v>6</v>
      </c>
      <c r="P331" s="749">
        <v>25357.499999999996</v>
      </c>
      <c r="Q331" s="509"/>
    </row>
    <row r="332" spans="1:17" ht="22.5" x14ac:dyDescent="0.2">
      <c r="A332" s="744" t="s">
        <v>1263</v>
      </c>
      <c r="B332" s="745" t="s">
        <v>1264</v>
      </c>
      <c r="C332" s="744" t="s">
        <v>1265</v>
      </c>
      <c r="D332" s="746" t="s">
        <v>1718</v>
      </c>
      <c r="E332" s="747">
        <v>2700</v>
      </c>
      <c r="F332" s="744" t="s">
        <v>2188</v>
      </c>
      <c r="G332" s="737" t="s">
        <v>2189</v>
      </c>
      <c r="H332" s="737" t="s">
        <v>1627</v>
      </c>
      <c r="I332" s="737" t="s">
        <v>1281</v>
      </c>
      <c r="J332" s="753" t="s">
        <v>1282</v>
      </c>
      <c r="K332" s="682">
        <v>4</v>
      </c>
      <c r="L332" s="748">
        <v>12</v>
      </c>
      <c r="M332" s="749">
        <v>64202.239999999998</v>
      </c>
      <c r="N332" s="682">
        <v>2</v>
      </c>
      <c r="O332" s="748">
        <v>6</v>
      </c>
      <c r="P332" s="749">
        <v>25421.499999999996</v>
      </c>
      <c r="Q332" s="509"/>
    </row>
    <row r="333" spans="1:17" ht="22.5" x14ac:dyDescent="0.2">
      <c r="A333" s="744" t="s">
        <v>1263</v>
      </c>
      <c r="B333" s="745" t="s">
        <v>1264</v>
      </c>
      <c r="C333" s="744" t="s">
        <v>1265</v>
      </c>
      <c r="D333" s="746" t="s">
        <v>1587</v>
      </c>
      <c r="E333" s="747">
        <v>3100</v>
      </c>
      <c r="F333" s="744" t="s">
        <v>2190</v>
      </c>
      <c r="G333" s="737" t="s">
        <v>2191</v>
      </c>
      <c r="H333" s="737" t="s">
        <v>2192</v>
      </c>
      <c r="I333" s="737" t="s">
        <v>1270</v>
      </c>
      <c r="J333" s="753" t="s">
        <v>1271</v>
      </c>
      <c r="K333" s="682">
        <v>4</v>
      </c>
      <c r="L333" s="748">
        <v>12</v>
      </c>
      <c r="M333" s="749">
        <v>70201.739999999991</v>
      </c>
      <c r="N333" s="682">
        <v>2</v>
      </c>
      <c r="O333" s="748">
        <v>6</v>
      </c>
      <c r="P333" s="749">
        <v>28838.500000000004</v>
      </c>
      <c r="Q333" s="509"/>
    </row>
    <row r="334" spans="1:17" x14ac:dyDescent="0.2">
      <c r="A334" s="744" t="s">
        <v>1263</v>
      </c>
      <c r="B334" s="745" t="s">
        <v>1264</v>
      </c>
      <c r="C334" s="744" t="s">
        <v>1265</v>
      </c>
      <c r="D334" s="746" t="s">
        <v>1277</v>
      </c>
      <c r="E334" s="747">
        <v>1500</v>
      </c>
      <c r="F334" s="744" t="s">
        <v>2193</v>
      </c>
      <c r="G334" s="737" t="s">
        <v>2194</v>
      </c>
      <c r="H334" s="737" t="s">
        <v>2195</v>
      </c>
      <c r="I334" s="737" t="s">
        <v>1295</v>
      </c>
      <c r="J334" s="753" t="s">
        <v>1282</v>
      </c>
      <c r="K334" s="682">
        <v>3</v>
      </c>
      <c r="L334" s="748">
        <v>7</v>
      </c>
      <c r="M334" s="749">
        <v>44318.16</v>
      </c>
      <c r="N334" s="682">
        <v>2</v>
      </c>
      <c r="O334" s="748">
        <v>6</v>
      </c>
      <c r="P334" s="749">
        <v>19471.5</v>
      </c>
      <c r="Q334" s="509"/>
    </row>
    <row r="335" spans="1:17" x14ac:dyDescent="0.2">
      <c r="A335" s="744" t="s">
        <v>1263</v>
      </c>
      <c r="B335" s="745" t="s">
        <v>1264</v>
      </c>
      <c r="C335" s="744" t="s">
        <v>1265</v>
      </c>
      <c r="D335" s="746" t="s">
        <v>1277</v>
      </c>
      <c r="E335" s="747">
        <v>1500</v>
      </c>
      <c r="F335" s="744" t="s">
        <v>2196</v>
      </c>
      <c r="G335" s="737" t="s">
        <v>2197</v>
      </c>
      <c r="H335" s="737" t="s">
        <v>2198</v>
      </c>
      <c r="I335" s="737" t="s">
        <v>1307</v>
      </c>
      <c r="J335" s="753" t="s">
        <v>1271</v>
      </c>
      <c r="K335" s="682">
        <v>4</v>
      </c>
      <c r="L335" s="748">
        <v>12</v>
      </c>
      <c r="M335" s="749">
        <v>47420.93</v>
      </c>
      <c r="N335" s="682">
        <v>2</v>
      </c>
      <c r="O335" s="748">
        <v>6</v>
      </c>
      <c r="P335" s="749">
        <v>19406</v>
      </c>
      <c r="Q335" s="509"/>
    </row>
    <row r="336" spans="1:17" ht="22.5" x14ac:dyDescent="0.2">
      <c r="A336" s="744" t="s">
        <v>1263</v>
      </c>
      <c r="B336" s="745" t="s">
        <v>1264</v>
      </c>
      <c r="C336" s="744" t="s">
        <v>1265</v>
      </c>
      <c r="D336" s="746" t="s">
        <v>1266</v>
      </c>
      <c r="E336" s="747">
        <v>2100</v>
      </c>
      <c r="F336" s="744" t="s">
        <v>2199</v>
      </c>
      <c r="G336" s="737" t="s">
        <v>2200</v>
      </c>
      <c r="H336" s="737" t="s">
        <v>1935</v>
      </c>
      <c r="I336" s="737" t="s">
        <v>1276</v>
      </c>
      <c r="J336" s="753" t="s">
        <v>1282</v>
      </c>
      <c r="K336" s="682">
        <v>4</v>
      </c>
      <c r="L336" s="748">
        <v>12</v>
      </c>
      <c r="M336" s="749">
        <v>53563.46</v>
      </c>
      <c r="N336" s="682">
        <v>2</v>
      </c>
      <c r="O336" s="748">
        <v>6</v>
      </c>
      <c r="P336" s="749">
        <v>21943.5</v>
      </c>
      <c r="Q336" s="509"/>
    </row>
    <row r="337" spans="1:17" ht="22.5" x14ac:dyDescent="0.2">
      <c r="A337" s="744" t="s">
        <v>1263</v>
      </c>
      <c r="B337" s="745" t="s">
        <v>1264</v>
      </c>
      <c r="C337" s="744" t="s">
        <v>1265</v>
      </c>
      <c r="D337" s="746" t="s">
        <v>1697</v>
      </c>
      <c r="E337" s="747">
        <v>1800</v>
      </c>
      <c r="F337" s="744" t="s">
        <v>2201</v>
      </c>
      <c r="G337" s="737" t="s">
        <v>2202</v>
      </c>
      <c r="H337" s="737" t="s">
        <v>2203</v>
      </c>
      <c r="I337" s="737" t="s">
        <v>1270</v>
      </c>
      <c r="J337" s="753" t="s">
        <v>1271</v>
      </c>
      <c r="K337" s="682">
        <v>4</v>
      </c>
      <c r="L337" s="748">
        <v>12</v>
      </c>
      <c r="M337" s="749">
        <v>53613.77</v>
      </c>
      <c r="N337" s="682">
        <v>2</v>
      </c>
      <c r="O337" s="748">
        <v>6</v>
      </c>
      <c r="P337" s="749">
        <v>21580.499999999996</v>
      </c>
      <c r="Q337" s="509"/>
    </row>
    <row r="338" spans="1:17" x14ac:dyDescent="0.2">
      <c r="A338" s="744" t="s">
        <v>1263</v>
      </c>
      <c r="B338" s="745" t="s">
        <v>1264</v>
      </c>
      <c r="C338" s="744" t="s">
        <v>1265</v>
      </c>
      <c r="D338" s="746" t="s">
        <v>1277</v>
      </c>
      <c r="E338" s="747">
        <v>1500</v>
      </c>
      <c r="F338" s="744" t="s">
        <v>2204</v>
      </c>
      <c r="G338" s="737" t="s">
        <v>2205</v>
      </c>
      <c r="H338" s="737" t="s">
        <v>1390</v>
      </c>
      <c r="I338" s="737" t="s">
        <v>1276</v>
      </c>
      <c r="J338" s="753" t="s">
        <v>1282</v>
      </c>
      <c r="K338" s="682">
        <v>4</v>
      </c>
      <c r="L338" s="748">
        <v>12</v>
      </c>
      <c r="M338" s="749">
        <v>47806.080000000002</v>
      </c>
      <c r="N338" s="682">
        <v>2</v>
      </c>
      <c r="O338" s="748">
        <v>6</v>
      </c>
      <c r="P338" s="749">
        <v>19142.170000000002</v>
      </c>
      <c r="Q338" s="509"/>
    </row>
    <row r="339" spans="1:17" x14ac:dyDescent="0.2">
      <c r="A339" s="744" t="s">
        <v>1263</v>
      </c>
      <c r="B339" s="745" t="s">
        <v>1264</v>
      </c>
      <c r="C339" s="744" t="s">
        <v>1265</v>
      </c>
      <c r="D339" s="746" t="s">
        <v>1296</v>
      </c>
      <c r="E339" s="747">
        <v>2100</v>
      </c>
      <c r="F339" s="744" t="s">
        <v>2206</v>
      </c>
      <c r="G339" s="737" t="s">
        <v>2207</v>
      </c>
      <c r="H339" s="737" t="s">
        <v>2208</v>
      </c>
      <c r="I339" s="737" t="s">
        <v>1276</v>
      </c>
      <c r="J339" s="753" t="s">
        <v>1282</v>
      </c>
      <c r="K339" s="682">
        <v>4</v>
      </c>
      <c r="L339" s="748">
        <v>12</v>
      </c>
      <c r="M339" s="749">
        <v>52796.51</v>
      </c>
      <c r="N339" s="682">
        <v>2</v>
      </c>
      <c r="O339" s="748">
        <v>6</v>
      </c>
      <c r="P339" s="749">
        <v>20945</v>
      </c>
      <c r="Q339" s="509"/>
    </row>
    <row r="340" spans="1:17" x14ac:dyDescent="0.2">
      <c r="A340" s="744" t="s">
        <v>1263</v>
      </c>
      <c r="B340" s="745" t="s">
        <v>1264</v>
      </c>
      <c r="C340" s="744" t="s">
        <v>1265</v>
      </c>
      <c r="D340" s="746" t="s">
        <v>1587</v>
      </c>
      <c r="E340" s="747">
        <v>2700</v>
      </c>
      <c r="F340" s="744" t="s">
        <v>2209</v>
      </c>
      <c r="G340" s="737" t="s">
        <v>2210</v>
      </c>
      <c r="H340" s="737" t="s">
        <v>1280</v>
      </c>
      <c r="I340" s="737" t="s">
        <v>1276</v>
      </c>
      <c r="J340" s="753" t="s">
        <v>1282</v>
      </c>
      <c r="K340" s="682">
        <v>4</v>
      </c>
      <c r="L340" s="748">
        <v>12</v>
      </c>
      <c r="M340" s="749">
        <v>62683.090000000004</v>
      </c>
      <c r="N340" s="682">
        <v>2</v>
      </c>
      <c r="O340" s="748">
        <v>6</v>
      </c>
      <c r="P340" s="749">
        <v>25443.25</v>
      </c>
      <c r="Q340" s="509"/>
    </row>
    <row r="341" spans="1:17" ht="22.5" x14ac:dyDescent="0.2">
      <c r="A341" s="744" t="s">
        <v>1263</v>
      </c>
      <c r="B341" s="744" t="s">
        <v>1264</v>
      </c>
      <c r="C341" s="744" t="s">
        <v>1265</v>
      </c>
      <c r="D341" s="746" t="s">
        <v>1718</v>
      </c>
      <c r="E341" s="747">
        <v>2700</v>
      </c>
      <c r="F341" s="744" t="s">
        <v>2211</v>
      </c>
      <c r="G341" s="737" t="s">
        <v>2212</v>
      </c>
      <c r="H341" s="737" t="s">
        <v>1280</v>
      </c>
      <c r="I341" s="737" t="s">
        <v>1281</v>
      </c>
      <c r="J341" s="753" t="s">
        <v>1282</v>
      </c>
      <c r="K341" s="682">
        <v>4</v>
      </c>
      <c r="L341" s="748">
        <v>12</v>
      </c>
      <c r="M341" s="749">
        <v>62076.59</v>
      </c>
      <c r="N341" s="682">
        <v>2</v>
      </c>
      <c r="O341" s="748">
        <v>6</v>
      </c>
      <c r="P341" s="749">
        <v>24839.170000000006</v>
      </c>
      <c r="Q341" s="509"/>
    </row>
    <row r="342" spans="1:17" ht="22.5" x14ac:dyDescent="0.2">
      <c r="A342" s="744" t="s">
        <v>1263</v>
      </c>
      <c r="B342" s="745" t="s">
        <v>1264</v>
      </c>
      <c r="C342" s="744" t="s">
        <v>1265</v>
      </c>
      <c r="D342" s="746" t="s">
        <v>1277</v>
      </c>
      <c r="E342" s="747">
        <v>1500</v>
      </c>
      <c r="F342" s="744" t="s">
        <v>2213</v>
      </c>
      <c r="G342" s="737" t="s">
        <v>2214</v>
      </c>
      <c r="H342" s="737" t="s">
        <v>1618</v>
      </c>
      <c r="I342" s="737" t="s">
        <v>1281</v>
      </c>
      <c r="J342" s="753" t="s">
        <v>1282</v>
      </c>
      <c r="K342" s="682">
        <v>4</v>
      </c>
      <c r="L342" s="748">
        <v>12</v>
      </c>
      <c r="M342" s="749">
        <v>47570.909999999996</v>
      </c>
      <c r="N342" s="682">
        <v>2</v>
      </c>
      <c r="O342" s="748">
        <v>6</v>
      </c>
      <c r="P342" s="749">
        <v>18821</v>
      </c>
      <c r="Q342" s="509"/>
    </row>
    <row r="343" spans="1:17" ht="22.5" x14ac:dyDescent="0.2">
      <c r="A343" s="744" t="s">
        <v>1263</v>
      </c>
      <c r="B343" s="745" t="s">
        <v>1264</v>
      </c>
      <c r="C343" s="744" t="s">
        <v>1265</v>
      </c>
      <c r="D343" s="746" t="s">
        <v>1718</v>
      </c>
      <c r="E343" s="747">
        <v>2700</v>
      </c>
      <c r="F343" s="744" t="s">
        <v>2215</v>
      </c>
      <c r="G343" s="737" t="s">
        <v>2216</v>
      </c>
      <c r="H343" s="737" t="s">
        <v>1542</v>
      </c>
      <c r="I343" s="737" t="s">
        <v>1281</v>
      </c>
      <c r="J343" s="753" t="s">
        <v>1282</v>
      </c>
      <c r="K343" s="682">
        <v>4</v>
      </c>
      <c r="L343" s="748">
        <v>12</v>
      </c>
      <c r="M343" s="749">
        <v>64886.04</v>
      </c>
      <c r="N343" s="682">
        <v>2</v>
      </c>
      <c r="O343" s="748">
        <v>6</v>
      </c>
      <c r="P343" s="749">
        <v>26500.000000000004</v>
      </c>
      <c r="Q343" s="509"/>
    </row>
    <row r="344" spans="1:17" x14ac:dyDescent="0.2">
      <c r="A344" s="744" t="s">
        <v>1263</v>
      </c>
      <c r="B344" s="745" t="s">
        <v>1264</v>
      </c>
      <c r="C344" s="744" t="s">
        <v>1265</v>
      </c>
      <c r="D344" s="746" t="s">
        <v>2217</v>
      </c>
      <c r="E344" s="747">
        <v>4000</v>
      </c>
      <c r="F344" s="744" t="s">
        <v>2218</v>
      </c>
      <c r="G344" s="737" t="s">
        <v>2219</v>
      </c>
      <c r="H344" s="737" t="s">
        <v>2220</v>
      </c>
      <c r="I344" s="737" t="s">
        <v>1270</v>
      </c>
      <c r="J344" s="753" t="s">
        <v>1271</v>
      </c>
      <c r="K344" s="682">
        <v>4</v>
      </c>
      <c r="L344" s="748">
        <v>12</v>
      </c>
      <c r="M344" s="749">
        <v>79358.84</v>
      </c>
      <c r="N344" s="682">
        <v>2</v>
      </c>
      <c r="O344" s="748">
        <v>6</v>
      </c>
      <c r="P344" s="749">
        <v>34059</v>
      </c>
      <c r="Q344" s="509"/>
    </row>
    <row r="345" spans="1:17" x14ac:dyDescent="0.2">
      <c r="A345" s="744" t="s">
        <v>1263</v>
      </c>
      <c r="B345" s="745" t="s">
        <v>1264</v>
      </c>
      <c r="C345" s="744" t="s">
        <v>1265</v>
      </c>
      <c r="D345" s="746" t="s">
        <v>1277</v>
      </c>
      <c r="E345" s="747">
        <v>1500</v>
      </c>
      <c r="F345" s="744" t="s">
        <v>2221</v>
      </c>
      <c r="G345" s="737" t="s">
        <v>2222</v>
      </c>
      <c r="H345" s="737" t="s">
        <v>1795</v>
      </c>
      <c r="I345" s="737" t="s">
        <v>1276</v>
      </c>
      <c r="J345" s="753" t="s">
        <v>1282</v>
      </c>
      <c r="K345" s="682">
        <v>4</v>
      </c>
      <c r="L345" s="748">
        <v>11</v>
      </c>
      <c r="M345" s="749">
        <v>49951.749999999993</v>
      </c>
      <c r="N345" s="682">
        <v>2</v>
      </c>
      <c r="O345" s="748">
        <v>6</v>
      </c>
      <c r="P345" s="749">
        <v>19491.5</v>
      </c>
      <c r="Q345" s="509"/>
    </row>
    <row r="346" spans="1:17" ht="22.5" x14ac:dyDescent="0.2">
      <c r="A346" s="744" t="s">
        <v>1263</v>
      </c>
      <c r="B346" s="745" t="s">
        <v>1264</v>
      </c>
      <c r="C346" s="744" t="s">
        <v>1265</v>
      </c>
      <c r="D346" s="746" t="s">
        <v>1277</v>
      </c>
      <c r="E346" s="747">
        <v>1500</v>
      </c>
      <c r="F346" s="744" t="s">
        <v>2223</v>
      </c>
      <c r="G346" s="737" t="s">
        <v>2224</v>
      </c>
      <c r="H346" s="737" t="s">
        <v>2225</v>
      </c>
      <c r="I346" s="737" t="s">
        <v>1281</v>
      </c>
      <c r="J346" s="753" t="s">
        <v>1335</v>
      </c>
      <c r="K346" s="682">
        <v>4</v>
      </c>
      <c r="L346" s="748">
        <v>12</v>
      </c>
      <c r="M346" s="749">
        <v>48367.820000000007</v>
      </c>
      <c r="N346" s="682">
        <v>2</v>
      </c>
      <c r="O346" s="748">
        <v>6</v>
      </c>
      <c r="P346" s="749">
        <v>19600.5</v>
      </c>
      <c r="Q346" s="509"/>
    </row>
    <row r="347" spans="1:17" ht="22.5" x14ac:dyDescent="0.2">
      <c r="A347" s="744" t="s">
        <v>1263</v>
      </c>
      <c r="B347" s="745" t="s">
        <v>1264</v>
      </c>
      <c r="C347" s="744" t="s">
        <v>1265</v>
      </c>
      <c r="D347" s="746" t="s">
        <v>1359</v>
      </c>
      <c r="E347" s="747">
        <v>2100</v>
      </c>
      <c r="F347" s="744" t="s">
        <v>2226</v>
      </c>
      <c r="G347" s="737" t="s">
        <v>2227</v>
      </c>
      <c r="H347" s="737" t="s">
        <v>1324</v>
      </c>
      <c r="I347" s="737" t="s">
        <v>1281</v>
      </c>
      <c r="J347" s="753" t="s">
        <v>1282</v>
      </c>
      <c r="K347" s="682">
        <v>4</v>
      </c>
      <c r="L347" s="748">
        <v>12</v>
      </c>
      <c r="M347" s="749">
        <v>52311.91</v>
      </c>
      <c r="N347" s="682">
        <v>2</v>
      </c>
      <c r="O347" s="748">
        <v>6</v>
      </c>
      <c r="P347" s="749">
        <v>21148</v>
      </c>
      <c r="Q347" s="509"/>
    </row>
    <row r="348" spans="1:17" x14ac:dyDescent="0.2">
      <c r="A348" s="744" t="s">
        <v>1263</v>
      </c>
      <c r="B348" s="745" t="s">
        <v>1264</v>
      </c>
      <c r="C348" s="744" t="s">
        <v>1265</v>
      </c>
      <c r="D348" s="746" t="s">
        <v>1377</v>
      </c>
      <c r="E348" s="747">
        <v>3000</v>
      </c>
      <c r="F348" s="744" t="s">
        <v>2228</v>
      </c>
      <c r="G348" s="737" t="s">
        <v>2229</v>
      </c>
      <c r="H348" s="737" t="s">
        <v>2230</v>
      </c>
      <c r="I348" s="737" t="s">
        <v>1276</v>
      </c>
      <c r="J348" s="753" t="s">
        <v>1282</v>
      </c>
      <c r="K348" s="682">
        <v>4</v>
      </c>
      <c r="L348" s="748">
        <v>11</v>
      </c>
      <c r="M348" s="749">
        <v>71838.820000000007</v>
      </c>
      <c r="N348" s="682">
        <v>2</v>
      </c>
      <c r="O348" s="748">
        <v>6</v>
      </c>
      <c r="P348" s="749">
        <v>27659.5</v>
      </c>
      <c r="Q348" s="509"/>
    </row>
    <row r="349" spans="1:17" x14ac:dyDescent="0.2">
      <c r="A349" s="744" t="s">
        <v>1263</v>
      </c>
      <c r="B349" s="745" t="s">
        <v>1264</v>
      </c>
      <c r="C349" s="744" t="s">
        <v>1265</v>
      </c>
      <c r="D349" s="746" t="s">
        <v>1325</v>
      </c>
      <c r="E349" s="747">
        <v>2100</v>
      </c>
      <c r="F349" s="744" t="s">
        <v>2231</v>
      </c>
      <c r="G349" s="737" t="s">
        <v>2232</v>
      </c>
      <c r="H349" s="737" t="s">
        <v>2233</v>
      </c>
      <c r="I349" s="737" t="s">
        <v>1276</v>
      </c>
      <c r="J349" s="753" t="s">
        <v>1282</v>
      </c>
      <c r="K349" s="682">
        <v>4</v>
      </c>
      <c r="L349" s="748">
        <v>11</v>
      </c>
      <c r="M349" s="749">
        <v>53394.44</v>
      </c>
      <c r="N349" s="682">
        <v>2</v>
      </c>
      <c r="O349" s="748">
        <v>6</v>
      </c>
      <c r="P349" s="749">
        <v>21719.5</v>
      </c>
      <c r="Q349" s="509"/>
    </row>
    <row r="350" spans="1:17" ht="22.5" x14ac:dyDescent="0.2">
      <c r="A350" s="744" t="s">
        <v>1263</v>
      </c>
      <c r="B350" s="745" t="s">
        <v>1264</v>
      </c>
      <c r="C350" s="744" t="s">
        <v>1265</v>
      </c>
      <c r="D350" s="746" t="s">
        <v>1450</v>
      </c>
      <c r="E350" s="747">
        <v>1200</v>
      </c>
      <c r="F350" s="744" t="s">
        <v>2234</v>
      </c>
      <c r="G350" s="737" t="s">
        <v>2235</v>
      </c>
      <c r="H350" s="737" t="s">
        <v>2236</v>
      </c>
      <c r="I350" s="737" t="s">
        <v>1281</v>
      </c>
      <c r="J350" s="753" t="s">
        <v>1335</v>
      </c>
      <c r="K350" s="682">
        <v>4</v>
      </c>
      <c r="L350" s="748">
        <v>12</v>
      </c>
      <c r="M350" s="749">
        <v>39751.97</v>
      </c>
      <c r="N350" s="682">
        <v>2</v>
      </c>
      <c r="O350" s="748">
        <v>6</v>
      </c>
      <c r="P350" s="749">
        <v>15690</v>
      </c>
      <c r="Q350" s="509"/>
    </row>
    <row r="351" spans="1:17" ht="22.5" x14ac:dyDescent="0.2">
      <c r="A351" s="744" t="s">
        <v>1263</v>
      </c>
      <c r="B351" s="745" t="s">
        <v>1264</v>
      </c>
      <c r="C351" s="744" t="s">
        <v>1265</v>
      </c>
      <c r="D351" s="746" t="s">
        <v>1283</v>
      </c>
      <c r="E351" s="747">
        <v>3500</v>
      </c>
      <c r="F351" s="744" t="s">
        <v>2237</v>
      </c>
      <c r="G351" s="737" t="s">
        <v>2238</v>
      </c>
      <c r="H351" s="737" t="s">
        <v>1459</v>
      </c>
      <c r="I351" s="737" t="s">
        <v>1281</v>
      </c>
      <c r="J351" s="753" t="s">
        <v>1282</v>
      </c>
      <c r="K351" s="682">
        <v>4</v>
      </c>
      <c r="L351" s="748">
        <v>10</v>
      </c>
      <c r="M351" s="749">
        <v>74806.850000000006</v>
      </c>
      <c r="N351" s="682">
        <v>2</v>
      </c>
      <c r="O351" s="748">
        <v>6</v>
      </c>
      <c r="P351" s="749">
        <v>29781.000000000004</v>
      </c>
      <c r="Q351" s="509"/>
    </row>
    <row r="352" spans="1:17" ht="22.5" x14ac:dyDescent="0.2">
      <c r="A352" s="744" t="s">
        <v>1263</v>
      </c>
      <c r="B352" s="745" t="s">
        <v>1264</v>
      </c>
      <c r="C352" s="744" t="s">
        <v>1265</v>
      </c>
      <c r="D352" s="746" t="s">
        <v>1287</v>
      </c>
      <c r="E352" s="747">
        <v>2500</v>
      </c>
      <c r="F352" s="744" t="s">
        <v>2239</v>
      </c>
      <c r="G352" s="737" t="s">
        <v>2240</v>
      </c>
      <c r="H352" s="737" t="s">
        <v>1280</v>
      </c>
      <c r="I352" s="737" t="s">
        <v>1276</v>
      </c>
      <c r="J352" s="753" t="s">
        <v>1282</v>
      </c>
      <c r="K352" s="682">
        <v>4</v>
      </c>
      <c r="L352" s="748">
        <v>12</v>
      </c>
      <c r="M352" s="749">
        <v>58559.5</v>
      </c>
      <c r="N352" s="682">
        <v>2</v>
      </c>
      <c r="O352" s="748">
        <v>6</v>
      </c>
      <c r="P352" s="749">
        <v>23634</v>
      </c>
      <c r="Q352" s="509"/>
    </row>
    <row r="353" spans="1:17" x14ac:dyDescent="0.2">
      <c r="A353" s="744" t="s">
        <v>1263</v>
      </c>
      <c r="B353" s="745" t="s">
        <v>1264</v>
      </c>
      <c r="C353" s="744" t="s">
        <v>1265</v>
      </c>
      <c r="D353" s="746" t="s">
        <v>1718</v>
      </c>
      <c r="E353" s="747">
        <v>2700</v>
      </c>
      <c r="F353" s="744" t="s">
        <v>2241</v>
      </c>
      <c r="G353" s="737" t="s">
        <v>2242</v>
      </c>
      <c r="H353" s="737" t="s">
        <v>1627</v>
      </c>
      <c r="I353" s="737" t="s">
        <v>1276</v>
      </c>
      <c r="J353" s="753" t="s">
        <v>1282</v>
      </c>
      <c r="K353" s="682">
        <v>4</v>
      </c>
      <c r="L353" s="748">
        <v>12</v>
      </c>
      <c r="M353" s="749">
        <v>62904.81</v>
      </c>
      <c r="N353" s="682">
        <v>2</v>
      </c>
      <c r="O353" s="748">
        <v>6</v>
      </c>
      <c r="P353" s="749">
        <v>25611.5</v>
      </c>
      <c r="Q353" s="509"/>
    </row>
    <row r="354" spans="1:17" x14ac:dyDescent="0.2">
      <c r="A354" s="744" t="s">
        <v>1263</v>
      </c>
      <c r="B354" s="745" t="s">
        <v>1264</v>
      </c>
      <c r="C354" s="744" t="s">
        <v>1265</v>
      </c>
      <c r="D354" s="746" t="s">
        <v>1299</v>
      </c>
      <c r="E354" s="747">
        <v>1069.3900000000001</v>
      </c>
      <c r="F354" s="744" t="s">
        <v>2243</v>
      </c>
      <c r="G354" s="737" t="s">
        <v>2244</v>
      </c>
      <c r="H354" s="737" t="s">
        <v>1302</v>
      </c>
      <c r="I354" s="737" t="s">
        <v>1302</v>
      </c>
      <c r="J354" s="753" t="s">
        <v>1302</v>
      </c>
      <c r="K354" s="682">
        <v>3</v>
      </c>
      <c r="L354" s="748">
        <v>8</v>
      </c>
      <c r="M354" s="749">
        <v>16355.319999999998</v>
      </c>
      <c r="N354" s="682">
        <v>2</v>
      </c>
      <c r="O354" s="748">
        <v>6</v>
      </c>
      <c r="P354" s="749">
        <v>9897.34</v>
      </c>
      <c r="Q354" s="509"/>
    </row>
    <row r="355" spans="1:17" ht="22.5" x14ac:dyDescent="0.2">
      <c r="A355" s="744" t="s">
        <v>1263</v>
      </c>
      <c r="B355" s="745" t="s">
        <v>1264</v>
      </c>
      <c r="C355" s="744" t="s">
        <v>1265</v>
      </c>
      <c r="D355" s="746" t="s">
        <v>1325</v>
      </c>
      <c r="E355" s="747">
        <v>2100</v>
      </c>
      <c r="F355" s="744" t="s">
        <v>2245</v>
      </c>
      <c r="G355" s="737" t="s">
        <v>2246</v>
      </c>
      <c r="H355" s="737" t="s">
        <v>2247</v>
      </c>
      <c r="I355" s="737" t="s">
        <v>1281</v>
      </c>
      <c r="J355" s="753" t="s">
        <v>1282</v>
      </c>
      <c r="K355" s="682">
        <v>4</v>
      </c>
      <c r="L355" s="748">
        <v>12</v>
      </c>
      <c r="M355" s="749">
        <v>53370.39</v>
      </c>
      <c r="N355" s="682">
        <v>2</v>
      </c>
      <c r="O355" s="748">
        <v>6</v>
      </c>
      <c r="P355" s="749">
        <v>21562.829999999998</v>
      </c>
      <c r="Q355" s="509"/>
    </row>
    <row r="356" spans="1:17" ht="22.5" x14ac:dyDescent="0.2">
      <c r="A356" s="744" t="s">
        <v>1263</v>
      </c>
      <c r="B356" s="745" t="s">
        <v>1264</v>
      </c>
      <c r="C356" s="744" t="s">
        <v>1265</v>
      </c>
      <c r="D356" s="746" t="s">
        <v>1460</v>
      </c>
      <c r="E356" s="747">
        <v>3300</v>
      </c>
      <c r="F356" s="744" t="s">
        <v>2248</v>
      </c>
      <c r="G356" s="737" t="s">
        <v>2249</v>
      </c>
      <c r="H356" s="737" t="s">
        <v>1495</v>
      </c>
      <c r="I356" s="737" t="s">
        <v>1276</v>
      </c>
      <c r="J356" s="753" t="s">
        <v>1282</v>
      </c>
      <c r="K356" s="682">
        <v>4</v>
      </c>
      <c r="L356" s="748">
        <v>12</v>
      </c>
      <c r="M356" s="749">
        <v>68282.37</v>
      </c>
      <c r="N356" s="682"/>
      <c r="O356" s="748"/>
      <c r="P356" s="749"/>
      <c r="Q356" s="509"/>
    </row>
    <row r="357" spans="1:17" x14ac:dyDescent="0.2">
      <c r="A357" s="744" t="s">
        <v>1263</v>
      </c>
      <c r="B357" s="745" t="s">
        <v>1264</v>
      </c>
      <c r="C357" s="744" t="s">
        <v>1265</v>
      </c>
      <c r="D357" s="746" t="s">
        <v>1377</v>
      </c>
      <c r="E357" s="747">
        <v>2700</v>
      </c>
      <c r="F357" s="744" t="s">
        <v>2250</v>
      </c>
      <c r="G357" s="737" t="s">
        <v>2251</v>
      </c>
      <c r="H357" s="737" t="s">
        <v>2252</v>
      </c>
      <c r="I357" s="737" t="s">
        <v>1276</v>
      </c>
      <c r="J357" s="753" t="s">
        <v>1282</v>
      </c>
      <c r="K357" s="682">
        <v>4</v>
      </c>
      <c r="L357" s="748">
        <v>12</v>
      </c>
      <c r="M357" s="749">
        <v>63125.74</v>
      </c>
      <c r="N357" s="682">
        <v>2</v>
      </c>
      <c r="O357" s="748">
        <v>6</v>
      </c>
      <c r="P357" s="749">
        <v>25520.500000000004</v>
      </c>
      <c r="Q357" s="509"/>
    </row>
    <row r="358" spans="1:17" ht="22.5" x14ac:dyDescent="0.2">
      <c r="A358" s="744" t="s">
        <v>1263</v>
      </c>
      <c r="B358" s="745" t="s">
        <v>1264</v>
      </c>
      <c r="C358" s="744" t="s">
        <v>1265</v>
      </c>
      <c r="D358" s="746" t="s">
        <v>1718</v>
      </c>
      <c r="E358" s="747">
        <v>3100</v>
      </c>
      <c r="F358" s="744" t="s">
        <v>2253</v>
      </c>
      <c r="G358" s="737" t="s">
        <v>2254</v>
      </c>
      <c r="H358" s="737" t="s">
        <v>2255</v>
      </c>
      <c r="I358" s="737" t="s">
        <v>1270</v>
      </c>
      <c r="J358" s="753" t="s">
        <v>1271</v>
      </c>
      <c r="K358" s="682">
        <v>4</v>
      </c>
      <c r="L358" s="748">
        <v>12</v>
      </c>
      <c r="M358" s="749">
        <v>65842.84</v>
      </c>
      <c r="N358" s="682">
        <v>2</v>
      </c>
      <c r="O358" s="748">
        <v>6</v>
      </c>
      <c r="P358" s="749">
        <v>27369</v>
      </c>
      <c r="Q358" s="509"/>
    </row>
    <row r="359" spans="1:17" ht="22.5" x14ac:dyDescent="0.2">
      <c r="A359" s="744" t="s">
        <v>1263</v>
      </c>
      <c r="B359" s="745" t="s">
        <v>1264</v>
      </c>
      <c r="C359" s="744" t="s">
        <v>1265</v>
      </c>
      <c r="D359" s="746" t="s">
        <v>1277</v>
      </c>
      <c r="E359" s="747">
        <v>1500</v>
      </c>
      <c r="F359" s="744" t="s">
        <v>2256</v>
      </c>
      <c r="G359" s="737" t="s">
        <v>2257</v>
      </c>
      <c r="H359" s="737" t="s">
        <v>1290</v>
      </c>
      <c r="I359" s="737" t="s">
        <v>1276</v>
      </c>
      <c r="J359" s="753" t="s">
        <v>1282</v>
      </c>
      <c r="K359" s="682">
        <v>4</v>
      </c>
      <c r="L359" s="748">
        <v>12</v>
      </c>
      <c r="M359" s="749">
        <v>47457.48</v>
      </c>
      <c r="N359" s="682">
        <v>2</v>
      </c>
      <c r="O359" s="748">
        <v>6</v>
      </c>
      <c r="P359" s="749">
        <v>19377.5</v>
      </c>
      <c r="Q359" s="509"/>
    </row>
    <row r="360" spans="1:17" ht="22.5" x14ac:dyDescent="0.2">
      <c r="A360" s="744" t="s">
        <v>1263</v>
      </c>
      <c r="B360" s="745" t="s">
        <v>1264</v>
      </c>
      <c r="C360" s="744" t="s">
        <v>1265</v>
      </c>
      <c r="D360" s="746" t="s">
        <v>1387</v>
      </c>
      <c r="E360" s="747">
        <v>2700</v>
      </c>
      <c r="F360" s="744" t="s">
        <v>2258</v>
      </c>
      <c r="G360" s="737" t="s">
        <v>2259</v>
      </c>
      <c r="H360" s="737" t="s">
        <v>1495</v>
      </c>
      <c r="I360" s="737" t="s">
        <v>1276</v>
      </c>
      <c r="J360" s="753" t="s">
        <v>1282</v>
      </c>
      <c r="K360" s="682">
        <v>4</v>
      </c>
      <c r="L360" s="748">
        <v>12</v>
      </c>
      <c r="M360" s="749">
        <v>62311.839999999997</v>
      </c>
      <c r="N360" s="682">
        <v>2</v>
      </c>
      <c r="O360" s="748">
        <v>6</v>
      </c>
      <c r="P360" s="749">
        <v>25028</v>
      </c>
      <c r="Q360" s="509"/>
    </row>
    <row r="361" spans="1:17" ht="22.5" x14ac:dyDescent="0.2">
      <c r="A361" s="744" t="s">
        <v>1263</v>
      </c>
      <c r="B361" s="745" t="s">
        <v>1264</v>
      </c>
      <c r="C361" s="744" t="s">
        <v>1265</v>
      </c>
      <c r="D361" s="746" t="s">
        <v>1277</v>
      </c>
      <c r="E361" s="747">
        <v>1500</v>
      </c>
      <c r="F361" s="744" t="s">
        <v>2260</v>
      </c>
      <c r="G361" s="737" t="s">
        <v>2261</v>
      </c>
      <c r="H361" s="737" t="s">
        <v>2149</v>
      </c>
      <c r="I361" s="737" t="s">
        <v>1276</v>
      </c>
      <c r="J361" s="753" t="s">
        <v>1271</v>
      </c>
      <c r="K361" s="682">
        <v>4</v>
      </c>
      <c r="L361" s="748">
        <v>12</v>
      </c>
      <c r="M361" s="749">
        <v>47450.439999999995</v>
      </c>
      <c r="N361" s="682">
        <v>2</v>
      </c>
      <c r="O361" s="748">
        <v>6</v>
      </c>
      <c r="P361" s="749">
        <v>18681</v>
      </c>
      <c r="Q361" s="509"/>
    </row>
    <row r="362" spans="1:17" x14ac:dyDescent="0.2">
      <c r="A362" s="744" t="s">
        <v>1263</v>
      </c>
      <c r="B362" s="745" t="s">
        <v>1264</v>
      </c>
      <c r="C362" s="744" t="s">
        <v>1265</v>
      </c>
      <c r="D362" s="746" t="s">
        <v>1277</v>
      </c>
      <c r="E362" s="747">
        <v>1500</v>
      </c>
      <c r="F362" s="744" t="s">
        <v>2262</v>
      </c>
      <c r="G362" s="737" t="s">
        <v>2263</v>
      </c>
      <c r="H362" s="737" t="s">
        <v>1795</v>
      </c>
      <c r="I362" s="737" t="s">
        <v>1276</v>
      </c>
      <c r="J362" s="753" t="s">
        <v>1282</v>
      </c>
      <c r="K362" s="682">
        <v>4</v>
      </c>
      <c r="L362" s="748">
        <v>12</v>
      </c>
      <c r="M362" s="749">
        <v>47518.689999999995</v>
      </c>
      <c r="N362" s="682">
        <v>2</v>
      </c>
      <c r="O362" s="748">
        <v>6</v>
      </c>
      <c r="P362" s="749">
        <v>18629</v>
      </c>
      <c r="Q362" s="509"/>
    </row>
    <row r="363" spans="1:17" ht="22.5" x14ac:dyDescent="0.2">
      <c r="A363" s="744" t="s">
        <v>1263</v>
      </c>
      <c r="B363" s="745" t="s">
        <v>1264</v>
      </c>
      <c r="C363" s="744" t="s">
        <v>1265</v>
      </c>
      <c r="D363" s="746" t="s">
        <v>1291</v>
      </c>
      <c r="E363" s="747">
        <v>1500</v>
      </c>
      <c r="F363" s="744" t="s">
        <v>2264</v>
      </c>
      <c r="G363" s="737" t="s">
        <v>2265</v>
      </c>
      <c r="H363" s="737" t="s">
        <v>2266</v>
      </c>
      <c r="I363" s="737" t="s">
        <v>1307</v>
      </c>
      <c r="J363" s="753" t="s">
        <v>1282</v>
      </c>
      <c r="K363" s="682">
        <v>4</v>
      </c>
      <c r="L363" s="748">
        <v>11</v>
      </c>
      <c r="M363" s="749">
        <v>47913.67</v>
      </c>
      <c r="N363" s="682">
        <v>2</v>
      </c>
      <c r="O363" s="748">
        <v>6</v>
      </c>
      <c r="P363" s="749">
        <v>19001</v>
      </c>
      <c r="Q363" s="509"/>
    </row>
    <row r="364" spans="1:17" x14ac:dyDescent="0.2">
      <c r="A364" s="744" t="s">
        <v>1263</v>
      </c>
      <c r="B364" s="745" t="s">
        <v>1264</v>
      </c>
      <c r="C364" s="744" t="s">
        <v>1265</v>
      </c>
      <c r="D364" s="746" t="s">
        <v>1587</v>
      </c>
      <c r="E364" s="747">
        <v>3100</v>
      </c>
      <c r="F364" s="744" t="s">
        <v>2267</v>
      </c>
      <c r="G364" s="737" t="s">
        <v>2268</v>
      </c>
      <c r="H364" s="737" t="s">
        <v>1935</v>
      </c>
      <c r="I364" s="737" t="s">
        <v>1276</v>
      </c>
      <c r="J364" s="753" t="s">
        <v>1271</v>
      </c>
      <c r="K364" s="682">
        <v>4</v>
      </c>
      <c r="L364" s="748">
        <v>12</v>
      </c>
      <c r="M364" s="749">
        <v>71012.87</v>
      </c>
      <c r="N364" s="682">
        <v>2</v>
      </c>
      <c r="O364" s="748">
        <v>6</v>
      </c>
      <c r="P364" s="749">
        <v>28581.000000000004</v>
      </c>
      <c r="Q364" s="509"/>
    </row>
    <row r="365" spans="1:17" ht="22.5" x14ac:dyDescent="0.2">
      <c r="A365" s="744" t="s">
        <v>1263</v>
      </c>
      <c r="B365" s="745" t="s">
        <v>1264</v>
      </c>
      <c r="C365" s="744" t="s">
        <v>1265</v>
      </c>
      <c r="D365" s="746" t="s">
        <v>1318</v>
      </c>
      <c r="E365" s="747">
        <v>5500</v>
      </c>
      <c r="F365" s="744" t="s">
        <v>2269</v>
      </c>
      <c r="G365" s="737" t="s">
        <v>2270</v>
      </c>
      <c r="H365" s="737" t="s">
        <v>2271</v>
      </c>
      <c r="I365" s="737" t="s">
        <v>1276</v>
      </c>
      <c r="J365" s="753" t="s">
        <v>1282</v>
      </c>
      <c r="K365" s="682">
        <v>4</v>
      </c>
      <c r="L365" s="748">
        <v>12</v>
      </c>
      <c r="M365" s="749">
        <v>91236</v>
      </c>
      <c r="N365" s="682">
        <v>2</v>
      </c>
      <c r="O365" s="748">
        <v>6</v>
      </c>
      <c r="P365" s="749">
        <v>41139</v>
      </c>
      <c r="Q365" s="509"/>
    </row>
    <row r="366" spans="1:17" x14ac:dyDescent="0.2">
      <c r="A366" s="744" t="s">
        <v>1263</v>
      </c>
      <c r="B366" s="745" t="s">
        <v>1264</v>
      </c>
      <c r="C366" s="744" t="s">
        <v>1265</v>
      </c>
      <c r="D366" s="746" t="s">
        <v>1429</v>
      </c>
      <c r="E366" s="747">
        <v>4000</v>
      </c>
      <c r="F366" s="744" t="s">
        <v>2272</v>
      </c>
      <c r="G366" s="737" t="s">
        <v>2273</v>
      </c>
      <c r="H366" s="737" t="s">
        <v>1556</v>
      </c>
      <c r="I366" s="737" t="s">
        <v>1270</v>
      </c>
      <c r="J366" s="753" t="s">
        <v>1271</v>
      </c>
      <c r="K366" s="682">
        <v>4</v>
      </c>
      <c r="L366" s="748">
        <v>12</v>
      </c>
      <c r="M366" s="749">
        <v>81186.27</v>
      </c>
      <c r="N366" s="682">
        <v>2</v>
      </c>
      <c r="O366" s="748">
        <v>6</v>
      </c>
      <c r="P366" s="749">
        <v>32879</v>
      </c>
      <c r="Q366" s="509"/>
    </row>
    <row r="367" spans="1:17" x14ac:dyDescent="0.2">
      <c r="A367" s="744" t="s">
        <v>1263</v>
      </c>
      <c r="B367" s="745" t="s">
        <v>1264</v>
      </c>
      <c r="C367" s="744" t="s">
        <v>1265</v>
      </c>
      <c r="D367" s="746" t="s">
        <v>1296</v>
      </c>
      <c r="E367" s="747">
        <v>2100</v>
      </c>
      <c r="F367" s="744" t="s">
        <v>2274</v>
      </c>
      <c r="G367" s="737" t="s">
        <v>2275</v>
      </c>
      <c r="H367" s="737" t="s">
        <v>1848</v>
      </c>
      <c r="I367" s="737" t="s">
        <v>1276</v>
      </c>
      <c r="J367" s="753" t="s">
        <v>1282</v>
      </c>
      <c r="K367" s="682">
        <v>4</v>
      </c>
      <c r="L367" s="748">
        <v>12</v>
      </c>
      <c r="M367" s="749">
        <v>55528.07</v>
      </c>
      <c r="N367" s="682">
        <v>2</v>
      </c>
      <c r="O367" s="748">
        <v>6</v>
      </c>
      <c r="P367" s="749">
        <v>22480.499999999996</v>
      </c>
      <c r="Q367" s="509"/>
    </row>
    <row r="368" spans="1:17" ht="22.5" x14ac:dyDescent="0.2">
      <c r="A368" s="744" t="s">
        <v>1263</v>
      </c>
      <c r="B368" s="745" t="s">
        <v>1264</v>
      </c>
      <c r="C368" s="744" t="s">
        <v>1265</v>
      </c>
      <c r="D368" s="746" t="s">
        <v>1377</v>
      </c>
      <c r="E368" s="747">
        <v>2700</v>
      </c>
      <c r="F368" s="744" t="s">
        <v>2276</v>
      </c>
      <c r="G368" s="737" t="s">
        <v>2277</v>
      </c>
      <c r="H368" s="737" t="s">
        <v>1739</v>
      </c>
      <c r="I368" s="737" t="s">
        <v>1281</v>
      </c>
      <c r="J368" s="753" t="s">
        <v>1282</v>
      </c>
      <c r="K368" s="682">
        <v>4</v>
      </c>
      <c r="L368" s="748">
        <v>12</v>
      </c>
      <c r="M368" s="749">
        <v>64469.61</v>
      </c>
      <c r="N368" s="682">
        <v>2</v>
      </c>
      <c r="O368" s="748">
        <v>6</v>
      </c>
      <c r="P368" s="749">
        <v>26170.830000000005</v>
      </c>
      <c r="Q368" s="509"/>
    </row>
    <row r="369" spans="1:17" x14ac:dyDescent="0.2">
      <c r="A369" s="744" t="s">
        <v>1263</v>
      </c>
      <c r="B369" s="745" t="s">
        <v>1264</v>
      </c>
      <c r="C369" s="744" t="s">
        <v>1265</v>
      </c>
      <c r="D369" s="746" t="s">
        <v>1743</v>
      </c>
      <c r="E369" s="747">
        <v>1032.18</v>
      </c>
      <c r="F369" s="744" t="s">
        <v>2278</v>
      </c>
      <c r="G369" s="737" t="s">
        <v>2279</v>
      </c>
      <c r="H369" s="737" t="s">
        <v>1302</v>
      </c>
      <c r="I369" s="737" t="s">
        <v>1302</v>
      </c>
      <c r="J369" s="753" t="s">
        <v>1302</v>
      </c>
      <c r="K369" s="682">
        <v>4</v>
      </c>
      <c r="L369" s="748">
        <v>12</v>
      </c>
      <c r="M369" s="749">
        <v>27529.4</v>
      </c>
      <c r="N369" s="682">
        <v>2</v>
      </c>
      <c r="O369" s="748">
        <v>6</v>
      </c>
      <c r="P369" s="749">
        <v>9792.08</v>
      </c>
      <c r="Q369" s="509"/>
    </row>
    <row r="370" spans="1:17" ht="22.5" x14ac:dyDescent="0.2">
      <c r="A370" s="744" t="s">
        <v>1263</v>
      </c>
      <c r="B370" s="745" t="s">
        <v>1264</v>
      </c>
      <c r="C370" s="744" t="s">
        <v>1265</v>
      </c>
      <c r="D370" s="746" t="s">
        <v>2280</v>
      </c>
      <c r="E370" s="747">
        <v>1500</v>
      </c>
      <c r="F370" s="744" t="s">
        <v>2281</v>
      </c>
      <c r="G370" s="737" t="s">
        <v>2282</v>
      </c>
      <c r="H370" s="737" t="s">
        <v>2283</v>
      </c>
      <c r="I370" s="737" t="s">
        <v>1281</v>
      </c>
      <c r="J370" s="753" t="s">
        <v>1282</v>
      </c>
      <c r="K370" s="682">
        <v>3</v>
      </c>
      <c r="L370" s="748">
        <v>7</v>
      </c>
      <c r="M370" s="749">
        <v>44688.26</v>
      </c>
      <c r="N370" s="682">
        <v>2</v>
      </c>
      <c r="O370" s="748">
        <v>6</v>
      </c>
      <c r="P370" s="749">
        <v>19743.669999999998</v>
      </c>
      <c r="Q370" s="509"/>
    </row>
    <row r="371" spans="1:17" ht="22.5" x14ac:dyDescent="0.2">
      <c r="A371" s="744" t="s">
        <v>1263</v>
      </c>
      <c r="B371" s="745" t="s">
        <v>1264</v>
      </c>
      <c r="C371" s="744" t="s">
        <v>1265</v>
      </c>
      <c r="D371" s="746" t="s">
        <v>1277</v>
      </c>
      <c r="E371" s="747">
        <v>1500</v>
      </c>
      <c r="F371" s="744" t="s">
        <v>2284</v>
      </c>
      <c r="G371" s="737" t="s">
        <v>2285</v>
      </c>
      <c r="H371" s="737" t="s">
        <v>2286</v>
      </c>
      <c r="I371" s="737" t="s">
        <v>1281</v>
      </c>
      <c r="J371" s="753" t="s">
        <v>1335</v>
      </c>
      <c r="K371" s="682">
        <v>4</v>
      </c>
      <c r="L371" s="748">
        <v>12</v>
      </c>
      <c r="M371" s="749">
        <v>47829.3</v>
      </c>
      <c r="N371" s="682">
        <v>2</v>
      </c>
      <c r="O371" s="748">
        <v>6</v>
      </c>
      <c r="P371" s="749">
        <v>19082.5</v>
      </c>
      <c r="Q371" s="509"/>
    </row>
    <row r="372" spans="1:17" x14ac:dyDescent="0.2">
      <c r="A372" s="744" t="s">
        <v>1263</v>
      </c>
      <c r="B372" s="745" t="s">
        <v>1264</v>
      </c>
      <c r="C372" s="744" t="s">
        <v>1265</v>
      </c>
      <c r="D372" s="746" t="s">
        <v>1296</v>
      </c>
      <c r="E372" s="747">
        <v>2100</v>
      </c>
      <c r="F372" s="744" t="s">
        <v>2287</v>
      </c>
      <c r="G372" s="737" t="s">
        <v>2288</v>
      </c>
      <c r="H372" s="737" t="s">
        <v>1432</v>
      </c>
      <c r="I372" s="737" t="s">
        <v>1276</v>
      </c>
      <c r="J372" s="753" t="s">
        <v>1271</v>
      </c>
      <c r="K372" s="682">
        <v>4</v>
      </c>
      <c r="L372" s="748">
        <v>12</v>
      </c>
      <c r="M372" s="749">
        <v>54477.060000000005</v>
      </c>
      <c r="N372" s="682">
        <v>2</v>
      </c>
      <c r="O372" s="748">
        <v>6</v>
      </c>
      <c r="P372" s="749">
        <v>22264.499999999996</v>
      </c>
      <c r="Q372" s="509"/>
    </row>
    <row r="373" spans="1:17" ht="22.5" x14ac:dyDescent="0.2">
      <c r="A373" s="744" t="s">
        <v>1263</v>
      </c>
      <c r="B373" s="745" t="s">
        <v>1264</v>
      </c>
      <c r="C373" s="744" t="s">
        <v>1265</v>
      </c>
      <c r="D373" s="746" t="s">
        <v>1668</v>
      </c>
      <c r="E373" s="747">
        <v>1500</v>
      </c>
      <c r="F373" s="744" t="s">
        <v>2289</v>
      </c>
      <c r="G373" s="737" t="s">
        <v>2290</v>
      </c>
      <c r="H373" s="737" t="s">
        <v>1372</v>
      </c>
      <c r="I373" s="737" t="s">
        <v>1281</v>
      </c>
      <c r="J373" s="753" t="s">
        <v>1282</v>
      </c>
      <c r="K373" s="682">
        <v>4</v>
      </c>
      <c r="L373" s="748">
        <v>12</v>
      </c>
      <c r="M373" s="749">
        <v>47901.93</v>
      </c>
      <c r="N373" s="682">
        <v>2</v>
      </c>
      <c r="O373" s="748">
        <v>6</v>
      </c>
      <c r="P373" s="749">
        <v>18296.66</v>
      </c>
      <c r="Q373" s="509"/>
    </row>
    <row r="374" spans="1:17" ht="22.5" x14ac:dyDescent="0.2">
      <c r="A374" s="744" t="s">
        <v>1263</v>
      </c>
      <c r="B374" s="745" t="s">
        <v>1264</v>
      </c>
      <c r="C374" s="744" t="s">
        <v>1265</v>
      </c>
      <c r="D374" s="746" t="s">
        <v>1296</v>
      </c>
      <c r="E374" s="747">
        <v>2100</v>
      </c>
      <c r="F374" s="744" t="s">
        <v>2291</v>
      </c>
      <c r="G374" s="737" t="s">
        <v>2292</v>
      </c>
      <c r="H374" s="737" t="s">
        <v>1618</v>
      </c>
      <c r="I374" s="737" t="s">
        <v>1281</v>
      </c>
      <c r="J374" s="753" t="s">
        <v>1282</v>
      </c>
      <c r="K374" s="682">
        <v>3</v>
      </c>
      <c r="L374" s="748">
        <v>8</v>
      </c>
      <c r="M374" s="749">
        <v>54294.52</v>
      </c>
      <c r="N374" s="682">
        <v>2</v>
      </c>
      <c r="O374" s="748">
        <v>6</v>
      </c>
      <c r="P374" s="749">
        <v>22707</v>
      </c>
      <c r="Q374" s="509"/>
    </row>
    <row r="375" spans="1:17" x14ac:dyDescent="0.2">
      <c r="A375" s="744" t="s">
        <v>1263</v>
      </c>
      <c r="B375" s="745" t="s">
        <v>1264</v>
      </c>
      <c r="C375" s="744" t="s">
        <v>1265</v>
      </c>
      <c r="D375" s="746" t="s">
        <v>1296</v>
      </c>
      <c r="E375" s="747">
        <v>2100</v>
      </c>
      <c r="F375" s="744" t="s">
        <v>2293</v>
      </c>
      <c r="G375" s="737" t="s">
        <v>2294</v>
      </c>
      <c r="H375" s="737" t="s">
        <v>1425</v>
      </c>
      <c r="I375" s="737" t="s">
        <v>1276</v>
      </c>
      <c r="J375" s="753" t="s">
        <v>1271</v>
      </c>
      <c r="K375" s="682">
        <v>4</v>
      </c>
      <c r="L375" s="748">
        <v>12</v>
      </c>
      <c r="M375" s="749">
        <v>54395.9</v>
      </c>
      <c r="N375" s="682">
        <v>2</v>
      </c>
      <c r="O375" s="748">
        <v>6</v>
      </c>
      <c r="P375" s="749">
        <v>22337</v>
      </c>
      <c r="Q375" s="509"/>
    </row>
    <row r="376" spans="1:17" x14ac:dyDescent="0.2">
      <c r="A376" s="744" t="s">
        <v>1263</v>
      </c>
      <c r="B376" s="745" t="s">
        <v>1264</v>
      </c>
      <c r="C376" s="744" t="s">
        <v>1265</v>
      </c>
      <c r="D376" s="746" t="s">
        <v>1436</v>
      </c>
      <c r="E376" s="747">
        <v>1850</v>
      </c>
      <c r="F376" s="744" t="s">
        <v>2295</v>
      </c>
      <c r="G376" s="737" t="s">
        <v>2296</v>
      </c>
      <c r="H376" s="737" t="s">
        <v>1935</v>
      </c>
      <c r="I376" s="737" t="s">
        <v>1270</v>
      </c>
      <c r="J376" s="753" t="s">
        <v>1271</v>
      </c>
      <c r="K376" s="682">
        <v>3</v>
      </c>
      <c r="L376" s="748">
        <v>7</v>
      </c>
      <c r="M376" s="749">
        <v>49581.26</v>
      </c>
      <c r="N376" s="682">
        <v>2</v>
      </c>
      <c r="O376" s="748">
        <v>6</v>
      </c>
      <c r="P376" s="749">
        <v>22228.000000000007</v>
      </c>
      <c r="Q376" s="509"/>
    </row>
    <row r="377" spans="1:17" ht="22.5" x14ac:dyDescent="0.2">
      <c r="A377" s="744" t="s">
        <v>1263</v>
      </c>
      <c r="B377" s="745" t="s">
        <v>1264</v>
      </c>
      <c r="C377" s="744" t="s">
        <v>1265</v>
      </c>
      <c r="D377" s="746" t="s">
        <v>1387</v>
      </c>
      <c r="E377" s="747">
        <v>2700</v>
      </c>
      <c r="F377" s="744" t="s">
        <v>2297</v>
      </c>
      <c r="G377" s="737" t="s">
        <v>2298</v>
      </c>
      <c r="H377" s="737" t="s">
        <v>2299</v>
      </c>
      <c r="I377" s="737" t="s">
        <v>1281</v>
      </c>
      <c r="J377" s="753" t="s">
        <v>1271</v>
      </c>
      <c r="K377" s="682">
        <v>4</v>
      </c>
      <c r="L377" s="748">
        <v>12</v>
      </c>
      <c r="M377" s="749">
        <v>65061.68</v>
      </c>
      <c r="N377" s="682">
        <v>2</v>
      </c>
      <c r="O377" s="748">
        <v>6</v>
      </c>
      <c r="P377" s="749">
        <v>26344.000000000004</v>
      </c>
      <c r="Q377" s="509"/>
    </row>
    <row r="378" spans="1:17" ht="22.5" x14ac:dyDescent="0.2">
      <c r="A378" s="744" t="s">
        <v>1263</v>
      </c>
      <c r="B378" s="745" t="s">
        <v>1264</v>
      </c>
      <c r="C378" s="744" t="s">
        <v>1265</v>
      </c>
      <c r="D378" s="746" t="s">
        <v>1277</v>
      </c>
      <c r="E378" s="747">
        <v>1500</v>
      </c>
      <c r="F378" s="744" t="s">
        <v>2300</v>
      </c>
      <c r="G378" s="737" t="s">
        <v>2301</v>
      </c>
      <c r="H378" s="737" t="s">
        <v>1280</v>
      </c>
      <c r="I378" s="737" t="s">
        <v>1281</v>
      </c>
      <c r="J378" s="753" t="s">
        <v>1282</v>
      </c>
      <c r="K378" s="682">
        <v>4</v>
      </c>
      <c r="L378" s="748">
        <v>12</v>
      </c>
      <c r="M378" s="749">
        <v>46298.07</v>
      </c>
      <c r="N378" s="682">
        <v>2</v>
      </c>
      <c r="O378" s="748">
        <v>6</v>
      </c>
      <c r="P378" s="749">
        <v>18277.5</v>
      </c>
      <c r="Q378" s="509"/>
    </row>
    <row r="379" spans="1:17" ht="22.5" x14ac:dyDescent="0.2">
      <c r="A379" s="744" t="s">
        <v>1263</v>
      </c>
      <c r="B379" s="745" t="s">
        <v>1264</v>
      </c>
      <c r="C379" s="744" t="s">
        <v>1265</v>
      </c>
      <c r="D379" s="746" t="s">
        <v>2302</v>
      </c>
      <c r="E379" s="747">
        <v>2700</v>
      </c>
      <c r="F379" s="744" t="s">
        <v>2303</v>
      </c>
      <c r="G379" s="737" t="s">
        <v>2304</v>
      </c>
      <c r="H379" s="737" t="s">
        <v>2305</v>
      </c>
      <c r="I379" s="737" t="s">
        <v>1281</v>
      </c>
      <c r="J379" s="753" t="s">
        <v>1282</v>
      </c>
      <c r="K379" s="682">
        <v>4</v>
      </c>
      <c r="L379" s="748">
        <v>12</v>
      </c>
      <c r="M379" s="749">
        <v>58417.9</v>
      </c>
      <c r="N379" s="682">
        <v>2</v>
      </c>
      <c r="O379" s="748">
        <v>6</v>
      </c>
      <c r="P379" s="749">
        <v>26293.000000000004</v>
      </c>
      <c r="Q379" s="509"/>
    </row>
    <row r="380" spans="1:17" ht="22.5" x14ac:dyDescent="0.2">
      <c r="A380" s="744" t="s">
        <v>1263</v>
      </c>
      <c r="B380" s="745" t="s">
        <v>1264</v>
      </c>
      <c r="C380" s="744" t="s">
        <v>1265</v>
      </c>
      <c r="D380" s="746" t="s">
        <v>2306</v>
      </c>
      <c r="E380" s="747">
        <v>1500</v>
      </c>
      <c r="F380" s="744" t="s">
        <v>2307</v>
      </c>
      <c r="G380" s="737" t="s">
        <v>2308</v>
      </c>
      <c r="H380" s="737" t="s">
        <v>2309</v>
      </c>
      <c r="I380" s="737" t="s">
        <v>1281</v>
      </c>
      <c r="J380" s="753" t="s">
        <v>1282</v>
      </c>
      <c r="K380" s="682">
        <v>4</v>
      </c>
      <c r="L380" s="748">
        <v>12</v>
      </c>
      <c r="M380" s="749">
        <v>46917.130000000005</v>
      </c>
      <c r="N380" s="682">
        <v>2</v>
      </c>
      <c r="O380" s="748">
        <v>6</v>
      </c>
      <c r="P380" s="749">
        <v>18387</v>
      </c>
      <c r="Q380" s="509"/>
    </row>
    <row r="381" spans="1:17" ht="22.5" x14ac:dyDescent="0.2">
      <c r="A381" s="744" t="s">
        <v>1263</v>
      </c>
      <c r="B381" s="745" t="s">
        <v>1264</v>
      </c>
      <c r="C381" s="744" t="s">
        <v>1265</v>
      </c>
      <c r="D381" s="746" t="s">
        <v>1277</v>
      </c>
      <c r="E381" s="747">
        <v>1700</v>
      </c>
      <c r="F381" s="744" t="s">
        <v>2310</v>
      </c>
      <c r="G381" s="737" t="s">
        <v>2311</v>
      </c>
      <c r="H381" s="737" t="s">
        <v>2312</v>
      </c>
      <c r="I381" s="737" t="s">
        <v>1276</v>
      </c>
      <c r="J381" s="753" t="s">
        <v>1282</v>
      </c>
      <c r="K381" s="682">
        <v>4</v>
      </c>
      <c r="L381" s="748">
        <v>11</v>
      </c>
      <c r="M381" s="749">
        <v>34166.949999999997</v>
      </c>
      <c r="N381" s="682">
        <v>2</v>
      </c>
      <c r="O381" s="748">
        <v>6</v>
      </c>
      <c r="P381" s="749">
        <v>13859.000000000002</v>
      </c>
      <c r="Q381" s="509"/>
    </row>
    <row r="382" spans="1:17" ht="22.5" x14ac:dyDescent="0.2">
      <c r="A382" s="744" t="s">
        <v>1263</v>
      </c>
      <c r="B382" s="745" t="s">
        <v>1264</v>
      </c>
      <c r="C382" s="744" t="s">
        <v>1265</v>
      </c>
      <c r="D382" s="746" t="s">
        <v>1377</v>
      </c>
      <c r="E382" s="747">
        <v>2700</v>
      </c>
      <c r="F382" s="744" t="s">
        <v>2313</v>
      </c>
      <c r="G382" s="737" t="s">
        <v>2314</v>
      </c>
      <c r="H382" s="737" t="s">
        <v>1782</v>
      </c>
      <c r="I382" s="737" t="s">
        <v>1281</v>
      </c>
      <c r="J382" s="753" t="s">
        <v>1271</v>
      </c>
      <c r="K382" s="682">
        <v>4</v>
      </c>
      <c r="L382" s="748">
        <v>12</v>
      </c>
      <c r="M382" s="749">
        <v>61247.46</v>
      </c>
      <c r="N382" s="682">
        <v>2</v>
      </c>
      <c r="O382" s="748">
        <v>6</v>
      </c>
      <c r="P382" s="749">
        <v>25849.67</v>
      </c>
      <c r="Q382" s="509"/>
    </row>
    <row r="383" spans="1:17" x14ac:dyDescent="0.2">
      <c r="A383" s="744" t="s">
        <v>1263</v>
      </c>
      <c r="B383" s="745" t="s">
        <v>1264</v>
      </c>
      <c r="C383" s="744" t="s">
        <v>1265</v>
      </c>
      <c r="D383" s="746" t="s">
        <v>1318</v>
      </c>
      <c r="E383" s="747">
        <v>5500</v>
      </c>
      <c r="F383" s="744" t="s">
        <v>2315</v>
      </c>
      <c r="G383" s="737" t="s">
        <v>2316</v>
      </c>
      <c r="H383" s="737" t="s">
        <v>2317</v>
      </c>
      <c r="I383" s="737" t="s">
        <v>1276</v>
      </c>
      <c r="J383" s="753" t="s">
        <v>1271</v>
      </c>
      <c r="K383" s="682">
        <v>4</v>
      </c>
      <c r="L383" s="748">
        <v>12</v>
      </c>
      <c r="M383" s="749">
        <v>91203.5</v>
      </c>
      <c r="N383" s="682">
        <v>2</v>
      </c>
      <c r="O383" s="748">
        <v>6</v>
      </c>
      <c r="P383" s="749">
        <v>37606</v>
      </c>
      <c r="Q383" s="509"/>
    </row>
    <row r="384" spans="1:17" ht="22.5" x14ac:dyDescent="0.2">
      <c r="A384" s="744" t="s">
        <v>1263</v>
      </c>
      <c r="B384" s="745" t="s">
        <v>1264</v>
      </c>
      <c r="C384" s="744" t="s">
        <v>1265</v>
      </c>
      <c r="D384" s="746" t="s">
        <v>1287</v>
      </c>
      <c r="E384" s="747">
        <v>2500</v>
      </c>
      <c r="F384" s="744" t="s">
        <v>2318</v>
      </c>
      <c r="G384" s="737" t="s">
        <v>2319</v>
      </c>
      <c r="H384" s="737" t="s">
        <v>2320</v>
      </c>
      <c r="I384" s="737" t="s">
        <v>1270</v>
      </c>
      <c r="J384" s="753" t="s">
        <v>1271</v>
      </c>
      <c r="K384" s="682">
        <v>4</v>
      </c>
      <c r="L384" s="748">
        <v>12</v>
      </c>
      <c r="M384" s="749">
        <v>62152.770000000004</v>
      </c>
      <c r="N384" s="682">
        <v>2</v>
      </c>
      <c r="O384" s="748">
        <v>6</v>
      </c>
      <c r="P384" s="749">
        <v>25156.999999999996</v>
      </c>
      <c r="Q384" s="509"/>
    </row>
    <row r="385" spans="1:17" x14ac:dyDescent="0.2">
      <c r="A385" s="744" t="s">
        <v>1263</v>
      </c>
      <c r="B385" s="745" t="s">
        <v>1264</v>
      </c>
      <c r="C385" s="744" t="s">
        <v>1265</v>
      </c>
      <c r="D385" s="746" t="s">
        <v>1303</v>
      </c>
      <c r="E385" s="747">
        <v>2300</v>
      </c>
      <c r="F385" s="744" t="s">
        <v>2321</v>
      </c>
      <c r="G385" s="737" t="s">
        <v>2322</v>
      </c>
      <c r="H385" s="737" t="s">
        <v>2037</v>
      </c>
      <c r="I385" s="737" t="s">
        <v>1276</v>
      </c>
      <c r="J385" s="753" t="s">
        <v>1282</v>
      </c>
      <c r="K385" s="682">
        <v>2</v>
      </c>
      <c r="L385" s="748">
        <v>6</v>
      </c>
      <c r="M385" s="749">
        <v>54573.22</v>
      </c>
      <c r="N385" s="682">
        <v>2</v>
      </c>
      <c r="O385" s="748">
        <v>6</v>
      </c>
      <c r="P385" s="749">
        <v>23298.499999999996</v>
      </c>
      <c r="Q385" s="509"/>
    </row>
    <row r="386" spans="1:17" x14ac:dyDescent="0.2">
      <c r="A386" s="744" t="s">
        <v>1263</v>
      </c>
      <c r="B386" s="745" t="s">
        <v>1264</v>
      </c>
      <c r="C386" s="744" t="s">
        <v>1265</v>
      </c>
      <c r="D386" s="746" t="s">
        <v>1287</v>
      </c>
      <c r="E386" s="747">
        <v>2500</v>
      </c>
      <c r="F386" s="744" t="s">
        <v>2323</v>
      </c>
      <c r="G386" s="737" t="s">
        <v>2324</v>
      </c>
      <c r="H386" s="737" t="s">
        <v>1795</v>
      </c>
      <c r="I386" s="737" t="s">
        <v>1276</v>
      </c>
      <c r="J386" s="753" t="s">
        <v>1282</v>
      </c>
      <c r="K386" s="682">
        <v>4</v>
      </c>
      <c r="L386" s="748">
        <v>12</v>
      </c>
      <c r="M386" s="749">
        <v>57138.14</v>
      </c>
      <c r="N386" s="682">
        <v>2</v>
      </c>
      <c r="O386" s="748">
        <v>6</v>
      </c>
      <c r="P386" s="749">
        <v>23447.42</v>
      </c>
      <c r="Q386" s="509"/>
    </row>
    <row r="387" spans="1:17" ht="22.5" x14ac:dyDescent="0.2">
      <c r="A387" s="744" t="s">
        <v>1263</v>
      </c>
      <c r="B387" s="745" t="s">
        <v>1264</v>
      </c>
      <c r="C387" s="744" t="s">
        <v>1265</v>
      </c>
      <c r="D387" s="746" t="s">
        <v>1277</v>
      </c>
      <c r="E387" s="747">
        <v>1500</v>
      </c>
      <c r="F387" s="744" t="s">
        <v>2325</v>
      </c>
      <c r="G387" s="737" t="s">
        <v>2326</v>
      </c>
      <c r="H387" s="737" t="s">
        <v>1739</v>
      </c>
      <c r="I387" s="737" t="s">
        <v>1281</v>
      </c>
      <c r="J387" s="753" t="s">
        <v>1282</v>
      </c>
      <c r="K387" s="682">
        <v>4</v>
      </c>
      <c r="L387" s="748">
        <v>12</v>
      </c>
      <c r="M387" s="749">
        <v>47829.88</v>
      </c>
      <c r="N387" s="682">
        <v>2</v>
      </c>
      <c r="O387" s="748">
        <v>6</v>
      </c>
      <c r="P387" s="749">
        <v>18688.5</v>
      </c>
      <c r="Q387" s="509"/>
    </row>
    <row r="388" spans="1:17" ht="22.5" x14ac:dyDescent="0.2">
      <c r="A388" s="744" t="s">
        <v>1263</v>
      </c>
      <c r="B388" s="745" t="s">
        <v>1264</v>
      </c>
      <c r="C388" s="744" t="s">
        <v>1265</v>
      </c>
      <c r="D388" s="746" t="s">
        <v>1296</v>
      </c>
      <c r="E388" s="747">
        <v>2100</v>
      </c>
      <c r="F388" s="744" t="s">
        <v>2327</v>
      </c>
      <c r="G388" s="737" t="s">
        <v>2328</v>
      </c>
      <c r="H388" s="737" t="s">
        <v>1280</v>
      </c>
      <c r="I388" s="737" t="s">
        <v>1281</v>
      </c>
      <c r="J388" s="753" t="s">
        <v>1282</v>
      </c>
      <c r="K388" s="682">
        <v>4</v>
      </c>
      <c r="L388" s="748">
        <v>12</v>
      </c>
      <c r="M388" s="749">
        <v>52862.770000000004</v>
      </c>
      <c r="N388" s="682">
        <v>2</v>
      </c>
      <c r="O388" s="748">
        <v>6</v>
      </c>
      <c r="P388" s="749">
        <v>21032</v>
      </c>
      <c r="Q388" s="509"/>
    </row>
    <row r="389" spans="1:17" x14ac:dyDescent="0.2">
      <c r="A389" s="744" t="s">
        <v>1263</v>
      </c>
      <c r="B389" s="745" t="s">
        <v>1264</v>
      </c>
      <c r="C389" s="744" t="s">
        <v>1265</v>
      </c>
      <c r="D389" s="746" t="s">
        <v>1318</v>
      </c>
      <c r="E389" s="747">
        <v>5500</v>
      </c>
      <c r="F389" s="744" t="s">
        <v>2329</v>
      </c>
      <c r="G389" s="737" t="s">
        <v>2330</v>
      </c>
      <c r="H389" s="737" t="s">
        <v>1563</v>
      </c>
      <c r="I389" s="737" t="s">
        <v>1276</v>
      </c>
      <c r="J389" s="753" t="s">
        <v>1271</v>
      </c>
      <c r="K389" s="682">
        <v>4</v>
      </c>
      <c r="L389" s="748">
        <v>12</v>
      </c>
      <c r="M389" s="749">
        <v>90472.24</v>
      </c>
      <c r="N389" s="682">
        <v>2</v>
      </c>
      <c r="O389" s="748">
        <v>6</v>
      </c>
      <c r="P389" s="749">
        <v>37423.5</v>
      </c>
      <c r="Q389" s="509"/>
    </row>
    <row r="390" spans="1:17" x14ac:dyDescent="0.2">
      <c r="A390" s="744" t="s">
        <v>1263</v>
      </c>
      <c r="B390" s="744" t="s">
        <v>1264</v>
      </c>
      <c r="C390" s="744" t="s">
        <v>1265</v>
      </c>
      <c r="D390" s="746" t="s">
        <v>1291</v>
      </c>
      <c r="E390" s="747">
        <v>1500</v>
      </c>
      <c r="F390" s="744" t="s">
        <v>2331</v>
      </c>
      <c r="G390" s="737" t="s">
        <v>2332</v>
      </c>
      <c r="H390" s="737" t="s">
        <v>2333</v>
      </c>
      <c r="I390" s="737" t="s">
        <v>1295</v>
      </c>
      <c r="J390" s="753" t="s">
        <v>1282</v>
      </c>
      <c r="K390" s="682">
        <v>4</v>
      </c>
      <c r="L390" s="748">
        <v>12</v>
      </c>
      <c r="M390" s="749">
        <v>44573.110000000015</v>
      </c>
      <c r="N390" s="682">
        <v>2</v>
      </c>
      <c r="O390" s="748">
        <v>6</v>
      </c>
      <c r="P390" s="749">
        <v>16562.999999999996</v>
      </c>
      <c r="Q390" s="509"/>
    </row>
    <row r="391" spans="1:17" ht="22.5" x14ac:dyDescent="0.2">
      <c r="A391" s="744" t="s">
        <v>1263</v>
      </c>
      <c r="B391" s="745" t="s">
        <v>1264</v>
      </c>
      <c r="C391" s="744" t="s">
        <v>1265</v>
      </c>
      <c r="D391" s="746" t="s">
        <v>1377</v>
      </c>
      <c r="E391" s="747">
        <v>2700</v>
      </c>
      <c r="F391" s="744" t="s">
        <v>2334</v>
      </c>
      <c r="G391" s="737" t="s">
        <v>2335</v>
      </c>
      <c r="H391" s="737" t="s">
        <v>2336</v>
      </c>
      <c r="I391" s="737" t="s">
        <v>1307</v>
      </c>
      <c r="J391" s="753" t="s">
        <v>1282</v>
      </c>
      <c r="K391" s="682">
        <v>4</v>
      </c>
      <c r="L391" s="748">
        <v>12</v>
      </c>
      <c r="M391" s="749">
        <v>65281.91</v>
      </c>
      <c r="N391" s="682">
        <v>2</v>
      </c>
      <c r="O391" s="748">
        <v>6</v>
      </c>
      <c r="P391" s="749">
        <v>26492.830000000005</v>
      </c>
      <c r="Q391" s="509"/>
    </row>
    <row r="392" spans="1:17" x14ac:dyDescent="0.2">
      <c r="A392" s="744" t="s">
        <v>1263</v>
      </c>
      <c r="B392" s="745" t="s">
        <v>1264</v>
      </c>
      <c r="C392" s="744" t="s">
        <v>1265</v>
      </c>
      <c r="D392" s="746" t="s">
        <v>1570</v>
      </c>
      <c r="E392" s="747">
        <v>2100</v>
      </c>
      <c r="F392" s="744" t="s">
        <v>2337</v>
      </c>
      <c r="G392" s="737" t="s">
        <v>2338</v>
      </c>
      <c r="H392" s="737" t="s">
        <v>2339</v>
      </c>
      <c r="I392" s="737" t="s">
        <v>1307</v>
      </c>
      <c r="J392" s="753" t="s">
        <v>1271</v>
      </c>
      <c r="K392" s="682">
        <v>4</v>
      </c>
      <c r="L392" s="748">
        <v>12</v>
      </c>
      <c r="M392" s="749">
        <v>54560.729999999996</v>
      </c>
      <c r="N392" s="682">
        <v>2</v>
      </c>
      <c r="O392" s="748">
        <v>6</v>
      </c>
      <c r="P392" s="749">
        <v>22483.829999999994</v>
      </c>
      <c r="Q392" s="509"/>
    </row>
    <row r="393" spans="1:17" ht="22.5" x14ac:dyDescent="0.2">
      <c r="A393" s="744" t="s">
        <v>1263</v>
      </c>
      <c r="B393" s="745" t="s">
        <v>1264</v>
      </c>
      <c r="C393" s="744" t="s">
        <v>1265</v>
      </c>
      <c r="D393" s="746" t="s">
        <v>1325</v>
      </c>
      <c r="E393" s="747">
        <v>2100</v>
      </c>
      <c r="F393" s="744" t="s">
        <v>2340</v>
      </c>
      <c r="G393" s="737" t="s">
        <v>2341</v>
      </c>
      <c r="H393" s="737" t="s">
        <v>1935</v>
      </c>
      <c r="I393" s="737" t="s">
        <v>1281</v>
      </c>
      <c r="J393" s="753" t="s">
        <v>1282</v>
      </c>
      <c r="K393" s="682">
        <v>4</v>
      </c>
      <c r="L393" s="748">
        <v>12</v>
      </c>
      <c r="M393" s="749">
        <v>55169.9</v>
      </c>
      <c r="N393" s="682">
        <v>2</v>
      </c>
      <c r="O393" s="748">
        <v>6</v>
      </c>
      <c r="P393" s="749">
        <v>21909.999999999996</v>
      </c>
      <c r="Q393" s="509"/>
    </row>
    <row r="394" spans="1:17" ht="22.5" x14ac:dyDescent="0.2">
      <c r="A394" s="744" t="s">
        <v>1263</v>
      </c>
      <c r="B394" s="745" t="s">
        <v>1264</v>
      </c>
      <c r="C394" s="744" t="s">
        <v>1265</v>
      </c>
      <c r="D394" s="746" t="s">
        <v>2342</v>
      </c>
      <c r="E394" s="747">
        <v>1800</v>
      </c>
      <c r="F394" s="744" t="s">
        <v>2343</v>
      </c>
      <c r="G394" s="737" t="s">
        <v>2344</v>
      </c>
      <c r="H394" s="737" t="s">
        <v>2247</v>
      </c>
      <c r="I394" s="737" t="s">
        <v>1281</v>
      </c>
      <c r="J394" s="753" t="s">
        <v>1271</v>
      </c>
      <c r="K394" s="682">
        <v>4</v>
      </c>
      <c r="L394" s="748">
        <v>11</v>
      </c>
      <c r="M394" s="749">
        <v>54215.5</v>
      </c>
      <c r="N394" s="682">
        <v>2</v>
      </c>
      <c r="O394" s="748">
        <v>6</v>
      </c>
      <c r="P394" s="749">
        <v>20806</v>
      </c>
      <c r="Q394" s="509"/>
    </row>
    <row r="395" spans="1:17" x14ac:dyDescent="0.2">
      <c r="A395" s="744" t="s">
        <v>1263</v>
      </c>
      <c r="B395" s="745" t="s">
        <v>1264</v>
      </c>
      <c r="C395" s="744" t="s">
        <v>1265</v>
      </c>
      <c r="D395" s="746" t="s">
        <v>2117</v>
      </c>
      <c r="E395" s="747">
        <v>2500</v>
      </c>
      <c r="F395" s="744" t="s">
        <v>2345</v>
      </c>
      <c r="G395" s="737" t="s">
        <v>2346</v>
      </c>
      <c r="H395" s="737" t="s">
        <v>1608</v>
      </c>
      <c r="I395" s="737" t="s">
        <v>1276</v>
      </c>
      <c r="J395" s="753" t="s">
        <v>1271</v>
      </c>
      <c r="K395" s="682">
        <v>2</v>
      </c>
      <c r="L395" s="748">
        <v>5</v>
      </c>
      <c r="M395" s="749">
        <v>53593.099999999991</v>
      </c>
      <c r="N395" s="682">
        <v>2</v>
      </c>
      <c r="O395" s="748">
        <v>6</v>
      </c>
      <c r="P395" s="749">
        <v>24586.979999999996</v>
      </c>
      <c r="Q395" s="509"/>
    </row>
    <row r="396" spans="1:17" x14ac:dyDescent="0.2">
      <c r="A396" s="744" t="s">
        <v>1263</v>
      </c>
      <c r="B396" s="745" t="s">
        <v>1264</v>
      </c>
      <c r="C396" s="744" t="s">
        <v>1265</v>
      </c>
      <c r="D396" s="746" t="s">
        <v>1528</v>
      </c>
      <c r="E396" s="747">
        <v>1800</v>
      </c>
      <c r="F396" s="744" t="s">
        <v>2347</v>
      </c>
      <c r="G396" s="737" t="s">
        <v>2348</v>
      </c>
      <c r="H396" s="737" t="s">
        <v>1459</v>
      </c>
      <c r="I396" s="737" t="s">
        <v>1276</v>
      </c>
      <c r="J396" s="753" t="s">
        <v>1282</v>
      </c>
      <c r="K396" s="682">
        <v>4</v>
      </c>
      <c r="L396" s="748">
        <v>12</v>
      </c>
      <c r="M396" s="749">
        <v>53802.609999999993</v>
      </c>
      <c r="N396" s="682">
        <v>2</v>
      </c>
      <c r="O396" s="748">
        <v>6</v>
      </c>
      <c r="P396" s="749">
        <v>21313.499999999996</v>
      </c>
      <c r="Q396" s="509"/>
    </row>
    <row r="397" spans="1:17" ht="22.5" x14ac:dyDescent="0.2">
      <c r="A397" s="744" t="s">
        <v>1263</v>
      </c>
      <c r="B397" s="745" t="s">
        <v>1264</v>
      </c>
      <c r="C397" s="744" t="s">
        <v>1265</v>
      </c>
      <c r="D397" s="746" t="s">
        <v>2349</v>
      </c>
      <c r="E397" s="747">
        <v>6000</v>
      </c>
      <c r="F397" s="744" t="s">
        <v>2350</v>
      </c>
      <c r="G397" s="737" t="s">
        <v>2351</v>
      </c>
      <c r="H397" s="737" t="s">
        <v>2352</v>
      </c>
      <c r="I397" s="737" t="s">
        <v>1276</v>
      </c>
      <c r="J397" s="753" t="s">
        <v>1271</v>
      </c>
      <c r="K397" s="682">
        <v>4</v>
      </c>
      <c r="L397" s="748">
        <v>10</v>
      </c>
      <c r="M397" s="749">
        <v>137982.12</v>
      </c>
      <c r="N397" s="682">
        <v>2</v>
      </c>
      <c r="O397" s="748">
        <v>6</v>
      </c>
      <c r="P397" s="749">
        <v>40162.499999999993</v>
      </c>
      <c r="Q397" s="509"/>
    </row>
    <row r="398" spans="1:17" x14ac:dyDescent="0.2">
      <c r="A398" s="744" t="s">
        <v>1263</v>
      </c>
      <c r="B398" s="745" t="s">
        <v>1264</v>
      </c>
      <c r="C398" s="744" t="s">
        <v>1265</v>
      </c>
      <c r="D398" s="746" t="s">
        <v>1277</v>
      </c>
      <c r="E398" s="747">
        <v>1500</v>
      </c>
      <c r="F398" s="744" t="s">
        <v>2353</v>
      </c>
      <c r="G398" s="737" t="s">
        <v>2354</v>
      </c>
      <c r="H398" s="737" t="s">
        <v>1290</v>
      </c>
      <c r="I398" s="737" t="s">
        <v>1276</v>
      </c>
      <c r="J398" s="753" t="s">
        <v>1282</v>
      </c>
      <c r="K398" s="682">
        <v>4</v>
      </c>
      <c r="L398" s="748">
        <v>12</v>
      </c>
      <c r="M398" s="749">
        <v>48063</v>
      </c>
      <c r="N398" s="682">
        <v>2</v>
      </c>
      <c r="O398" s="748">
        <v>6</v>
      </c>
      <c r="P398" s="749">
        <v>19071.5</v>
      </c>
      <c r="Q398" s="509"/>
    </row>
    <row r="399" spans="1:17" x14ac:dyDescent="0.2">
      <c r="A399" s="744" t="s">
        <v>1263</v>
      </c>
      <c r="B399" s="745" t="s">
        <v>1264</v>
      </c>
      <c r="C399" s="744" t="s">
        <v>1265</v>
      </c>
      <c r="D399" s="746" t="s">
        <v>1318</v>
      </c>
      <c r="E399" s="747">
        <v>5500</v>
      </c>
      <c r="F399" s="744" t="s">
        <v>2355</v>
      </c>
      <c r="G399" s="737" t="s">
        <v>2356</v>
      </c>
      <c r="H399" s="737" t="s">
        <v>2357</v>
      </c>
      <c r="I399" s="737" t="s">
        <v>1276</v>
      </c>
      <c r="J399" s="753" t="s">
        <v>1271</v>
      </c>
      <c r="K399" s="682">
        <v>4</v>
      </c>
      <c r="L399" s="748">
        <v>11</v>
      </c>
      <c r="M399" s="749">
        <v>93587.24</v>
      </c>
      <c r="N399" s="682">
        <v>2</v>
      </c>
      <c r="O399" s="748">
        <v>6</v>
      </c>
      <c r="P399" s="749">
        <v>37320</v>
      </c>
      <c r="Q399" s="509"/>
    </row>
    <row r="400" spans="1:17" ht="22.5" x14ac:dyDescent="0.2">
      <c r="A400" s="744" t="s">
        <v>1263</v>
      </c>
      <c r="B400" s="745" t="s">
        <v>1264</v>
      </c>
      <c r="C400" s="744" t="s">
        <v>1265</v>
      </c>
      <c r="D400" s="746" t="s">
        <v>1277</v>
      </c>
      <c r="E400" s="747">
        <v>1500</v>
      </c>
      <c r="F400" s="744" t="s">
        <v>2358</v>
      </c>
      <c r="G400" s="737" t="s">
        <v>2359</v>
      </c>
      <c r="H400" s="737" t="s">
        <v>1280</v>
      </c>
      <c r="I400" s="737" t="s">
        <v>1281</v>
      </c>
      <c r="J400" s="753" t="s">
        <v>1282</v>
      </c>
      <c r="K400" s="682">
        <v>4</v>
      </c>
      <c r="L400" s="748">
        <v>11</v>
      </c>
      <c r="M400" s="749">
        <v>48206.27</v>
      </c>
      <c r="N400" s="682">
        <v>2</v>
      </c>
      <c r="O400" s="748">
        <v>6</v>
      </c>
      <c r="P400" s="749">
        <v>19267</v>
      </c>
      <c r="Q400" s="509"/>
    </row>
    <row r="401" spans="1:17" x14ac:dyDescent="0.2">
      <c r="A401" s="744" t="s">
        <v>1263</v>
      </c>
      <c r="B401" s="745" t="s">
        <v>1264</v>
      </c>
      <c r="C401" s="744" t="s">
        <v>1265</v>
      </c>
      <c r="D401" s="746" t="s">
        <v>1429</v>
      </c>
      <c r="E401" s="747">
        <v>3500</v>
      </c>
      <c r="F401" s="744" t="s">
        <v>2360</v>
      </c>
      <c r="G401" s="737" t="s">
        <v>2361</v>
      </c>
      <c r="H401" s="737" t="s">
        <v>1742</v>
      </c>
      <c r="I401" s="737" t="s">
        <v>1270</v>
      </c>
      <c r="J401" s="753" t="s">
        <v>1271</v>
      </c>
      <c r="K401" s="682">
        <v>4</v>
      </c>
      <c r="L401" s="748">
        <v>12</v>
      </c>
      <c r="M401" s="749">
        <v>73838.91</v>
      </c>
      <c r="N401" s="682">
        <v>2</v>
      </c>
      <c r="O401" s="748">
        <v>6</v>
      </c>
      <c r="P401" s="749">
        <v>30181.000000000004</v>
      </c>
      <c r="Q401" s="509"/>
    </row>
    <row r="402" spans="1:17" x14ac:dyDescent="0.2">
      <c r="A402" s="744" t="s">
        <v>1263</v>
      </c>
      <c r="B402" s="745" t="s">
        <v>1264</v>
      </c>
      <c r="C402" s="744" t="s">
        <v>1265</v>
      </c>
      <c r="D402" s="746" t="s">
        <v>1291</v>
      </c>
      <c r="E402" s="747">
        <v>1500</v>
      </c>
      <c r="F402" s="744" t="s">
        <v>2362</v>
      </c>
      <c r="G402" s="737" t="s">
        <v>2363</v>
      </c>
      <c r="H402" s="737" t="s">
        <v>2364</v>
      </c>
      <c r="I402" s="737" t="s">
        <v>1276</v>
      </c>
      <c r="J402" s="753" t="s">
        <v>1282</v>
      </c>
      <c r="K402" s="682">
        <v>4</v>
      </c>
      <c r="L402" s="748">
        <v>12</v>
      </c>
      <c r="M402" s="749">
        <v>47928.28</v>
      </c>
      <c r="N402" s="682">
        <v>2</v>
      </c>
      <c r="O402" s="748">
        <v>6</v>
      </c>
      <c r="P402" s="749">
        <v>19541</v>
      </c>
      <c r="Q402" s="509"/>
    </row>
    <row r="403" spans="1:17" x14ac:dyDescent="0.2">
      <c r="A403" s="744" t="s">
        <v>1263</v>
      </c>
      <c r="B403" s="745" t="s">
        <v>1264</v>
      </c>
      <c r="C403" s="744" t="s">
        <v>1265</v>
      </c>
      <c r="D403" s="746" t="s">
        <v>1277</v>
      </c>
      <c r="E403" s="747">
        <v>1500</v>
      </c>
      <c r="F403" s="744" t="s">
        <v>2365</v>
      </c>
      <c r="G403" s="737" t="s">
        <v>2366</v>
      </c>
      <c r="H403" s="737" t="s">
        <v>1848</v>
      </c>
      <c r="I403" s="737" t="s">
        <v>1276</v>
      </c>
      <c r="J403" s="753" t="s">
        <v>1282</v>
      </c>
      <c r="K403" s="682">
        <v>4</v>
      </c>
      <c r="L403" s="748">
        <v>11</v>
      </c>
      <c r="M403" s="749">
        <v>49057.4</v>
      </c>
      <c r="N403" s="682">
        <v>2</v>
      </c>
      <c r="O403" s="748">
        <v>6</v>
      </c>
      <c r="P403" s="749">
        <v>19488</v>
      </c>
      <c r="Q403" s="509"/>
    </row>
    <row r="404" spans="1:17" x14ac:dyDescent="0.2">
      <c r="A404" s="744" t="s">
        <v>1263</v>
      </c>
      <c r="B404" s="745" t="s">
        <v>1264</v>
      </c>
      <c r="C404" s="744" t="s">
        <v>1265</v>
      </c>
      <c r="D404" s="746" t="s">
        <v>1587</v>
      </c>
      <c r="E404" s="747">
        <v>2700</v>
      </c>
      <c r="F404" s="744" t="s">
        <v>2367</v>
      </c>
      <c r="G404" s="737" t="s">
        <v>2368</v>
      </c>
      <c r="H404" s="737" t="s">
        <v>1742</v>
      </c>
      <c r="I404" s="737" t="s">
        <v>1270</v>
      </c>
      <c r="J404" s="753" t="s">
        <v>1271</v>
      </c>
      <c r="K404" s="682">
        <v>4</v>
      </c>
      <c r="L404" s="748">
        <v>12</v>
      </c>
      <c r="M404" s="749">
        <v>61788.020000000004</v>
      </c>
      <c r="N404" s="682">
        <v>2</v>
      </c>
      <c r="O404" s="748">
        <v>6</v>
      </c>
      <c r="P404" s="749">
        <v>25856.83</v>
      </c>
      <c r="Q404" s="509"/>
    </row>
    <row r="405" spans="1:17" x14ac:dyDescent="0.2">
      <c r="A405" s="744" t="s">
        <v>1263</v>
      </c>
      <c r="B405" s="745" t="s">
        <v>1264</v>
      </c>
      <c r="C405" s="744" t="s">
        <v>1265</v>
      </c>
      <c r="D405" s="746" t="s">
        <v>2369</v>
      </c>
      <c r="E405" s="747">
        <v>4000</v>
      </c>
      <c r="F405" s="744" t="s">
        <v>2370</v>
      </c>
      <c r="G405" s="737" t="s">
        <v>2371</v>
      </c>
      <c r="H405" s="737" t="s">
        <v>1563</v>
      </c>
      <c r="I405" s="737" t="s">
        <v>1276</v>
      </c>
      <c r="J405" s="753" t="s">
        <v>1271</v>
      </c>
      <c r="K405" s="682">
        <v>4</v>
      </c>
      <c r="L405" s="748">
        <v>12</v>
      </c>
      <c r="M405" s="749">
        <v>78724.049999999988</v>
      </c>
      <c r="N405" s="682">
        <v>2</v>
      </c>
      <c r="O405" s="748">
        <v>6</v>
      </c>
      <c r="P405" s="749">
        <v>32512.830000000005</v>
      </c>
      <c r="Q405" s="509"/>
    </row>
    <row r="406" spans="1:17" ht="22.5" x14ac:dyDescent="0.2">
      <c r="A406" s="744" t="s">
        <v>1263</v>
      </c>
      <c r="B406" s="745" t="s">
        <v>1264</v>
      </c>
      <c r="C406" s="744" t="s">
        <v>1265</v>
      </c>
      <c r="D406" s="746" t="s">
        <v>1303</v>
      </c>
      <c r="E406" s="747">
        <v>2300</v>
      </c>
      <c r="F406" s="744" t="s">
        <v>2372</v>
      </c>
      <c r="G406" s="737" t="s">
        <v>2373</v>
      </c>
      <c r="H406" s="737" t="s">
        <v>2374</v>
      </c>
      <c r="I406" s="737" t="s">
        <v>1281</v>
      </c>
      <c r="J406" s="753" t="s">
        <v>1535</v>
      </c>
      <c r="K406" s="682">
        <v>4</v>
      </c>
      <c r="L406" s="748">
        <v>12</v>
      </c>
      <c r="M406" s="749">
        <v>57795.329999999994</v>
      </c>
      <c r="N406" s="682">
        <v>2</v>
      </c>
      <c r="O406" s="748">
        <v>6</v>
      </c>
      <c r="P406" s="749">
        <v>24037.999999999996</v>
      </c>
      <c r="Q406" s="509"/>
    </row>
    <row r="407" spans="1:17" ht="22.5" x14ac:dyDescent="0.2">
      <c r="A407" s="744" t="s">
        <v>1263</v>
      </c>
      <c r="B407" s="745" t="s">
        <v>1264</v>
      </c>
      <c r="C407" s="744" t="s">
        <v>1265</v>
      </c>
      <c r="D407" s="746" t="s">
        <v>1325</v>
      </c>
      <c r="E407" s="747">
        <v>2100</v>
      </c>
      <c r="F407" s="744" t="s">
        <v>2375</v>
      </c>
      <c r="G407" s="737" t="s">
        <v>2376</v>
      </c>
      <c r="H407" s="737" t="s">
        <v>1390</v>
      </c>
      <c r="I407" s="737" t="s">
        <v>1281</v>
      </c>
      <c r="J407" s="753" t="s">
        <v>1282</v>
      </c>
      <c r="K407" s="682">
        <v>4</v>
      </c>
      <c r="L407" s="748">
        <v>12</v>
      </c>
      <c r="M407" s="749">
        <v>54260.74</v>
      </c>
      <c r="N407" s="682">
        <v>2</v>
      </c>
      <c r="O407" s="748">
        <v>6</v>
      </c>
      <c r="P407" s="749">
        <v>21600.199999999997</v>
      </c>
      <c r="Q407" s="509"/>
    </row>
    <row r="408" spans="1:17" x14ac:dyDescent="0.2">
      <c r="A408" s="744" t="s">
        <v>1263</v>
      </c>
      <c r="B408" s="745" t="s">
        <v>1264</v>
      </c>
      <c r="C408" s="744" t="s">
        <v>1265</v>
      </c>
      <c r="D408" s="746" t="s">
        <v>1325</v>
      </c>
      <c r="E408" s="747">
        <v>2100</v>
      </c>
      <c r="F408" s="744" t="s">
        <v>2377</v>
      </c>
      <c r="G408" s="737" t="s">
        <v>2378</v>
      </c>
      <c r="H408" s="737" t="s">
        <v>2140</v>
      </c>
      <c r="I408" s="737" t="s">
        <v>1276</v>
      </c>
      <c r="J408" s="753" t="s">
        <v>1282</v>
      </c>
      <c r="K408" s="682">
        <v>4</v>
      </c>
      <c r="L408" s="748">
        <v>12</v>
      </c>
      <c r="M408" s="749">
        <v>55835.74</v>
      </c>
      <c r="N408" s="682">
        <v>2</v>
      </c>
      <c r="O408" s="748">
        <v>6</v>
      </c>
      <c r="P408" s="749">
        <v>21561</v>
      </c>
      <c r="Q408" s="509"/>
    </row>
    <row r="409" spans="1:17" x14ac:dyDescent="0.2">
      <c r="A409" s="744" t="s">
        <v>1263</v>
      </c>
      <c r="B409" s="745" t="s">
        <v>1264</v>
      </c>
      <c r="C409" s="744" t="s">
        <v>1265</v>
      </c>
      <c r="D409" s="746" t="s">
        <v>1277</v>
      </c>
      <c r="E409" s="747">
        <v>1500</v>
      </c>
      <c r="F409" s="744" t="s">
        <v>2379</v>
      </c>
      <c r="G409" s="737" t="s">
        <v>2380</v>
      </c>
      <c r="H409" s="737" t="s">
        <v>2381</v>
      </c>
      <c r="I409" s="737" t="s">
        <v>1270</v>
      </c>
      <c r="J409" s="753" t="s">
        <v>1271</v>
      </c>
      <c r="K409" s="682">
        <v>4</v>
      </c>
      <c r="L409" s="748">
        <v>12</v>
      </c>
      <c r="M409" s="749">
        <v>49236.319999999992</v>
      </c>
      <c r="N409" s="682">
        <v>2</v>
      </c>
      <c r="O409" s="748">
        <v>6</v>
      </c>
      <c r="P409" s="749">
        <v>19187</v>
      </c>
      <c r="Q409" s="509"/>
    </row>
    <row r="410" spans="1:17" x14ac:dyDescent="0.2">
      <c r="A410" s="744" t="s">
        <v>1263</v>
      </c>
      <c r="B410" s="745" t="s">
        <v>1264</v>
      </c>
      <c r="C410" s="744" t="s">
        <v>1265</v>
      </c>
      <c r="D410" s="746" t="s">
        <v>1287</v>
      </c>
      <c r="E410" s="747">
        <v>2500</v>
      </c>
      <c r="F410" s="744" t="s">
        <v>2382</v>
      </c>
      <c r="G410" s="737" t="s">
        <v>2383</v>
      </c>
      <c r="H410" s="737" t="s">
        <v>1795</v>
      </c>
      <c r="I410" s="737" t="s">
        <v>1276</v>
      </c>
      <c r="J410" s="753" t="s">
        <v>1282</v>
      </c>
      <c r="K410" s="682">
        <v>4</v>
      </c>
      <c r="L410" s="748">
        <v>12</v>
      </c>
      <c r="M410" s="749">
        <v>59777.22</v>
      </c>
      <c r="N410" s="682">
        <v>2</v>
      </c>
      <c r="O410" s="748">
        <v>6</v>
      </c>
      <c r="P410" s="749">
        <v>24004.499999999996</v>
      </c>
      <c r="Q410" s="509"/>
    </row>
    <row r="411" spans="1:17" x14ac:dyDescent="0.2">
      <c r="A411" s="744" t="s">
        <v>1263</v>
      </c>
      <c r="B411" s="745" t="s">
        <v>1264</v>
      </c>
      <c r="C411" s="744" t="s">
        <v>1265</v>
      </c>
      <c r="D411" s="746" t="s">
        <v>1318</v>
      </c>
      <c r="E411" s="747">
        <v>5500</v>
      </c>
      <c r="F411" s="744" t="s">
        <v>2384</v>
      </c>
      <c r="G411" s="737" t="s">
        <v>2385</v>
      </c>
      <c r="H411" s="737" t="s">
        <v>1422</v>
      </c>
      <c r="I411" s="737" t="s">
        <v>1276</v>
      </c>
      <c r="J411" s="753" t="s">
        <v>1271</v>
      </c>
      <c r="K411" s="682">
        <v>4</v>
      </c>
      <c r="L411" s="748">
        <v>12</v>
      </c>
      <c r="M411" s="749">
        <v>91125.74</v>
      </c>
      <c r="N411" s="682">
        <v>2</v>
      </c>
      <c r="O411" s="748">
        <v>6</v>
      </c>
      <c r="P411" s="749">
        <v>37292.5</v>
      </c>
      <c r="Q411" s="509"/>
    </row>
    <row r="412" spans="1:17" x14ac:dyDescent="0.2">
      <c r="A412" s="744" t="s">
        <v>1263</v>
      </c>
      <c r="B412" s="745" t="s">
        <v>1264</v>
      </c>
      <c r="C412" s="744" t="s">
        <v>1265</v>
      </c>
      <c r="D412" s="746" t="s">
        <v>1377</v>
      </c>
      <c r="E412" s="747">
        <v>2700</v>
      </c>
      <c r="F412" s="744" t="s">
        <v>2386</v>
      </c>
      <c r="G412" s="737" t="s">
        <v>2387</v>
      </c>
      <c r="H412" s="737" t="s">
        <v>1390</v>
      </c>
      <c r="I412" s="737" t="s">
        <v>1270</v>
      </c>
      <c r="J412" s="753" t="s">
        <v>1271</v>
      </c>
      <c r="K412" s="682">
        <v>4</v>
      </c>
      <c r="L412" s="748">
        <v>12</v>
      </c>
      <c r="M412" s="749">
        <v>61344.090000000004</v>
      </c>
      <c r="N412" s="682">
        <v>2</v>
      </c>
      <c r="O412" s="748">
        <v>6</v>
      </c>
      <c r="P412" s="749">
        <v>24661.000000000004</v>
      </c>
      <c r="Q412" s="509"/>
    </row>
    <row r="413" spans="1:17" ht="22.5" x14ac:dyDescent="0.2">
      <c r="A413" s="744" t="s">
        <v>1263</v>
      </c>
      <c r="B413" s="745" t="s">
        <v>1264</v>
      </c>
      <c r="C413" s="744" t="s">
        <v>1265</v>
      </c>
      <c r="D413" s="746" t="s">
        <v>1325</v>
      </c>
      <c r="E413" s="747">
        <v>2100</v>
      </c>
      <c r="F413" s="744" t="s">
        <v>2388</v>
      </c>
      <c r="G413" s="737" t="s">
        <v>2389</v>
      </c>
      <c r="H413" s="737" t="s">
        <v>2390</v>
      </c>
      <c r="I413" s="737" t="s">
        <v>1281</v>
      </c>
      <c r="J413" s="753" t="s">
        <v>1282</v>
      </c>
      <c r="K413" s="682">
        <v>4</v>
      </c>
      <c r="L413" s="748">
        <v>12</v>
      </c>
      <c r="M413" s="749">
        <v>43509.57</v>
      </c>
      <c r="N413" s="682">
        <v>2</v>
      </c>
      <c r="O413" s="748">
        <v>6</v>
      </c>
      <c r="P413" s="749">
        <v>14588.340000000002</v>
      </c>
      <c r="Q413" s="509"/>
    </row>
    <row r="414" spans="1:17" x14ac:dyDescent="0.2">
      <c r="A414" s="744" t="s">
        <v>1263</v>
      </c>
      <c r="B414" s="745" t="s">
        <v>1264</v>
      </c>
      <c r="C414" s="744" t="s">
        <v>1265</v>
      </c>
      <c r="D414" s="746" t="s">
        <v>1277</v>
      </c>
      <c r="E414" s="747">
        <v>1500</v>
      </c>
      <c r="F414" s="744" t="s">
        <v>2391</v>
      </c>
      <c r="G414" s="737" t="s">
        <v>2392</v>
      </c>
      <c r="H414" s="737" t="s">
        <v>2393</v>
      </c>
      <c r="I414" s="737" t="s">
        <v>1276</v>
      </c>
      <c r="J414" s="753" t="s">
        <v>1282</v>
      </c>
      <c r="K414" s="682">
        <v>4</v>
      </c>
      <c r="L414" s="748">
        <v>12</v>
      </c>
      <c r="M414" s="749">
        <v>47979.99</v>
      </c>
      <c r="N414" s="682">
        <v>2</v>
      </c>
      <c r="O414" s="748">
        <v>6</v>
      </c>
      <c r="P414" s="749">
        <v>18819</v>
      </c>
      <c r="Q414" s="509"/>
    </row>
    <row r="415" spans="1:17" x14ac:dyDescent="0.2">
      <c r="A415" s="744" t="s">
        <v>1263</v>
      </c>
      <c r="B415" s="745" t="s">
        <v>1264</v>
      </c>
      <c r="C415" s="744" t="s">
        <v>1265</v>
      </c>
      <c r="D415" s="746" t="s">
        <v>1356</v>
      </c>
      <c r="E415" s="747">
        <v>1500</v>
      </c>
      <c r="F415" s="744" t="s">
        <v>2394</v>
      </c>
      <c r="G415" s="737" t="s">
        <v>2395</v>
      </c>
      <c r="H415" s="737" t="s">
        <v>1290</v>
      </c>
      <c r="I415" s="737" t="s">
        <v>1276</v>
      </c>
      <c r="J415" s="753" t="s">
        <v>1282</v>
      </c>
      <c r="K415" s="682">
        <v>4</v>
      </c>
      <c r="L415" s="748">
        <v>12</v>
      </c>
      <c r="M415" s="749">
        <v>47919.03</v>
      </c>
      <c r="N415" s="682">
        <v>2</v>
      </c>
      <c r="O415" s="748">
        <v>6</v>
      </c>
      <c r="P415" s="749">
        <v>19106.5</v>
      </c>
      <c r="Q415" s="509"/>
    </row>
    <row r="416" spans="1:17" ht="22.5" x14ac:dyDescent="0.2">
      <c r="A416" s="744" t="s">
        <v>1263</v>
      </c>
      <c r="B416" s="745" t="s">
        <v>1264</v>
      </c>
      <c r="C416" s="744" t="s">
        <v>1265</v>
      </c>
      <c r="D416" s="746" t="s">
        <v>1277</v>
      </c>
      <c r="E416" s="747">
        <v>1500</v>
      </c>
      <c r="F416" s="744" t="s">
        <v>2396</v>
      </c>
      <c r="G416" s="737" t="s">
        <v>2397</v>
      </c>
      <c r="H416" s="737" t="s">
        <v>2398</v>
      </c>
      <c r="I416" s="737" t="s">
        <v>1276</v>
      </c>
      <c r="J416" s="753" t="s">
        <v>1271</v>
      </c>
      <c r="K416" s="682">
        <v>4</v>
      </c>
      <c r="L416" s="748">
        <v>12</v>
      </c>
      <c r="M416" s="749">
        <v>47040.630000000005</v>
      </c>
      <c r="N416" s="682">
        <v>2</v>
      </c>
      <c r="O416" s="748">
        <v>6</v>
      </c>
      <c r="P416" s="749">
        <v>18548.5</v>
      </c>
      <c r="Q416" s="509"/>
    </row>
    <row r="417" spans="1:17" ht="22.5" x14ac:dyDescent="0.2">
      <c r="A417" s="744" t="s">
        <v>1263</v>
      </c>
      <c r="B417" s="745" t="s">
        <v>1264</v>
      </c>
      <c r="C417" s="744" t="s">
        <v>1265</v>
      </c>
      <c r="D417" s="746" t="s">
        <v>1291</v>
      </c>
      <c r="E417" s="747">
        <v>1500</v>
      </c>
      <c r="F417" s="744" t="s">
        <v>2399</v>
      </c>
      <c r="G417" s="737" t="s">
        <v>2400</v>
      </c>
      <c r="H417" s="737" t="s">
        <v>2401</v>
      </c>
      <c r="I417" s="737" t="s">
        <v>1281</v>
      </c>
      <c r="J417" s="753" t="s">
        <v>1282</v>
      </c>
      <c r="K417" s="682">
        <v>4</v>
      </c>
      <c r="L417" s="748">
        <v>11</v>
      </c>
      <c r="M417" s="749">
        <v>46687.960000000006</v>
      </c>
      <c r="N417" s="682">
        <v>2</v>
      </c>
      <c r="O417" s="748">
        <v>6</v>
      </c>
      <c r="P417" s="749">
        <v>18484.489999999998</v>
      </c>
      <c r="Q417" s="509"/>
    </row>
    <row r="418" spans="1:17" ht="22.5" x14ac:dyDescent="0.2">
      <c r="A418" s="744" t="s">
        <v>1263</v>
      </c>
      <c r="B418" s="745" t="s">
        <v>1264</v>
      </c>
      <c r="C418" s="744" t="s">
        <v>1265</v>
      </c>
      <c r="D418" s="746" t="s">
        <v>1429</v>
      </c>
      <c r="E418" s="747">
        <v>3500</v>
      </c>
      <c r="F418" s="744" t="s">
        <v>2402</v>
      </c>
      <c r="G418" s="737" t="s">
        <v>2403</v>
      </c>
      <c r="H418" s="737" t="s">
        <v>2404</v>
      </c>
      <c r="I418" s="737" t="s">
        <v>1276</v>
      </c>
      <c r="J418" s="753" t="s">
        <v>1271</v>
      </c>
      <c r="K418" s="682">
        <v>3</v>
      </c>
      <c r="L418" s="748">
        <v>7</v>
      </c>
      <c r="M418" s="749">
        <v>72392.76999999999</v>
      </c>
      <c r="N418" s="682">
        <v>2</v>
      </c>
      <c r="O418" s="748">
        <v>6</v>
      </c>
      <c r="P418" s="749">
        <v>29241.5</v>
      </c>
      <c r="Q418" s="509"/>
    </row>
    <row r="419" spans="1:17" x14ac:dyDescent="0.2">
      <c r="A419" s="744" t="s">
        <v>1263</v>
      </c>
      <c r="B419" s="745" t="s">
        <v>1264</v>
      </c>
      <c r="C419" s="744" t="s">
        <v>1265</v>
      </c>
      <c r="D419" s="746" t="s">
        <v>1287</v>
      </c>
      <c r="E419" s="747">
        <v>2500</v>
      </c>
      <c r="F419" s="744" t="s">
        <v>2405</v>
      </c>
      <c r="G419" s="737" t="s">
        <v>2406</v>
      </c>
      <c r="H419" s="737" t="s">
        <v>2407</v>
      </c>
      <c r="I419" s="737" t="s">
        <v>1276</v>
      </c>
      <c r="J419" s="753" t="s">
        <v>1271</v>
      </c>
      <c r="K419" s="682">
        <v>4</v>
      </c>
      <c r="L419" s="748">
        <v>12</v>
      </c>
      <c r="M419" s="749">
        <v>61090.74</v>
      </c>
      <c r="N419" s="682">
        <v>2</v>
      </c>
      <c r="O419" s="748">
        <v>6</v>
      </c>
      <c r="P419" s="749">
        <v>24942.999999999996</v>
      </c>
      <c r="Q419" s="509"/>
    </row>
    <row r="420" spans="1:17" x14ac:dyDescent="0.2">
      <c r="A420" s="744" t="s">
        <v>1263</v>
      </c>
      <c r="B420" s="745" t="s">
        <v>1264</v>
      </c>
      <c r="C420" s="744" t="s">
        <v>1265</v>
      </c>
      <c r="D420" s="746" t="s">
        <v>1296</v>
      </c>
      <c r="E420" s="747">
        <v>2200</v>
      </c>
      <c r="F420" s="744" t="s">
        <v>2408</v>
      </c>
      <c r="G420" s="737" t="s">
        <v>2409</v>
      </c>
      <c r="H420" s="737" t="s">
        <v>1302</v>
      </c>
      <c r="I420" s="737" t="s">
        <v>1339</v>
      </c>
      <c r="J420" s="753" t="s">
        <v>1340</v>
      </c>
      <c r="K420" s="682">
        <v>4</v>
      </c>
      <c r="L420" s="748">
        <v>10</v>
      </c>
      <c r="M420" s="749">
        <v>54554.100000000006</v>
      </c>
      <c r="N420" s="682">
        <v>2</v>
      </c>
      <c r="O420" s="748">
        <v>6</v>
      </c>
      <c r="P420" s="749">
        <v>21812</v>
      </c>
      <c r="Q420" s="509"/>
    </row>
    <row r="421" spans="1:17" x14ac:dyDescent="0.2">
      <c r="A421" s="744" t="s">
        <v>1263</v>
      </c>
      <c r="B421" s="745" t="s">
        <v>1264</v>
      </c>
      <c r="C421" s="744" t="s">
        <v>1265</v>
      </c>
      <c r="D421" s="746" t="s">
        <v>1325</v>
      </c>
      <c r="E421" s="747">
        <v>2000</v>
      </c>
      <c r="F421" s="744" t="s">
        <v>2410</v>
      </c>
      <c r="G421" s="737" t="s">
        <v>2411</v>
      </c>
      <c r="H421" s="737" t="s">
        <v>1563</v>
      </c>
      <c r="I421" s="737" t="s">
        <v>1276</v>
      </c>
      <c r="J421" s="753" t="s">
        <v>1271</v>
      </c>
      <c r="K421" s="682">
        <v>4</v>
      </c>
      <c r="L421" s="748">
        <v>12</v>
      </c>
      <c r="M421" s="749">
        <v>51813.780000000006</v>
      </c>
      <c r="N421" s="682">
        <v>2</v>
      </c>
      <c r="O421" s="748">
        <v>6</v>
      </c>
      <c r="P421" s="749">
        <v>20857.500000000004</v>
      </c>
      <c r="Q421" s="509"/>
    </row>
    <row r="422" spans="1:17" ht="22.5" x14ac:dyDescent="0.2">
      <c r="A422" s="744" t="s">
        <v>1263</v>
      </c>
      <c r="B422" s="745" t="s">
        <v>1264</v>
      </c>
      <c r="C422" s="744" t="s">
        <v>1265</v>
      </c>
      <c r="D422" s="746" t="s">
        <v>1296</v>
      </c>
      <c r="E422" s="747">
        <v>2000</v>
      </c>
      <c r="F422" s="744" t="s">
        <v>2412</v>
      </c>
      <c r="G422" s="737" t="s">
        <v>2413</v>
      </c>
      <c r="H422" s="737" t="s">
        <v>2414</v>
      </c>
      <c r="I422" s="737" t="s">
        <v>1276</v>
      </c>
      <c r="J422" s="753" t="s">
        <v>1271</v>
      </c>
      <c r="K422" s="682">
        <v>4</v>
      </c>
      <c r="L422" s="748">
        <v>12</v>
      </c>
      <c r="M422" s="749">
        <v>53974.5</v>
      </c>
      <c r="N422" s="682">
        <v>2</v>
      </c>
      <c r="O422" s="748">
        <v>6</v>
      </c>
      <c r="P422" s="749">
        <v>21614</v>
      </c>
      <c r="Q422" s="509"/>
    </row>
    <row r="423" spans="1:17" x14ac:dyDescent="0.2">
      <c r="A423" s="744" t="s">
        <v>1263</v>
      </c>
      <c r="B423" s="745" t="s">
        <v>1264</v>
      </c>
      <c r="C423" s="744" t="s">
        <v>1265</v>
      </c>
      <c r="D423" s="746" t="s">
        <v>1277</v>
      </c>
      <c r="E423" s="747">
        <v>1500</v>
      </c>
      <c r="F423" s="744" t="s">
        <v>2415</v>
      </c>
      <c r="G423" s="737" t="s">
        <v>2416</v>
      </c>
      <c r="H423" s="737" t="s">
        <v>2417</v>
      </c>
      <c r="I423" s="737" t="s">
        <v>1276</v>
      </c>
      <c r="J423" s="753" t="s">
        <v>1282</v>
      </c>
      <c r="K423" s="682">
        <v>4</v>
      </c>
      <c r="L423" s="748">
        <v>12</v>
      </c>
      <c r="M423" s="749">
        <v>45245.06</v>
      </c>
      <c r="N423" s="682">
        <v>2</v>
      </c>
      <c r="O423" s="748">
        <v>6</v>
      </c>
      <c r="P423" s="749">
        <v>17901.5</v>
      </c>
      <c r="Q423" s="509"/>
    </row>
    <row r="424" spans="1:17" x14ac:dyDescent="0.2">
      <c r="A424" s="744" t="s">
        <v>1263</v>
      </c>
      <c r="B424" s="745" t="s">
        <v>1264</v>
      </c>
      <c r="C424" s="744" t="s">
        <v>1265</v>
      </c>
      <c r="D424" s="746" t="s">
        <v>1996</v>
      </c>
      <c r="E424" s="747">
        <v>1200</v>
      </c>
      <c r="F424" s="744" t="s">
        <v>2418</v>
      </c>
      <c r="G424" s="737" t="s">
        <v>2419</v>
      </c>
      <c r="H424" s="737" t="s">
        <v>1302</v>
      </c>
      <c r="I424" s="737" t="s">
        <v>1302</v>
      </c>
      <c r="J424" s="753" t="s">
        <v>1302</v>
      </c>
      <c r="K424" s="682">
        <v>4</v>
      </c>
      <c r="L424" s="748">
        <v>12</v>
      </c>
      <c r="M424" s="749">
        <v>29880.91</v>
      </c>
      <c r="N424" s="682">
        <v>2</v>
      </c>
      <c r="O424" s="748">
        <v>6</v>
      </c>
      <c r="P424" s="749">
        <v>11476.5</v>
      </c>
      <c r="Q424" s="509"/>
    </row>
    <row r="425" spans="1:17" ht="22.5" x14ac:dyDescent="0.2">
      <c r="A425" s="744" t="s">
        <v>1263</v>
      </c>
      <c r="B425" s="745" t="s">
        <v>1264</v>
      </c>
      <c r="C425" s="744" t="s">
        <v>1265</v>
      </c>
      <c r="D425" s="746" t="s">
        <v>1325</v>
      </c>
      <c r="E425" s="747">
        <v>2100</v>
      </c>
      <c r="F425" s="744" t="s">
        <v>2420</v>
      </c>
      <c r="G425" s="737" t="s">
        <v>2421</v>
      </c>
      <c r="H425" s="737" t="s">
        <v>1930</v>
      </c>
      <c r="I425" s="737" t="s">
        <v>1281</v>
      </c>
      <c r="J425" s="753" t="s">
        <v>1282</v>
      </c>
      <c r="K425" s="682">
        <v>4</v>
      </c>
      <c r="L425" s="748">
        <v>12</v>
      </c>
      <c r="M425" s="749">
        <v>52881.920000000006</v>
      </c>
      <c r="N425" s="682">
        <v>2</v>
      </c>
      <c r="O425" s="748">
        <v>6</v>
      </c>
      <c r="P425" s="749">
        <v>21210.839999999997</v>
      </c>
      <c r="Q425" s="509"/>
    </row>
    <row r="426" spans="1:17" ht="22.5" x14ac:dyDescent="0.2">
      <c r="A426" s="744" t="s">
        <v>1263</v>
      </c>
      <c r="B426" s="745" t="s">
        <v>1264</v>
      </c>
      <c r="C426" s="744" t="s">
        <v>1265</v>
      </c>
      <c r="D426" s="746" t="s">
        <v>1318</v>
      </c>
      <c r="E426" s="747">
        <v>6000</v>
      </c>
      <c r="F426" s="744" t="s">
        <v>2422</v>
      </c>
      <c r="G426" s="737" t="s">
        <v>2423</v>
      </c>
      <c r="H426" s="737" t="s">
        <v>1563</v>
      </c>
      <c r="I426" s="737" t="s">
        <v>1276</v>
      </c>
      <c r="J426" s="753" t="s">
        <v>1271</v>
      </c>
      <c r="K426" s="682">
        <v>4</v>
      </c>
      <c r="L426" s="748">
        <v>11</v>
      </c>
      <c r="M426" s="749">
        <v>104768.66</v>
      </c>
      <c r="N426" s="682">
        <v>2</v>
      </c>
      <c r="O426" s="748">
        <v>6</v>
      </c>
      <c r="P426" s="749">
        <v>40960.17</v>
      </c>
      <c r="Q426" s="509"/>
    </row>
    <row r="427" spans="1:17" ht="22.5" x14ac:dyDescent="0.2">
      <c r="A427" s="744" t="s">
        <v>1263</v>
      </c>
      <c r="B427" s="745" t="s">
        <v>1264</v>
      </c>
      <c r="C427" s="744" t="s">
        <v>1265</v>
      </c>
      <c r="D427" s="746" t="s">
        <v>1329</v>
      </c>
      <c r="E427" s="747">
        <v>1500</v>
      </c>
      <c r="F427" s="744" t="s">
        <v>2424</v>
      </c>
      <c r="G427" s="737" t="s">
        <v>2425</v>
      </c>
      <c r="H427" s="737" t="s">
        <v>2426</v>
      </c>
      <c r="I427" s="737" t="s">
        <v>1281</v>
      </c>
      <c r="J427" s="753" t="s">
        <v>1282</v>
      </c>
      <c r="K427" s="682">
        <v>4</v>
      </c>
      <c r="L427" s="748">
        <v>11</v>
      </c>
      <c r="M427" s="749">
        <v>47294.18</v>
      </c>
      <c r="N427" s="682">
        <v>2</v>
      </c>
      <c r="O427" s="748">
        <v>6</v>
      </c>
      <c r="P427" s="749">
        <v>18844</v>
      </c>
      <c r="Q427" s="509"/>
    </row>
    <row r="428" spans="1:17" ht="22.5" x14ac:dyDescent="0.2">
      <c r="A428" s="744" t="s">
        <v>1263</v>
      </c>
      <c r="B428" s="745" t="s">
        <v>1264</v>
      </c>
      <c r="C428" s="744" t="s">
        <v>1265</v>
      </c>
      <c r="D428" s="746" t="s">
        <v>2427</v>
      </c>
      <c r="E428" s="747">
        <v>3200</v>
      </c>
      <c r="F428" s="744" t="s">
        <v>2428</v>
      </c>
      <c r="G428" s="737" t="s">
        <v>2429</v>
      </c>
      <c r="H428" s="737" t="s">
        <v>2430</v>
      </c>
      <c r="I428" s="737" t="s">
        <v>1276</v>
      </c>
      <c r="J428" s="753" t="s">
        <v>1282</v>
      </c>
      <c r="K428" s="682">
        <v>4</v>
      </c>
      <c r="L428" s="748">
        <v>12</v>
      </c>
      <c r="M428" s="749">
        <v>70563.87</v>
      </c>
      <c r="N428" s="682">
        <v>2</v>
      </c>
      <c r="O428" s="748">
        <v>6</v>
      </c>
      <c r="P428" s="749">
        <v>27985</v>
      </c>
      <c r="Q428" s="509"/>
    </row>
    <row r="429" spans="1:17" x14ac:dyDescent="0.2">
      <c r="A429" s="744" t="s">
        <v>1263</v>
      </c>
      <c r="B429" s="745" t="s">
        <v>1264</v>
      </c>
      <c r="C429" s="744" t="s">
        <v>1265</v>
      </c>
      <c r="D429" s="746" t="s">
        <v>1277</v>
      </c>
      <c r="E429" s="747">
        <v>1500</v>
      </c>
      <c r="F429" s="744" t="s">
        <v>2431</v>
      </c>
      <c r="G429" s="737" t="s">
        <v>2432</v>
      </c>
      <c r="H429" s="737" t="s">
        <v>1795</v>
      </c>
      <c r="I429" s="737" t="s">
        <v>1276</v>
      </c>
      <c r="J429" s="753" t="s">
        <v>1282</v>
      </c>
      <c r="K429" s="682">
        <v>4</v>
      </c>
      <c r="L429" s="748">
        <v>12</v>
      </c>
      <c r="M429" s="749">
        <v>49376.29</v>
      </c>
      <c r="N429" s="682">
        <v>2</v>
      </c>
      <c r="O429" s="748">
        <v>6</v>
      </c>
      <c r="P429" s="749">
        <v>19177</v>
      </c>
      <c r="Q429" s="509"/>
    </row>
    <row r="430" spans="1:17" ht="22.5" x14ac:dyDescent="0.2">
      <c r="A430" s="744" t="s">
        <v>1263</v>
      </c>
      <c r="B430" s="745" t="s">
        <v>1264</v>
      </c>
      <c r="C430" s="744" t="s">
        <v>1265</v>
      </c>
      <c r="D430" s="746" t="s">
        <v>1296</v>
      </c>
      <c r="E430" s="747">
        <v>2100</v>
      </c>
      <c r="F430" s="744" t="s">
        <v>2433</v>
      </c>
      <c r="G430" s="737" t="s">
        <v>2434</v>
      </c>
      <c r="H430" s="737" t="s">
        <v>2435</v>
      </c>
      <c r="I430" s="737" t="s">
        <v>1281</v>
      </c>
      <c r="J430" s="753" t="s">
        <v>1335</v>
      </c>
      <c r="K430" s="682">
        <v>4</v>
      </c>
      <c r="L430" s="748">
        <v>12</v>
      </c>
      <c r="M430" s="749">
        <v>56951.4</v>
      </c>
      <c r="N430" s="682">
        <v>2</v>
      </c>
      <c r="O430" s="748">
        <v>6</v>
      </c>
      <c r="P430" s="749">
        <v>22056.83</v>
      </c>
      <c r="Q430" s="509"/>
    </row>
    <row r="431" spans="1:17" ht="22.5" x14ac:dyDescent="0.2">
      <c r="A431" s="744" t="s">
        <v>1263</v>
      </c>
      <c r="B431" s="745" t="s">
        <v>1264</v>
      </c>
      <c r="C431" s="744" t="s">
        <v>1265</v>
      </c>
      <c r="D431" s="746" t="s">
        <v>1299</v>
      </c>
      <c r="E431" s="747">
        <v>976.66</v>
      </c>
      <c r="F431" s="744" t="s">
        <v>2436</v>
      </c>
      <c r="G431" s="737" t="s">
        <v>2437</v>
      </c>
      <c r="H431" s="737" t="s">
        <v>1302</v>
      </c>
      <c r="I431" s="737" t="s">
        <v>1302</v>
      </c>
      <c r="J431" s="753" t="s">
        <v>1302</v>
      </c>
      <c r="K431" s="682">
        <v>3</v>
      </c>
      <c r="L431" s="748">
        <v>8</v>
      </c>
      <c r="M431" s="749">
        <v>15714.41</v>
      </c>
      <c r="N431" s="682">
        <v>2</v>
      </c>
      <c r="O431" s="748">
        <v>6</v>
      </c>
      <c r="P431" s="749">
        <v>9802.4600000000009</v>
      </c>
      <c r="Q431" s="509"/>
    </row>
    <row r="432" spans="1:17" x14ac:dyDescent="0.2">
      <c r="A432" s="744" t="s">
        <v>1263</v>
      </c>
      <c r="B432" s="745" t="s">
        <v>1264</v>
      </c>
      <c r="C432" s="744" t="s">
        <v>1265</v>
      </c>
      <c r="D432" s="746" t="s">
        <v>1296</v>
      </c>
      <c r="E432" s="747">
        <v>2100</v>
      </c>
      <c r="F432" s="744" t="s">
        <v>2438</v>
      </c>
      <c r="G432" s="737" t="s">
        <v>2439</v>
      </c>
      <c r="H432" s="737" t="s">
        <v>2440</v>
      </c>
      <c r="I432" s="737" t="s">
        <v>1276</v>
      </c>
      <c r="J432" s="753" t="s">
        <v>1282</v>
      </c>
      <c r="K432" s="682">
        <v>4</v>
      </c>
      <c r="L432" s="748">
        <v>12</v>
      </c>
      <c r="M432" s="749">
        <v>55777.409999999996</v>
      </c>
      <c r="N432" s="682">
        <v>2</v>
      </c>
      <c r="O432" s="748">
        <v>6</v>
      </c>
      <c r="P432" s="749">
        <v>22389.5</v>
      </c>
      <c r="Q432" s="509"/>
    </row>
    <row r="433" spans="1:17" ht="22.5" x14ac:dyDescent="0.2">
      <c r="A433" s="744" t="s">
        <v>1263</v>
      </c>
      <c r="B433" s="745" t="s">
        <v>1264</v>
      </c>
      <c r="C433" s="744" t="s">
        <v>1265</v>
      </c>
      <c r="D433" s="746" t="s">
        <v>1303</v>
      </c>
      <c r="E433" s="747">
        <v>2300</v>
      </c>
      <c r="F433" s="744" t="s">
        <v>2441</v>
      </c>
      <c r="G433" s="737" t="s">
        <v>2442</v>
      </c>
      <c r="H433" s="737" t="s">
        <v>1280</v>
      </c>
      <c r="I433" s="737" t="s">
        <v>1276</v>
      </c>
      <c r="J433" s="753" t="s">
        <v>1282</v>
      </c>
      <c r="K433" s="682">
        <v>4</v>
      </c>
      <c r="L433" s="748">
        <v>12</v>
      </c>
      <c r="M433" s="749">
        <v>57048.700000000004</v>
      </c>
      <c r="N433" s="682">
        <v>2</v>
      </c>
      <c r="O433" s="748">
        <v>6</v>
      </c>
      <c r="P433" s="749">
        <v>22543.5</v>
      </c>
      <c r="Q433" s="509"/>
    </row>
    <row r="434" spans="1:17" x14ac:dyDescent="0.2">
      <c r="A434" s="744" t="s">
        <v>1263</v>
      </c>
      <c r="B434" s="745" t="s">
        <v>1264</v>
      </c>
      <c r="C434" s="744" t="s">
        <v>1265</v>
      </c>
      <c r="D434" s="746" t="s">
        <v>1296</v>
      </c>
      <c r="E434" s="747">
        <v>2100</v>
      </c>
      <c r="F434" s="744" t="s">
        <v>2443</v>
      </c>
      <c r="G434" s="737" t="s">
        <v>2444</v>
      </c>
      <c r="H434" s="737" t="s">
        <v>2445</v>
      </c>
      <c r="I434" s="737" t="s">
        <v>1276</v>
      </c>
      <c r="J434" s="753" t="s">
        <v>1271</v>
      </c>
      <c r="K434" s="682">
        <v>2</v>
      </c>
      <c r="L434" s="748">
        <v>5</v>
      </c>
      <c r="M434" s="749">
        <v>47158.189999999995</v>
      </c>
      <c r="N434" s="682">
        <v>2</v>
      </c>
      <c r="O434" s="748">
        <v>6</v>
      </c>
      <c r="P434" s="749">
        <v>21340.999999999996</v>
      </c>
      <c r="Q434" s="509"/>
    </row>
    <row r="435" spans="1:17" x14ac:dyDescent="0.2">
      <c r="A435" s="744" t="s">
        <v>1263</v>
      </c>
      <c r="B435" s="745" t="s">
        <v>1264</v>
      </c>
      <c r="C435" s="744" t="s">
        <v>1265</v>
      </c>
      <c r="D435" s="746" t="s">
        <v>1277</v>
      </c>
      <c r="E435" s="747">
        <v>1500</v>
      </c>
      <c r="F435" s="744" t="s">
        <v>2446</v>
      </c>
      <c r="G435" s="737" t="s">
        <v>2447</v>
      </c>
      <c r="H435" s="737" t="s">
        <v>1390</v>
      </c>
      <c r="I435" s="737" t="s">
        <v>1276</v>
      </c>
      <c r="J435" s="753" t="s">
        <v>1282</v>
      </c>
      <c r="K435" s="682">
        <v>4</v>
      </c>
      <c r="L435" s="748">
        <v>12</v>
      </c>
      <c r="M435" s="749">
        <v>49054.409999999996</v>
      </c>
      <c r="N435" s="682">
        <v>2</v>
      </c>
      <c r="O435" s="748">
        <v>6</v>
      </c>
      <c r="P435" s="749">
        <v>19198</v>
      </c>
      <c r="Q435" s="509"/>
    </row>
    <row r="436" spans="1:17" x14ac:dyDescent="0.2">
      <c r="A436" s="744" t="s">
        <v>1263</v>
      </c>
      <c r="B436" s="745" t="s">
        <v>1264</v>
      </c>
      <c r="C436" s="744" t="s">
        <v>1265</v>
      </c>
      <c r="D436" s="746" t="s">
        <v>1296</v>
      </c>
      <c r="E436" s="747">
        <v>2100</v>
      </c>
      <c r="F436" s="744" t="s">
        <v>2448</v>
      </c>
      <c r="G436" s="737" t="s">
        <v>2449</v>
      </c>
      <c r="H436" s="737" t="s">
        <v>2450</v>
      </c>
      <c r="I436" s="737" t="s">
        <v>1276</v>
      </c>
      <c r="J436" s="753" t="s">
        <v>1282</v>
      </c>
      <c r="K436" s="682">
        <v>4</v>
      </c>
      <c r="L436" s="748">
        <v>12</v>
      </c>
      <c r="M436" s="749">
        <v>56133.24</v>
      </c>
      <c r="N436" s="682">
        <v>2</v>
      </c>
      <c r="O436" s="748">
        <v>6</v>
      </c>
      <c r="P436" s="749">
        <v>22575.999999999996</v>
      </c>
      <c r="Q436" s="509"/>
    </row>
    <row r="437" spans="1:17" ht="22.5" x14ac:dyDescent="0.2">
      <c r="A437" s="744" t="s">
        <v>1263</v>
      </c>
      <c r="B437" s="745" t="s">
        <v>1264</v>
      </c>
      <c r="C437" s="744" t="s">
        <v>1265</v>
      </c>
      <c r="D437" s="746" t="s">
        <v>1718</v>
      </c>
      <c r="E437" s="747">
        <v>2700</v>
      </c>
      <c r="F437" s="744" t="s">
        <v>2451</v>
      </c>
      <c r="G437" s="737" t="s">
        <v>2452</v>
      </c>
      <c r="H437" s="737" t="s">
        <v>1280</v>
      </c>
      <c r="I437" s="737" t="s">
        <v>1281</v>
      </c>
      <c r="J437" s="753" t="s">
        <v>1282</v>
      </c>
      <c r="K437" s="682">
        <v>4</v>
      </c>
      <c r="L437" s="748">
        <v>12</v>
      </c>
      <c r="M437" s="749">
        <v>64673.86</v>
      </c>
      <c r="N437" s="682">
        <v>2</v>
      </c>
      <c r="O437" s="748">
        <v>6</v>
      </c>
      <c r="P437" s="749">
        <v>25783.000000000004</v>
      </c>
      <c r="Q437" s="509"/>
    </row>
    <row r="438" spans="1:17" ht="22.5" x14ac:dyDescent="0.2">
      <c r="A438" s="744" t="s">
        <v>1263</v>
      </c>
      <c r="B438" s="745" t="s">
        <v>1264</v>
      </c>
      <c r="C438" s="744" t="s">
        <v>1265</v>
      </c>
      <c r="D438" s="746" t="s">
        <v>1277</v>
      </c>
      <c r="E438" s="747">
        <v>1500</v>
      </c>
      <c r="F438" s="744" t="s">
        <v>2453</v>
      </c>
      <c r="G438" s="737" t="s">
        <v>2454</v>
      </c>
      <c r="H438" s="737" t="s">
        <v>2455</v>
      </c>
      <c r="I438" s="737" t="s">
        <v>1307</v>
      </c>
      <c r="J438" s="753" t="s">
        <v>1271</v>
      </c>
      <c r="K438" s="682">
        <v>4</v>
      </c>
      <c r="L438" s="748">
        <v>11</v>
      </c>
      <c r="M438" s="749">
        <v>48384.88</v>
      </c>
      <c r="N438" s="682">
        <v>2</v>
      </c>
      <c r="O438" s="748">
        <v>6</v>
      </c>
      <c r="P438" s="749">
        <v>18888</v>
      </c>
      <c r="Q438" s="509"/>
    </row>
    <row r="439" spans="1:17" x14ac:dyDescent="0.2">
      <c r="A439" s="744" t="s">
        <v>1263</v>
      </c>
      <c r="B439" s="745" t="s">
        <v>1264</v>
      </c>
      <c r="C439" s="744" t="s">
        <v>1265</v>
      </c>
      <c r="D439" s="746" t="s">
        <v>1329</v>
      </c>
      <c r="E439" s="747">
        <v>1500</v>
      </c>
      <c r="F439" s="744" t="s">
        <v>2456</v>
      </c>
      <c r="G439" s="737" t="s">
        <v>2457</v>
      </c>
      <c r="H439" s="737" t="s">
        <v>1795</v>
      </c>
      <c r="I439" s="737" t="s">
        <v>1276</v>
      </c>
      <c r="J439" s="753" t="s">
        <v>1282</v>
      </c>
      <c r="K439" s="682">
        <v>4</v>
      </c>
      <c r="L439" s="748">
        <v>12</v>
      </c>
      <c r="M439" s="749">
        <v>49029.13</v>
      </c>
      <c r="N439" s="682">
        <v>2</v>
      </c>
      <c r="O439" s="748">
        <v>6</v>
      </c>
      <c r="P439" s="749">
        <v>18970.5</v>
      </c>
      <c r="Q439" s="509"/>
    </row>
    <row r="440" spans="1:17" ht="22.5" x14ac:dyDescent="0.2">
      <c r="A440" s="744" t="s">
        <v>1263</v>
      </c>
      <c r="B440" s="745" t="s">
        <v>1264</v>
      </c>
      <c r="C440" s="744" t="s">
        <v>1265</v>
      </c>
      <c r="D440" s="746" t="s">
        <v>1277</v>
      </c>
      <c r="E440" s="747">
        <v>1500</v>
      </c>
      <c r="F440" s="744" t="s">
        <v>2458</v>
      </c>
      <c r="G440" s="737" t="s">
        <v>2459</v>
      </c>
      <c r="H440" s="737" t="s">
        <v>2460</v>
      </c>
      <c r="I440" s="737" t="s">
        <v>1276</v>
      </c>
      <c r="J440" s="753" t="s">
        <v>1282</v>
      </c>
      <c r="K440" s="682">
        <v>3</v>
      </c>
      <c r="L440" s="748">
        <v>7</v>
      </c>
      <c r="M440" s="749">
        <v>42436.53</v>
      </c>
      <c r="N440" s="682">
        <v>2</v>
      </c>
      <c r="O440" s="748">
        <v>6</v>
      </c>
      <c r="P440" s="749">
        <v>19368.669999999998</v>
      </c>
      <c r="Q440" s="509"/>
    </row>
    <row r="441" spans="1:17" ht="22.5" x14ac:dyDescent="0.2">
      <c r="A441" s="744" t="s">
        <v>1263</v>
      </c>
      <c r="B441" s="745" t="s">
        <v>1264</v>
      </c>
      <c r="C441" s="744" t="s">
        <v>1265</v>
      </c>
      <c r="D441" s="746" t="s">
        <v>2427</v>
      </c>
      <c r="E441" s="747">
        <v>2800</v>
      </c>
      <c r="F441" s="744" t="s">
        <v>2461</v>
      </c>
      <c r="G441" s="737" t="s">
        <v>2462</v>
      </c>
      <c r="H441" s="737" t="s">
        <v>2463</v>
      </c>
      <c r="I441" s="737" t="s">
        <v>1270</v>
      </c>
      <c r="J441" s="753" t="s">
        <v>1271</v>
      </c>
      <c r="K441" s="682">
        <v>4</v>
      </c>
      <c r="L441" s="748">
        <v>12</v>
      </c>
      <c r="M441" s="749">
        <v>64641.760000000002</v>
      </c>
      <c r="N441" s="682">
        <v>2</v>
      </c>
      <c r="O441" s="748">
        <v>6</v>
      </c>
      <c r="P441" s="749">
        <v>26022.17</v>
      </c>
      <c r="Q441" s="509"/>
    </row>
    <row r="442" spans="1:17" ht="22.5" x14ac:dyDescent="0.2">
      <c r="A442" s="744" t="s">
        <v>1263</v>
      </c>
      <c r="B442" s="745" t="s">
        <v>1264</v>
      </c>
      <c r="C442" s="744" t="s">
        <v>1265</v>
      </c>
      <c r="D442" s="746" t="s">
        <v>1277</v>
      </c>
      <c r="E442" s="747">
        <v>1500</v>
      </c>
      <c r="F442" s="744" t="s">
        <v>2464</v>
      </c>
      <c r="G442" s="737" t="s">
        <v>2465</v>
      </c>
      <c r="H442" s="737" t="s">
        <v>1848</v>
      </c>
      <c r="I442" s="737" t="s">
        <v>1276</v>
      </c>
      <c r="J442" s="753" t="s">
        <v>1282</v>
      </c>
      <c r="K442" s="682">
        <v>4</v>
      </c>
      <c r="L442" s="748">
        <v>12</v>
      </c>
      <c r="M442" s="749">
        <v>46201.5</v>
      </c>
      <c r="N442" s="682">
        <v>2</v>
      </c>
      <c r="O442" s="748">
        <v>6</v>
      </c>
      <c r="P442" s="749">
        <v>18172.830000000002</v>
      </c>
      <c r="Q442" s="509"/>
    </row>
    <row r="443" spans="1:17" x14ac:dyDescent="0.2">
      <c r="A443" s="744" t="s">
        <v>1263</v>
      </c>
      <c r="B443" s="745" t="s">
        <v>1264</v>
      </c>
      <c r="C443" s="744" t="s">
        <v>1265</v>
      </c>
      <c r="D443" s="746" t="s">
        <v>1746</v>
      </c>
      <c r="E443" s="747">
        <v>5000</v>
      </c>
      <c r="F443" s="744" t="s">
        <v>2466</v>
      </c>
      <c r="G443" s="737" t="s">
        <v>2467</v>
      </c>
      <c r="H443" s="737" t="s">
        <v>1563</v>
      </c>
      <c r="I443" s="737" t="s">
        <v>1276</v>
      </c>
      <c r="J443" s="753" t="s">
        <v>1271</v>
      </c>
      <c r="K443" s="682">
        <v>4</v>
      </c>
      <c r="L443" s="748">
        <v>12</v>
      </c>
      <c r="M443" s="749">
        <v>87821.24</v>
      </c>
      <c r="N443" s="682">
        <v>2</v>
      </c>
      <c r="O443" s="748">
        <v>6</v>
      </c>
      <c r="P443" s="749">
        <v>37409.5</v>
      </c>
      <c r="Q443" s="509"/>
    </row>
    <row r="444" spans="1:17" x14ac:dyDescent="0.2">
      <c r="A444" s="744" t="s">
        <v>1263</v>
      </c>
      <c r="B444" s="745" t="s">
        <v>1264</v>
      </c>
      <c r="C444" s="744" t="s">
        <v>1265</v>
      </c>
      <c r="D444" s="746" t="s">
        <v>1377</v>
      </c>
      <c r="E444" s="747">
        <v>3100</v>
      </c>
      <c r="F444" s="744" t="s">
        <v>2468</v>
      </c>
      <c r="G444" s="737" t="s">
        <v>2469</v>
      </c>
      <c r="H444" s="737" t="s">
        <v>1508</v>
      </c>
      <c r="I444" s="737" t="s">
        <v>1276</v>
      </c>
      <c r="J444" s="753" t="s">
        <v>1282</v>
      </c>
      <c r="K444" s="682">
        <v>2</v>
      </c>
      <c r="L444" s="748">
        <v>5</v>
      </c>
      <c r="M444" s="749">
        <v>61030.079999999994</v>
      </c>
      <c r="N444" s="682">
        <v>2</v>
      </c>
      <c r="O444" s="748">
        <v>6</v>
      </c>
      <c r="P444" s="749">
        <v>27654.42</v>
      </c>
      <c r="Q444" s="509"/>
    </row>
    <row r="445" spans="1:17" x14ac:dyDescent="0.2">
      <c r="A445" s="744" t="s">
        <v>1263</v>
      </c>
      <c r="B445" s="745" t="s">
        <v>1264</v>
      </c>
      <c r="C445" s="744" t="s">
        <v>1265</v>
      </c>
      <c r="D445" s="746" t="s">
        <v>1996</v>
      </c>
      <c r="E445" s="747">
        <v>1200</v>
      </c>
      <c r="F445" s="744" t="s">
        <v>2470</v>
      </c>
      <c r="G445" s="737" t="s">
        <v>2471</v>
      </c>
      <c r="H445" s="737" t="s">
        <v>1302</v>
      </c>
      <c r="I445" s="737" t="s">
        <v>1302</v>
      </c>
      <c r="J445" s="753" t="s">
        <v>1302</v>
      </c>
      <c r="K445" s="682">
        <v>4</v>
      </c>
      <c r="L445" s="748">
        <v>12</v>
      </c>
      <c r="M445" s="749">
        <v>27767.46</v>
      </c>
      <c r="N445" s="682">
        <v>2</v>
      </c>
      <c r="O445" s="748">
        <v>6</v>
      </c>
      <c r="P445" s="749">
        <v>10988</v>
      </c>
      <c r="Q445" s="509"/>
    </row>
    <row r="446" spans="1:17" ht="22.5" x14ac:dyDescent="0.2">
      <c r="A446" s="744" t="s">
        <v>1263</v>
      </c>
      <c r="B446" s="745" t="s">
        <v>1264</v>
      </c>
      <c r="C446" s="744" t="s">
        <v>1265</v>
      </c>
      <c r="D446" s="746" t="s">
        <v>1359</v>
      </c>
      <c r="E446" s="747">
        <v>2100</v>
      </c>
      <c r="F446" s="744" t="s">
        <v>2472</v>
      </c>
      <c r="G446" s="737" t="s">
        <v>2473</v>
      </c>
      <c r="H446" s="737" t="s">
        <v>2474</v>
      </c>
      <c r="I446" s="737" t="s">
        <v>1281</v>
      </c>
      <c r="J446" s="753" t="s">
        <v>1282</v>
      </c>
      <c r="K446" s="682">
        <v>4</v>
      </c>
      <c r="L446" s="748">
        <v>12</v>
      </c>
      <c r="M446" s="749">
        <v>52519.189999999995</v>
      </c>
      <c r="N446" s="682">
        <v>2</v>
      </c>
      <c r="O446" s="748">
        <v>6</v>
      </c>
      <c r="P446" s="749">
        <v>21312</v>
      </c>
      <c r="Q446" s="509"/>
    </row>
    <row r="447" spans="1:17" x14ac:dyDescent="0.2">
      <c r="A447" s="744" t="s">
        <v>1263</v>
      </c>
      <c r="B447" s="745" t="s">
        <v>1264</v>
      </c>
      <c r="C447" s="744" t="s">
        <v>1265</v>
      </c>
      <c r="D447" s="746" t="s">
        <v>1277</v>
      </c>
      <c r="E447" s="747">
        <v>1500</v>
      </c>
      <c r="F447" s="744" t="s">
        <v>2475</v>
      </c>
      <c r="G447" s="737" t="s">
        <v>2476</v>
      </c>
      <c r="H447" s="737" t="s">
        <v>2477</v>
      </c>
      <c r="I447" s="737" t="s">
        <v>1307</v>
      </c>
      <c r="J447" s="753" t="s">
        <v>1282</v>
      </c>
      <c r="K447" s="682">
        <v>4</v>
      </c>
      <c r="L447" s="748">
        <v>12</v>
      </c>
      <c r="M447" s="749">
        <v>48569.97</v>
      </c>
      <c r="N447" s="682">
        <v>2</v>
      </c>
      <c r="O447" s="748">
        <v>6</v>
      </c>
      <c r="P447" s="749">
        <v>19075.5</v>
      </c>
      <c r="Q447" s="509"/>
    </row>
    <row r="448" spans="1:17" ht="22.5" x14ac:dyDescent="0.2">
      <c r="A448" s="744" t="s">
        <v>1263</v>
      </c>
      <c r="B448" s="745" t="s">
        <v>1264</v>
      </c>
      <c r="C448" s="744" t="s">
        <v>1265</v>
      </c>
      <c r="D448" s="746" t="s">
        <v>2478</v>
      </c>
      <c r="E448" s="747">
        <v>1800</v>
      </c>
      <c r="F448" s="744" t="s">
        <v>2479</v>
      </c>
      <c r="G448" s="737" t="s">
        <v>2480</v>
      </c>
      <c r="H448" s="737" t="s">
        <v>2481</v>
      </c>
      <c r="I448" s="737" t="s">
        <v>1276</v>
      </c>
      <c r="J448" s="753" t="s">
        <v>1271</v>
      </c>
      <c r="K448" s="682">
        <v>4</v>
      </c>
      <c r="L448" s="748">
        <v>12</v>
      </c>
      <c r="M448" s="749">
        <v>53751.609999999993</v>
      </c>
      <c r="N448" s="682">
        <v>2</v>
      </c>
      <c r="O448" s="748">
        <v>6</v>
      </c>
      <c r="P448" s="749">
        <v>20815.999999999996</v>
      </c>
      <c r="Q448" s="509"/>
    </row>
    <row r="449" spans="1:17" ht="22.5" x14ac:dyDescent="0.2">
      <c r="A449" s="744" t="s">
        <v>1263</v>
      </c>
      <c r="B449" s="745" t="s">
        <v>1264</v>
      </c>
      <c r="C449" s="744" t="s">
        <v>1265</v>
      </c>
      <c r="D449" s="746" t="s">
        <v>1277</v>
      </c>
      <c r="E449" s="747">
        <v>1500</v>
      </c>
      <c r="F449" s="744" t="s">
        <v>2482</v>
      </c>
      <c r="G449" s="737" t="s">
        <v>2483</v>
      </c>
      <c r="H449" s="737" t="s">
        <v>2484</v>
      </c>
      <c r="I449" s="737" t="s">
        <v>1281</v>
      </c>
      <c r="J449" s="753" t="s">
        <v>1282</v>
      </c>
      <c r="K449" s="682">
        <v>4</v>
      </c>
      <c r="L449" s="748">
        <v>12</v>
      </c>
      <c r="M449" s="749">
        <v>45946.26</v>
      </c>
      <c r="N449" s="682">
        <v>2</v>
      </c>
      <c r="O449" s="748">
        <v>6</v>
      </c>
      <c r="P449" s="749">
        <v>18475.5</v>
      </c>
      <c r="Q449" s="509"/>
    </row>
    <row r="450" spans="1:17" ht="22.5" x14ac:dyDescent="0.2">
      <c r="A450" s="744" t="s">
        <v>1263</v>
      </c>
      <c r="B450" s="745" t="s">
        <v>1264</v>
      </c>
      <c r="C450" s="744" t="s">
        <v>1265</v>
      </c>
      <c r="D450" s="746" t="s">
        <v>1303</v>
      </c>
      <c r="E450" s="747">
        <v>2300</v>
      </c>
      <c r="F450" s="744" t="s">
        <v>2485</v>
      </c>
      <c r="G450" s="737" t="s">
        <v>2486</v>
      </c>
      <c r="H450" s="737" t="s">
        <v>2203</v>
      </c>
      <c r="I450" s="737" t="s">
        <v>1270</v>
      </c>
      <c r="J450" s="753" t="s">
        <v>1271</v>
      </c>
      <c r="K450" s="682">
        <v>4</v>
      </c>
      <c r="L450" s="748">
        <v>12</v>
      </c>
      <c r="M450" s="749">
        <v>58586.239999999998</v>
      </c>
      <c r="N450" s="682">
        <v>2</v>
      </c>
      <c r="O450" s="748">
        <v>6</v>
      </c>
      <c r="P450" s="749">
        <v>23337.999999999996</v>
      </c>
      <c r="Q450" s="509"/>
    </row>
    <row r="451" spans="1:17" x14ac:dyDescent="0.2">
      <c r="A451" s="744" t="s">
        <v>1263</v>
      </c>
      <c r="B451" s="745" t="s">
        <v>1264</v>
      </c>
      <c r="C451" s="744" t="s">
        <v>1265</v>
      </c>
      <c r="D451" s="746" t="s">
        <v>1668</v>
      </c>
      <c r="E451" s="747">
        <v>1500</v>
      </c>
      <c r="F451" s="744" t="s">
        <v>2487</v>
      </c>
      <c r="G451" s="737" t="s">
        <v>2488</v>
      </c>
      <c r="H451" s="737" t="s">
        <v>2489</v>
      </c>
      <c r="I451" s="737" t="s">
        <v>1270</v>
      </c>
      <c r="J451" s="753" t="s">
        <v>1271</v>
      </c>
      <c r="K451" s="682">
        <v>4</v>
      </c>
      <c r="L451" s="748">
        <v>12</v>
      </c>
      <c r="M451" s="749">
        <v>45614.430000000008</v>
      </c>
      <c r="N451" s="682">
        <v>2</v>
      </c>
      <c r="O451" s="748">
        <v>6</v>
      </c>
      <c r="P451" s="749">
        <v>18234</v>
      </c>
      <c r="Q451" s="509"/>
    </row>
    <row r="452" spans="1:17" x14ac:dyDescent="0.2">
      <c r="A452" s="744" t="s">
        <v>1263</v>
      </c>
      <c r="B452" s="745" t="s">
        <v>1264</v>
      </c>
      <c r="C452" s="744" t="s">
        <v>1265</v>
      </c>
      <c r="D452" s="746" t="s">
        <v>1266</v>
      </c>
      <c r="E452" s="747">
        <v>2100</v>
      </c>
      <c r="F452" s="744" t="s">
        <v>2490</v>
      </c>
      <c r="G452" s="737" t="s">
        <v>2491</v>
      </c>
      <c r="H452" s="737" t="s">
        <v>2492</v>
      </c>
      <c r="I452" s="737" t="s">
        <v>1295</v>
      </c>
      <c r="J452" s="753" t="s">
        <v>1271</v>
      </c>
      <c r="K452" s="682">
        <v>2</v>
      </c>
      <c r="L452" s="748">
        <v>6</v>
      </c>
      <c r="M452" s="749">
        <v>51736.54</v>
      </c>
      <c r="N452" s="682">
        <v>2</v>
      </c>
      <c r="O452" s="748">
        <v>6</v>
      </c>
      <c r="P452" s="749">
        <v>21104.500000000004</v>
      </c>
      <c r="Q452" s="509"/>
    </row>
    <row r="453" spans="1:17" x14ac:dyDescent="0.2">
      <c r="A453" s="744" t="s">
        <v>1263</v>
      </c>
      <c r="B453" s="745" t="s">
        <v>1264</v>
      </c>
      <c r="C453" s="744" t="s">
        <v>1265</v>
      </c>
      <c r="D453" s="746" t="s">
        <v>1296</v>
      </c>
      <c r="E453" s="747">
        <v>2100</v>
      </c>
      <c r="F453" s="744" t="s">
        <v>2493</v>
      </c>
      <c r="G453" s="737" t="s">
        <v>2494</v>
      </c>
      <c r="H453" s="737" t="s">
        <v>1393</v>
      </c>
      <c r="I453" s="737" t="s">
        <v>1276</v>
      </c>
      <c r="J453" s="753" t="s">
        <v>1271</v>
      </c>
      <c r="K453" s="682">
        <v>4</v>
      </c>
      <c r="L453" s="748">
        <v>11</v>
      </c>
      <c r="M453" s="749">
        <v>55182.479999999996</v>
      </c>
      <c r="N453" s="682">
        <v>2</v>
      </c>
      <c r="O453" s="748">
        <v>6</v>
      </c>
      <c r="P453" s="749">
        <v>21531.999999999996</v>
      </c>
      <c r="Q453" s="509"/>
    </row>
    <row r="454" spans="1:17" ht="22.5" x14ac:dyDescent="0.2">
      <c r="A454" s="744" t="s">
        <v>1263</v>
      </c>
      <c r="B454" s="745" t="s">
        <v>1264</v>
      </c>
      <c r="C454" s="744" t="s">
        <v>1265</v>
      </c>
      <c r="D454" s="746" t="s">
        <v>1377</v>
      </c>
      <c r="E454" s="747">
        <v>3100</v>
      </c>
      <c r="F454" s="744" t="s">
        <v>2495</v>
      </c>
      <c r="G454" s="737" t="s">
        <v>2496</v>
      </c>
      <c r="H454" s="737" t="s">
        <v>2014</v>
      </c>
      <c r="I454" s="737" t="s">
        <v>1281</v>
      </c>
      <c r="J454" s="753" t="s">
        <v>1271</v>
      </c>
      <c r="K454" s="682">
        <v>4</v>
      </c>
      <c r="L454" s="748">
        <v>12</v>
      </c>
      <c r="M454" s="749">
        <v>68917.850000000006</v>
      </c>
      <c r="N454" s="682">
        <v>2</v>
      </c>
      <c r="O454" s="748">
        <v>6</v>
      </c>
      <c r="P454" s="749">
        <v>27637.500000000004</v>
      </c>
      <c r="Q454" s="509"/>
    </row>
    <row r="455" spans="1:17" ht="22.5" x14ac:dyDescent="0.2">
      <c r="A455" s="744" t="s">
        <v>1263</v>
      </c>
      <c r="B455" s="745" t="s">
        <v>1264</v>
      </c>
      <c r="C455" s="744" t="s">
        <v>1265</v>
      </c>
      <c r="D455" s="746" t="s">
        <v>1303</v>
      </c>
      <c r="E455" s="747">
        <v>2300</v>
      </c>
      <c r="F455" s="744" t="s">
        <v>2497</v>
      </c>
      <c r="G455" s="737" t="s">
        <v>2498</v>
      </c>
      <c r="H455" s="737" t="s">
        <v>2499</v>
      </c>
      <c r="I455" s="737" t="s">
        <v>1281</v>
      </c>
      <c r="J455" s="753" t="s">
        <v>1282</v>
      </c>
      <c r="K455" s="682">
        <v>4</v>
      </c>
      <c r="L455" s="748">
        <v>12</v>
      </c>
      <c r="M455" s="749">
        <v>55220.52</v>
      </c>
      <c r="N455" s="682">
        <v>2</v>
      </c>
      <c r="O455" s="748">
        <v>6</v>
      </c>
      <c r="P455" s="749">
        <v>24230.93</v>
      </c>
      <c r="Q455" s="509"/>
    </row>
    <row r="456" spans="1:17" ht="22.5" x14ac:dyDescent="0.2">
      <c r="A456" s="744" t="s">
        <v>1263</v>
      </c>
      <c r="B456" s="745" t="s">
        <v>1264</v>
      </c>
      <c r="C456" s="744" t="s">
        <v>1265</v>
      </c>
      <c r="D456" s="746" t="s">
        <v>1528</v>
      </c>
      <c r="E456" s="747">
        <v>1800</v>
      </c>
      <c r="F456" s="744" t="s">
        <v>2500</v>
      </c>
      <c r="G456" s="737" t="s">
        <v>2501</v>
      </c>
      <c r="H456" s="737" t="s">
        <v>2502</v>
      </c>
      <c r="I456" s="737" t="s">
        <v>1281</v>
      </c>
      <c r="J456" s="753" t="s">
        <v>1282</v>
      </c>
      <c r="K456" s="682">
        <v>2</v>
      </c>
      <c r="L456" s="748">
        <v>6</v>
      </c>
      <c r="M456" s="749">
        <v>49113.880000000005</v>
      </c>
      <c r="N456" s="682">
        <v>2</v>
      </c>
      <c r="O456" s="748">
        <v>6</v>
      </c>
      <c r="P456" s="749">
        <v>21318.999999999996</v>
      </c>
      <c r="Q456" s="509"/>
    </row>
    <row r="457" spans="1:17" ht="22.5" x14ac:dyDescent="0.2">
      <c r="A457" s="744" t="s">
        <v>1263</v>
      </c>
      <c r="B457" s="745" t="s">
        <v>1264</v>
      </c>
      <c r="C457" s="744" t="s">
        <v>1265</v>
      </c>
      <c r="D457" s="746" t="s">
        <v>1718</v>
      </c>
      <c r="E457" s="747">
        <v>2700</v>
      </c>
      <c r="F457" s="744" t="s">
        <v>2503</v>
      </c>
      <c r="G457" s="737" t="s">
        <v>2504</v>
      </c>
      <c r="H457" s="737" t="s">
        <v>2505</v>
      </c>
      <c r="I457" s="737" t="s">
        <v>1281</v>
      </c>
      <c r="J457" s="753" t="s">
        <v>1282</v>
      </c>
      <c r="K457" s="682">
        <v>4</v>
      </c>
      <c r="L457" s="748">
        <v>12</v>
      </c>
      <c r="M457" s="749">
        <v>64382.6</v>
      </c>
      <c r="N457" s="682">
        <v>2</v>
      </c>
      <c r="O457" s="748">
        <v>6</v>
      </c>
      <c r="P457" s="749">
        <v>26064.33</v>
      </c>
      <c r="Q457" s="509"/>
    </row>
    <row r="458" spans="1:17" x14ac:dyDescent="0.2">
      <c r="A458" s="744" t="s">
        <v>1263</v>
      </c>
      <c r="B458" s="745" t="s">
        <v>1264</v>
      </c>
      <c r="C458" s="744" t="s">
        <v>1265</v>
      </c>
      <c r="D458" s="746" t="s">
        <v>2506</v>
      </c>
      <c r="E458" s="747">
        <v>1850</v>
      </c>
      <c r="F458" s="744" t="s">
        <v>2507</v>
      </c>
      <c r="G458" s="737" t="s">
        <v>2508</v>
      </c>
      <c r="H458" s="737" t="s">
        <v>2509</v>
      </c>
      <c r="I458" s="737" t="s">
        <v>2510</v>
      </c>
      <c r="J458" s="753" t="s">
        <v>2511</v>
      </c>
      <c r="K458" s="682">
        <v>2</v>
      </c>
      <c r="L458" s="748">
        <v>6</v>
      </c>
      <c r="M458" s="749">
        <v>80762.59</v>
      </c>
      <c r="N458" s="682"/>
      <c r="O458" s="748"/>
      <c r="P458" s="749"/>
      <c r="Q458" s="509"/>
    </row>
    <row r="459" spans="1:17" x14ac:dyDescent="0.2">
      <c r="A459" s="744" t="s">
        <v>1263</v>
      </c>
      <c r="B459" s="745" t="s">
        <v>1264</v>
      </c>
      <c r="C459" s="744" t="s">
        <v>1265</v>
      </c>
      <c r="D459" s="746" t="s">
        <v>2512</v>
      </c>
      <c r="E459" s="747">
        <v>3150</v>
      </c>
      <c r="F459" s="744" t="s">
        <v>2513</v>
      </c>
      <c r="G459" s="737" t="s">
        <v>2514</v>
      </c>
      <c r="H459" s="737" t="s">
        <v>2515</v>
      </c>
      <c r="I459" s="737" t="s">
        <v>2510</v>
      </c>
      <c r="J459" s="753" t="s">
        <v>2511</v>
      </c>
      <c r="K459" s="682">
        <v>2</v>
      </c>
      <c r="L459" s="748">
        <v>5</v>
      </c>
      <c r="M459" s="749">
        <v>0</v>
      </c>
      <c r="N459" s="682"/>
      <c r="O459" s="748"/>
      <c r="P459" s="749"/>
      <c r="Q459" s="509"/>
    </row>
    <row r="460" spans="1:17" x14ac:dyDescent="0.2">
      <c r="A460" s="744" t="s">
        <v>1263</v>
      </c>
      <c r="B460" s="745" t="s">
        <v>1264</v>
      </c>
      <c r="C460" s="744" t="s">
        <v>1265</v>
      </c>
      <c r="D460" s="746" t="s">
        <v>2516</v>
      </c>
      <c r="E460" s="747">
        <v>1500</v>
      </c>
      <c r="F460" s="744" t="s">
        <v>2517</v>
      </c>
      <c r="G460" s="737" t="s">
        <v>2518</v>
      </c>
      <c r="H460" s="737" t="s">
        <v>2519</v>
      </c>
      <c r="I460" s="737" t="s">
        <v>2520</v>
      </c>
      <c r="J460" s="753" t="s">
        <v>2521</v>
      </c>
      <c r="K460" s="682">
        <v>3</v>
      </c>
      <c r="L460" s="748">
        <v>7</v>
      </c>
      <c r="M460" s="749">
        <v>15892.140000000001</v>
      </c>
      <c r="N460" s="682"/>
      <c r="O460" s="748"/>
      <c r="P460" s="749"/>
      <c r="Q460" s="509"/>
    </row>
    <row r="461" spans="1:17" ht="22.5" x14ac:dyDescent="0.2">
      <c r="A461" s="744" t="s">
        <v>1263</v>
      </c>
      <c r="B461" s="745" t="s">
        <v>1264</v>
      </c>
      <c r="C461" s="744" t="s">
        <v>1265</v>
      </c>
      <c r="D461" s="746" t="s">
        <v>2522</v>
      </c>
      <c r="E461" s="750">
        <v>2500</v>
      </c>
      <c r="F461" s="744" t="s">
        <v>2523</v>
      </c>
      <c r="G461" s="737" t="s">
        <v>2524</v>
      </c>
      <c r="H461" s="737" t="s">
        <v>2525</v>
      </c>
      <c r="I461" s="737" t="s">
        <v>2510</v>
      </c>
      <c r="J461" s="753" t="s">
        <v>2526</v>
      </c>
      <c r="K461" s="682">
        <v>2</v>
      </c>
      <c r="L461" s="748">
        <v>4</v>
      </c>
      <c r="M461" s="749">
        <v>51669.729999999996</v>
      </c>
      <c r="N461" s="682">
        <v>2</v>
      </c>
      <c r="O461" s="748">
        <v>6</v>
      </c>
      <c r="P461" s="749">
        <v>24053.5</v>
      </c>
      <c r="Q461" s="509"/>
    </row>
    <row r="462" spans="1:17" ht="22.5" x14ac:dyDescent="0.2">
      <c r="A462" s="744" t="s">
        <v>1263</v>
      </c>
      <c r="B462" s="745" t="s">
        <v>1264</v>
      </c>
      <c r="C462" s="744" t="s">
        <v>1265</v>
      </c>
      <c r="D462" s="746" t="s">
        <v>2527</v>
      </c>
      <c r="E462" s="750">
        <v>2200</v>
      </c>
      <c r="F462" s="744" t="s">
        <v>2528</v>
      </c>
      <c r="G462" s="737" t="s">
        <v>2529</v>
      </c>
      <c r="H462" s="737" t="s">
        <v>2530</v>
      </c>
      <c r="I462" s="737" t="s">
        <v>2510</v>
      </c>
      <c r="J462" s="753" t="s">
        <v>2526</v>
      </c>
      <c r="K462" s="682">
        <v>2</v>
      </c>
      <c r="L462" s="748">
        <v>4</v>
      </c>
      <c r="M462" s="749">
        <v>42785.93</v>
      </c>
      <c r="N462" s="682">
        <v>2</v>
      </c>
      <c r="O462" s="748">
        <v>6</v>
      </c>
      <c r="P462" s="749">
        <v>23480.499999999996</v>
      </c>
      <c r="Q462" s="509"/>
    </row>
    <row r="463" spans="1:17" x14ac:dyDescent="0.2">
      <c r="A463" s="744" t="s">
        <v>1263</v>
      </c>
      <c r="B463" s="745" t="s">
        <v>1264</v>
      </c>
      <c r="C463" s="744" t="s">
        <v>1265</v>
      </c>
      <c r="D463" s="746" t="s">
        <v>2531</v>
      </c>
      <c r="E463" s="750">
        <v>1500</v>
      </c>
      <c r="F463" s="744" t="s">
        <v>2532</v>
      </c>
      <c r="G463" s="737" t="s">
        <v>2533</v>
      </c>
      <c r="H463" s="737" t="s">
        <v>2515</v>
      </c>
      <c r="I463" s="737" t="s">
        <v>2534</v>
      </c>
      <c r="J463" s="753" t="s">
        <v>2511</v>
      </c>
      <c r="K463" s="682">
        <v>2</v>
      </c>
      <c r="L463" s="748">
        <v>4</v>
      </c>
      <c r="M463" s="749">
        <v>38739.090000000004</v>
      </c>
      <c r="N463" s="682">
        <v>2</v>
      </c>
      <c r="O463" s="748">
        <v>6</v>
      </c>
      <c r="P463" s="749">
        <v>19360.5</v>
      </c>
      <c r="Q463" s="509"/>
    </row>
    <row r="464" spans="1:17" ht="22.5" x14ac:dyDescent="0.2">
      <c r="A464" s="744" t="s">
        <v>1263</v>
      </c>
      <c r="B464" s="745" t="s">
        <v>1264</v>
      </c>
      <c r="C464" s="744" t="s">
        <v>1265</v>
      </c>
      <c r="D464" s="746" t="s">
        <v>2531</v>
      </c>
      <c r="E464" s="750">
        <v>1500</v>
      </c>
      <c r="F464" s="744" t="s">
        <v>2535</v>
      </c>
      <c r="G464" s="737" t="s">
        <v>2536</v>
      </c>
      <c r="H464" s="737" t="s">
        <v>2537</v>
      </c>
      <c r="I464" s="737" t="s">
        <v>2538</v>
      </c>
      <c r="J464" s="753" t="s">
        <v>2526</v>
      </c>
      <c r="K464" s="682">
        <v>2</v>
      </c>
      <c r="L464" s="748">
        <v>4</v>
      </c>
      <c r="M464" s="749">
        <v>37616.200000000004</v>
      </c>
      <c r="N464" s="682">
        <v>2</v>
      </c>
      <c r="O464" s="748">
        <v>6</v>
      </c>
      <c r="P464" s="749">
        <v>18162.5</v>
      </c>
      <c r="Q464" s="509"/>
    </row>
    <row r="465" spans="1:17" x14ac:dyDescent="0.2">
      <c r="A465" s="744" t="s">
        <v>1263</v>
      </c>
      <c r="B465" s="745" t="s">
        <v>1264</v>
      </c>
      <c r="C465" s="744" t="s">
        <v>1265</v>
      </c>
      <c r="D465" s="746" t="s">
        <v>2539</v>
      </c>
      <c r="E465" s="750">
        <v>4800</v>
      </c>
      <c r="F465" s="744" t="s">
        <v>2540</v>
      </c>
      <c r="G465" s="737" t="s">
        <v>2541</v>
      </c>
      <c r="H465" s="737" t="s">
        <v>2542</v>
      </c>
      <c r="I465" s="737" t="s">
        <v>2510</v>
      </c>
      <c r="J465" s="753" t="s">
        <v>2511</v>
      </c>
      <c r="K465" s="682">
        <v>2</v>
      </c>
      <c r="L465" s="748">
        <v>4</v>
      </c>
      <c r="M465" s="749">
        <v>83454.01999999999</v>
      </c>
      <c r="N465" s="682">
        <v>2</v>
      </c>
      <c r="O465" s="748">
        <v>6</v>
      </c>
      <c r="P465" s="749">
        <v>34628</v>
      </c>
      <c r="Q465" s="509"/>
    </row>
    <row r="466" spans="1:17" ht="22.5" x14ac:dyDescent="0.2">
      <c r="A466" s="744" t="s">
        <v>1263</v>
      </c>
      <c r="B466" s="745" t="s">
        <v>1264</v>
      </c>
      <c r="C466" s="744" t="s">
        <v>1265</v>
      </c>
      <c r="D466" s="746" t="s">
        <v>2543</v>
      </c>
      <c r="E466" s="750">
        <v>2100</v>
      </c>
      <c r="F466" s="744" t="s">
        <v>2544</v>
      </c>
      <c r="G466" s="737" t="s">
        <v>2545</v>
      </c>
      <c r="H466" s="737" t="s">
        <v>2546</v>
      </c>
      <c r="I466" s="737" t="s">
        <v>2538</v>
      </c>
      <c r="J466" s="753" t="s">
        <v>2547</v>
      </c>
      <c r="K466" s="682">
        <v>2</v>
      </c>
      <c r="L466" s="748">
        <v>4</v>
      </c>
      <c r="M466" s="749">
        <v>45936.959999999999</v>
      </c>
      <c r="N466" s="682">
        <v>2</v>
      </c>
      <c r="O466" s="748">
        <v>6</v>
      </c>
      <c r="P466" s="749">
        <v>22232.47</v>
      </c>
      <c r="Q466" s="509"/>
    </row>
    <row r="467" spans="1:17" x14ac:dyDescent="0.2">
      <c r="A467" s="744" t="s">
        <v>1263</v>
      </c>
      <c r="B467" s="745" t="s">
        <v>1264</v>
      </c>
      <c r="C467" s="744" t="s">
        <v>1265</v>
      </c>
      <c r="D467" s="746" t="s">
        <v>2548</v>
      </c>
      <c r="E467" s="750">
        <v>3500</v>
      </c>
      <c r="F467" s="744" t="s">
        <v>2549</v>
      </c>
      <c r="G467" s="737" t="s">
        <v>2550</v>
      </c>
      <c r="H467" s="737" t="s">
        <v>2551</v>
      </c>
      <c r="I467" s="737" t="s">
        <v>2552</v>
      </c>
      <c r="J467" s="753" t="s">
        <v>2511</v>
      </c>
      <c r="K467" s="682">
        <v>2</v>
      </c>
      <c r="L467" s="748">
        <v>4</v>
      </c>
      <c r="M467" s="749">
        <v>67507.009999999995</v>
      </c>
      <c r="N467" s="682">
        <v>2</v>
      </c>
      <c r="O467" s="748">
        <v>6</v>
      </c>
      <c r="P467" s="749">
        <v>30010.83</v>
      </c>
      <c r="Q467" s="509"/>
    </row>
    <row r="468" spans="1:17" x14ac:dyDescent="0.2">
      <c r="A468" s="744" t="s">
        <v>1263</v>
      </c>
      <c r="B468" s="745" t="s">
        <v>1264</v>
      </c>
      <c r="C468" s="744" t="s">
        <v>1265</v>
      </c>
      <c r="D468" s="746" t="s">
        <v>2539</v>
      </c>
      <c r="E468" s="750">
        <v>4500</v>
      </c>
      <c r="F468" s="744" t="s">
        <v>2553</v>
      </c>
      <c r="G468" s="737" t="s">
        <v>2554</v>
      </c>
      <c r="H468" s="737" t="s">
        <v>2555</v>
      </c>
      <c r="I468" s="737" t="s">
        <v>2510</v>
      </c>
      <c r="J468" s="753" t="s">
        <v>2511</v>
      </c>
      <c r="K468" s="682">
        <v>2</v>
      </c>
      <c r="L468" s="748">
        <v>4</v>
      </c>
      <c r="M468" s="749">
        <v>78119.7</v>
      </c>
      <c r="N468" s="682">
        <v>2</v>
      </c>
      <c r="O468" s="748">
        <v>6</v>
      </c>
      <c r="P468" s="749">
        <v>35587.5</v>
      </c>
      <c r="Q468" s="509"/>
    </row>
    <row r="469" spans="1:17" x14ac:dyDescent="0.2">
      <c r="A469" s="744" t="s">
        <v>1263</v>
      </c>
      <c r="B469" s="745" t="s">
        <v>1264</v>
      </c>
      <c r="C469" s="744" t="s">
        <v>1265</v>
      </c>
      <c r="D469" s="746" t="s">
        <v>2556</v>
      </c>
      <c r="E469" s="750">
        <v>2100</v>
      </c>
      <c r="F469" s="744" t="s">
        <v>2557</v>
      </c>
      <c r="G469" s="737" t="s">
        <v>2558</v>
      </c>
      <c r="H469" s="737" t="s">
        <v>2559</v>
      </c>
      <c r="I469" s="737" t="s">
        <v>2552</v>
      </c>
      <c r="J469" s="753" t="s">
        <v>2511</v>
      </c>
      <c r="K469" s="682">
        <v>2</v>
      </c>
      <c r="L469" s="748">
        <v>4</v>
      </c>
      <c r="M469" s="749">
        <v>45600.58</v>
      </c>
      <c r="N469" s="682">
        <v>2</v>
      </c>
      <c r="O469" s="748">
        <v>6</v>
      </c>
      <c r="P469" s="749">
        <v>21748</v>
      </c>
      <c r="Q469" s="509"/>
    </row>
    <row r="470" spans="1:17" ht="22.5" x14ac:dyDescent="0.2">
      <c r="A470" s="744" t="s">
        <v>1263</v>
      </c>
      <c r="B470" s="745" t="s">
        <v>1264</v>
      </c>
      <c r="C470" s="744" t="s">
        <v>1265</v>
      </c>
      <c r="D470" s="746" t="s">
        <v>2522</v>
      </c>
      <c r="E470" s="750">
        <v>2500</v>
      </c>
      <c r="F470" s="744" t="s">
        <v>2560</v>
      </c>
      <c r="G470" s="737" t="s">
        <v>2561</v>
      </c>
      <c r="H470" s="737" t="s">
        <v>2562</v>
      </c>
      <c r="I470" s="737" t="s">
        <v>2538</v>
      </c>
      <c r="J470" s="753" t="s">
        <v>2526</v>
      </c>
      <c r="K470" s="682">
        <v>1</v>
      </c>
      <c r="L470" s="748">
        <v>3</v>
      </c>
      <c r="M470" s="749">
        <v>47363.26</v>
      </c>
      <c r="N470" s="682">
        <v>2</v>
      </c>
      <c r="O470" s="748">
        <v>6</v>
      </c>
      <c r="P470" s="749">
        <v>24221</v>
      </c>
      <c r="Q470" s="509"/>
    </row>
    <row r="471" spans="1:17" x14ac:dyDescent="0.2">
      <c r="A471" s="744" t="s">
        <v>1263</v>
      </c>
      <c r="B471" s="745" t="s">
        <v>1264</v>
      </c>
      <c r="C471" s="744" t="s">
        <v>1265</v>
      </c>
      <c r="D471" s="746" t="s">
        <v>2531</v>
      </c>
      <c r="E471" s="750">
        <v>1500</v>
      </c>
      <c r="F471" s="744" t="s">
        <v>2563</v>
      </c>
      <c r="G471" s="737" t="s">
        <v>2564</v>
      </c>
      <c r="H471" s="737" t="s">
        <v>2565</v>
      </c>
      <c r="I471" s="737" t="s">
        <v>2510</v>
      </c>
      <c r="J471" s="753" t="s">
        <v>2526</v>
      </c>
      <c r="K471" s="682">
        <v>1</v>
      </c>
      <c r="L471" s="748">
        <v>3</v>
      </c>
      <c r="M471" s="749">
        <v>37092.480000000003</v>
      </c>
      <c r="N471" s="682">
        <v>2</v>
      </c>
      <c r="O471" s="748">
        <v>6</v>
      </c>
      <c r="P471" s="749">
        <v>18774.330000000002</v>
      </c>
      <c r="Q471" s="509"/>
    </row>
    <row r="472" spans="1:17" x14ac:dyDescent="0.2">
      <c r="A472" s="744" t="s">
        <v>1263</v>
      </c>
      <c r="B472" s="745" t="s">
        <v>1264</v>
      </c>
      <c r="C472" s="744" t="s">
        <v>1265</v>
      </c>
      <c r="D472" s="746" t="s">
        <v>2531</v>
      </c>
      <c r="E472" s="750">
        <v>1500</v>
      </c>
      <c r="F472" s="744" t="s">
        <v>2566</v>
      </c>
      <c r="G472" s="737" t="s">
        <v>2567</v>
      </c>
      <c r="H472" s="737" t="s">
        <v>2515</v>
      </c>
      <c r="I472" s="737" t="s">
        <v>2510</v>
      </c>
      <c r="J472" s="753" t="s">
        <v>2526</v>
      </c>
      <c r="K472" s="682">
        <v>1</v>
      </c>
      <c r="L472" s="748">
        <v>3</v>
      </c>
      <c r="M472" s="749">
        <v>36867.509999999995</v>
      </c>
      <c r="N472" s="682">
        <v>2</v>
      </c>
      <c r="O472" s="748">
        <v>6</v>
      </c>
      <c r="P472" s="749">
        <v>18922.5</v>
      </c>
      <c r="Q472" s="509"/>
    </row>
    <row r="473" spans="1:17" ht="22.5" x14ac:dyDescent="0.2">
      <c r="A473" s="744" t="s">
        <v>1263</v>
      </c>
      <c r="B473" s="745" t="s">
        <v>1264</v>
      </c>
      <c r="C473" s="744" t="s">
        <v>1265</v>
      </c>
      <c r="D473" s="746" t="s">
        <v>2568</v>
      </c>
      <c r="E473" s="750">
        <v>1000</v>
      </c>
      <c r="F473" s="744" t="s">
        <v>2569</v>
      </c>
      <c r="G473" s="737" t="s">
        <v>2570</v>
      </c>
      <c r="H473" s="737" t="s">
        <v>2571</v>
      </c>
      <c r="I473" s="737" t="s">
        <v>2510</v>
      </c>
      <c r="J473" s="753" t="s">
        <v>2511</v>
      </c>
      <c r="K473" s="682">
        <v>1</v>
      </c>
      <c r="L473" s="748">
        <v>3</v>
      </c>
      <c r="M473" s="749">
        <v>39207.810000000005</v>
      </c>
      <c r="N473" s="682">
        <v>2</v>
      </c>
      <c r="O473" s="748">
        <v>6</v>
      </c>
      <c r="P473" s="749">
        <v>20004</v>
      </c>
      <c r="Q473" s="509"/>
    </row>
    <row r="474" spans="1:17" x14ac:dyDescent="0.2">
      <c r="A474" s="744" t="s">
        <v>1263</v>
      </c>
      <c r="B474" s="745" t="s">
        <v>1264</v>
      </c>
      <c r="C474" s="744" t="s">
        <v>1265</v>
      </c>
      <c r="D474" s="746" t="s">
        <v>2572</v>
      </c>
      <c r="E474" s="750">
        <v>3100</v>
      </c>
      <c r="F474" s="744" t="s">
        <v>2573</v>
      </c>
      <c r="G474" s="737" t="s">
        <v>2574</v>
      </c>
      <c r="H474" s="737" t="s">
        <v>2575</v>
      </c>
      <c r="I474" s="737" t="s">
        <v>2534</v>
      </c>
      <c r="J474" s="753" t="s">
        <v>2511</v>
      </c>
      <c r="K474" s="682">
        <v>1</v>
      </c>
      <c r="L474" s="748">
        <v>3</v>
      </c>
      <c r="M474" s="749">
        <v>55880.270000000004</v>
      </c>
      <c r="N474" s="682">
        <v>2</v>
      </c>
      <c r="O474" s="748">
        <v>6</v>
      </c>
      <c r="P474" s="749">
        <v>27604.499999999996</v>
      </c>
      <c r="Q474" s="509"/>
    </row>
    <row r="475" spans="1:17" x14ac:dyDescent="0.2">
      <c r="A475" s="744" t="s">
        <v>1263</v>
      </c>
      <c r="B475" s="745" t="s">
        <v>1264</v>
      </c>
      <c r="C475" s="744" t="s">
        <v>1265</v>
      </c>
      <c r="D475" s="746" t="s">
        <v>2522</v>
      </c>
      <c r="E475" s="750">
        <v>2500</v>
      </c>
      <c r="F475" s="744" t="s">
        <v>2576</v>
      </c>
      <c r="G475" s="737" t="s">
        <v>2577</v>
      </c>
      <c r="H475" s="737" t="s">
        <v>2578</v>
      </c>
      <c r="I475" s="737" t="s">
        <v>2552</v>
      </c>
      <c r="J475" s="753" t="s">
        <v>2511</v>
      </c>
      <c r="K475" s="682">
        <v>1</v>
      </c>
      <c r="L475" s="748">
        <v>3</v>
      </c>
      <c r="M475" s="749">
        <v>49469.75</v>
      </c>
      <c r="N475" s="682">
        <v>2</v>
      </c>
      <c r="O475" s="748">
        <v>6</v>
      </c>
      <c r="P475" s="749">
        <v>24308</v>
      </c>
      <c r="Q475" s="509"/>
    </row>
    <row r="476" spans="1:17" x14ac:dyDescent="0.2">
      <c r="A476" s="744" t="s">
        <v>1263</v>
      </c>
      <c r="B476" s="745" t="s">
        <v>1264</v>
      </c>
      <c r="C476" s="744" t="s">
        <v>1265</v>
      </c>
      <c r="D476" s="746" t="s">
        <v>2539</v>
      </c>
      <c r="E476" s="750">
        <v>4500</v>
      </c>
      <c r="F476" s="744" t="s">
        <v>2579</v>
      </c>
      <c r="G476" s="737" t="s">
        <v>2580</v>
      </c>
      <c r="H476" s="737" t="s">
        <v>2555</v>
      </c>
      <c r="I476" s="737" t="s">
        <v>2510</v>
      </c>
      <c r="J476" s="753" t="s">
        <v>2511</v>
      </c>
      <c r="K476" s="682">
        <v>1</v>
      </c>
      <c r="L476" s="748">
        <v>3</v>
      </c>
      <c r="M476" s="749">
        <v>77363.489999999991</v>
      </c>
      <c r="N476" s="682">
        <v>2</v>
      </c>
      <c r="O476" s="748">
        <v>6</v>
      </c>
      <c r="P476" s="749">
        <v>35671</v>
      </c>
      <c r="Q476" s="509"/>
    </row>
    <row r="477" spans="1:17" ht="22.5" x14ac:dyDescent="0.2">
      <c r="A477" s="744" t="s">
        <v>1263</v>
      </c>
      <c r="B477" s="745" t="s">
        <v>1264</v>
      </c>
      <c r="C477" s="744" t="s">
        <v>1265</v>
      </c>
      <c r="D477" s="746" t="s">
        <v>2572</v>
      </c>
      <c r="E477" s="750">
        <v>2700</v>
      </c>
      <c r="F477" s="744" t="s">
        <v>2581</v>
      </c>
      <c r="G477" s="737" t="s">
        <v>2582</v>
      </c>
      <c r="H477" s="737" t="s">
        <v>2583</v>
      </c>
      <c r="I477" s="737" t="s">
        <v>2510</v>
      </c>
      <c r="J477" s="753" t="s">
        <v>2526</v>
      </c>
      <c r="K477" s="682">
        <v>1</v>
      </c>
      <c r="L477" s="748">
        <v>3</v>
      </c>
      <c r="M477" s="749">
        <v>54555.07</v>
      </c>
      <c r="N477" s="682">
        <v>2</v>
      </c>
      <c r="O477" s="748">
        <v>6</v>
      </c>
      <c r="P477" s="749">
        <v>26058.33</v>
      </c>
      <c r="Q477" s="509"/>
    </row>
    <row r="478" spans="1:17" ht="22.5" x14ac:dyDescent="0.2">
      <c r="A478" s="744" t="s">
        <v>1263</v>
      </c>
      <c r="B478" s="745" t="s">
        <v>1264</v>
      </c>
      <c r="C478" s="744" t="s">
        <v>1265</v>
      </c>
      <c r="D478" s="746" t="s">
        <v>2584</v>
      </c>
      <c r="E478" s="750">
        <v>2100</v>
      </c>
      <c r="F478" s="744" t="s">
        <v>2585</v>
      </c>
      <c r="G478" s="737" t="s">
        <v>2586</v>
      </c>
      <c r="H478" s="737" t="s">
        <v>2587</v>
      </c>
      <c r="I478" s="737" t="s">
        <v>2538</v>
      </c>
      <c r="J478" s="753" t="s">
        <v>2526</v>
      </c>
      <c r="K478" s="682">
        <v>1</v>
      </c>
      <c r="L478" s="748">
        <v>3</v>
      </c>
      <c r="M478" s="749">
        <v>46235.56</v>
      </c>
      <c r="N478" s="682">
        <v>2</v>
      </c>
      <c r="O478" s="748">
        <v>6</v>
      </c>
      <c r="P478" s="749">
        <v>22184</v>
      </c>
      <c r="Q478" s="509"/>
    </row>
    <row r="479" spans="1:17" ht="22.5" x14ac:dyDescent="0.2">
      <c r="A479" s="744" t="s">
        <v>1263</v>
      </c>
      <c r="B479" s="745" t="s">
        <v>1264</v>
      </c>
      <c r="C479" s="744" t="s">
        <v>1265</v>
      </c>
      <c r="D479" s="746" t="s">
        <v>2588</v>
      </c>
      <c r="E479" s="750">
        <v>2100</v>
      </c>
      <c r="F479" s="744" t="s">
        <v>2589</v>
      </c>
      <c r="G479" s="737" t="s">
        <v>2590</v>
      </c>
      <c r="H479" s="737" t="s">
        <v>2591</v>
      </c>
      <c r="I479" s="737" t="s">
        <v>2592</v>
      </c>
      <c r="J479" s="753" t="s">
        <v>2511</v>
      </c>
      <c r="K479" s="682">
        <v>1</v>
      </c>
      <c r="L479" s="748">
        <v>3</v>
      </c>
      <c r="M479" s="749">
        <v>44330.89</v>
      </c>
      <c r="N479" s="682">
        <v>2</v>
      </c>
      <c r="O479" s="748">
        <v>6</v>
      </c>
      <c r="P479" s="749">
        <v>21494</v>
      </c>
      <c r="Q479" s="509"/>
    </row>
    <row r="480" spans="1:17" x14ac:dyDescent="0.2">
      <c r="A480" s="744" t="s">
        <v>1263</v>
      </c>
      <c r="B480" s="745" t="s">
        <v>1264</v>
      </c>
      <c r="C480" s="744" t="s">
        <v>1265</v>
      </c>
      <c r="D480" s="746" t="s">
        <v>2593</v>
      </c>
      <c r="E480" s="750">
        <v>1500</v>
      </c>
      <c r="F480" s="744" t="s">
        <v>2594</v>
      </c>
      <c r="G480" s="737" t="s">
        <v>2595</v>
      </c>
      <c r="H480" s="737" t="s">
        <v>2519</v>
      </c>
      <c r="I480" s="737" t="s">
        <v>2520</v>
      </c>
      <c r="J480" s="753" t="s">
        <v>2521</v>
      </c>
      <c r="K480" s="682">
        <v>1</v>
      </c>
      <c r="L480" s="748">
        <v>3</v>
      </c>
      <c r="M480" s="749">
        <v>38632.759999999995</v>
      </c>
      <c r="N480" s="682">
        <v>2</v>
      </c>
      <c r="O480" s="748">
        <v>6</v>
      </c>
      <c r="P480" s="749">
        <v>18818.5</v>
      </c>
      <c r="Q480" s="509"/>
    </row>
    <row r="481" spans="1:17" x14ac:dyDescent="0.2">
      <c r="A481" s="744" t="s">
        <v>1263</v>
      </c>
      <c r="B481" s="745" t="s">
        <v>1264</v>
      </c>
      <c r="C481" s="744" t="s">
        <v>1265</v>
      </c>
      <c r="D481" s="746" t="s">
        <v>2531</v>
      </c>
      <c r="E481" s="750">
        <v>1241</v>
      </c>
      <c r="F481" s="744" t="s">
        <v>2596</v>
      </c>
      <c r="G481" s="737" t="s">
        <v>2597</v>
      </c>
      <c r="H481" s="737" t="s">
        <v>2519</v>
      </c>
      <c r="I481" s="737" t="s">
        <v>2519</v>
      </c>
      <c r="J481" s="753" t="s">
        <v>2519</v>
      </c>
      <c r="K481" s="682">
        <v>1</v>
      </c>
      <c r="L481" s="748">
        <v>2</v>
      </c>
      <c r="M481" s="749">
        <v>4895.9399999999996</v>
      </c>
      <c r="N481" s="682">
        <v>2</v>
      </c>
      <c r="O481" s="748">
        <v>6</v>
      </c>
      <c r="P481" s="749">
        <v>10966.499999999998</v>
      </c>
      <c r="Q481" s="509"/>
    </row>
    <row r="482" spans="1:17" ht="22.5" x14ac:dyDescent="0.2">
      <c r="A482" s="744">
        <v>480</v>
      </c>
      <c r="B482" s="744" t="s">
        <v>2598</v>
      </c>
      <c r="C482" s="744" t="s">
        <v>1201</v>
      </c>
      <c r="D482" s="746" t="s">
        <v>2599</v>
      </c>
      <c r="E482" s="750">
        <v>1500</v>
      </c>
      <c r="F482" s="744" t="s">
        <v>2600</v>
      </c>
      <c r="G482" s="737" t="s">
        <v>2601</v>
      </c>
      <c r="H482" s="737" t="s">
        <v>2602</v>
      </c>
      <c r="I482" s="737" t="s">
        <v>2603</v>
      </c>
      <c r="J482" s="753" t="s">
        <v>2547</v>
      </c>
      <c r="K482" s="682">
        <v>1</v>
      </c>
      <c r="L482" s="748">
        <v>12</v>
      </c>
      <c r="M482" s="749">
        <v>28881.360000000001</v>
      </c>
      <c r="N482" s="682"/>
      <c r="O482" s="748"/>
      <c r="P482" s="749"/>
    </row>
    <row r="483" spans="1:17" ht="22.5" x14ac:dyDescent="0.2">
      <c r="A483" s="744">
        <v>480</v>
      </c>
      <c r="B483" s="744" t="s">
        <v>2598</v>
      </c>
      <c r="C483" s="744" t="s">
        <v>1201</v>
      </c>
      <c r="D483" s="746" t="s">
        <v>2604</v>
      </c>
      <c r="E483" s="750">
        <v>1500</v>
      </c>
      <c r="F483" s="744" t="s">
        <v>2605</v>
      </c>
      <c r="G483" s="737" t="s">
        <v>2606</v>
      </c>
      <c r="H483" s="737" t="s">
        <v>2607</v>
      </c>
      <c r="I483" s="737" t="s">
        <v>2526</v>
      </c>
      <c r="J483" s="753" t="s">
        <v>2526</v>
      </c>
      <c r="K483" s="682">
        <v>1</v>
      </c>
      <c r="L483" s="748">
        <v>12</v>
      </c>
      <c r="M483" s="749">
        <v>28560.409999999996</v>
      </c>
      <c r="N483" s="682">
        <v>1</v>
      </c>
      <c r="O483" s="748">
        <v>6</v>
      </c>
      <c r="P483" s="749">
        <v>12861.25</v>
      </c>
    </row>
    <row r="484" spans="1:17" x14ac:dyDescent="0.2">
      <c r="A484" s="744">
        <v>480</v>
      </c>
      <c r="B484" s="744" t="s">
        <v>1264</v>
      </c>
      <c r="C484" s="744" t="s">
        <v>1201</v>
      </c>
      <c r="D484" s="746" t="s">
        <v>2608</v>
      </c>
      <c r="E484" s="750">
        <v>1500</v>
      </c>
      <c r="F484" s="744" t="s">
        <v>2609</v>
      </c>
      <c r="G484" s="737" t="s">
        <v>2610</v>
      </c>
      <c r="H484" s="737" t="s">
        <v>2583</v>
      </c>
      <c r="I484" s="737" t="s">
        <v>2526</v>
      </c>
      <c r="J484" s="753" t="s">
        <v>2526</v>
      </c>
      <c r="K484" s="682">
        <v>1</v>
      </c>
      <c r="L484" s="748">
        <v>6</v>
      </c>
      <c r="M484" s="749">
        <v>16167.910000000002</v>
      </c>
      <c r="N484" s="682"/>
      <c r="O484" s="748"/>
      <c r="P484" s="749"/>
    </row>
    <row r="485" spans="1:17" x14ac:dyDescent="0.2">
      <c r="A485" s="744">
        <v>480</v>
      </c>
      <c r="B485" s="744" t="s">
        <v>2598</v>
      </c>
      <c r="C485" s="744" t="s">
        <v>1201</v>
      </c>
      <c r="D485" s="746" t="s">
        <v>2611</v>
      </c>
      <c r="E485" s="750">
        <v>1500</v>
      </c>
      <c r="F485" s="744" t="s">
        <v>2612</v>
      </c>
      <c r="G485" s="737" t="s">
        <v>2613</v>
      </c>
      <c r="H485" s="737" t="s">
        <v>2519</v>
      </c>
      <c r="I485" s="737" t="s">
        <v>2519</v>
      </c>
      <c r="J485" s="753" t="s">
        <v>2519</v>
      </c>
      <c r="K485" s="682">
        <v>5</v>
      </c>
      <c r="L485" s="748">
        <v>12</v>
      </c>
      <c r="M485" s="749">
        <v>23392.809999999998</v>
      </c>
      <c r="N485" s="682">
        <v>2</v>
      </c>
      <c r="O485" s="748">
        <v>6</v>
      </c>
      <c r="P485" s="749">
        <v>9330</v>
      </c>
    </row>
    <row r="486" spans="1:17" x14ac:dyDescent="0.2">
      <c r="A486" s="744">
        <v>480</v>
      </c>
      <c r="B486" s="744" t="s">
        <v>2598</v>
      </c>
      <c r="C486" s="744" t="s">
        <v>1201</v>
      </c>
      <c r="D486" s="746" t="s">
        <v>2614</v>
      </c>
      <c r="E486" s="750">
        <v>1500</v>
      </c>
      <c r="F486" s="744" t="s">
        <v>2615</v>
      </c>
      <c r="G486" s="737" t="s">
        <v>2616</v>
      </c>
      <c r="H486" s="737" t="s">
        <v>2617</v>
      </c>
      <c r="I486" s="737" t="s">
        <v>2526</v>
      </c>
      <c r="J486" s="753" t="s">
        <v>2526</v>
      </c>
      <c r="K486" s="682">
        <v>1</v>
      </c>
      <c r="L486" s="748">
        <v>12</v>
      </c>
      <c r="M486" s="749">
        <v>28862.910000000003</v>
      </c>
      <c r="N486" s="682">
        <v>1</v>
      </c>
      <c r="O486" s="748">
        <v>6</v>
      </c>
      <c r="P486" s="749">
        <v>12794.310000000001</v>
      </c>
    </row>
    <row r="487" spans="1:17" x14ac:dyDescent="0.2">
      <c r="A487" s="744">
        <v>480</v>
      </c>
      <c r="B487" s="744" t="s">
        <v>2598</v>
      </c>
      <c r="C487" s="744" t="s">
        <v>1201</v>
      </c>
      <c r="D487" s="746" t="s">
        <v>2604</v>
      </c>
      <c r="E487" s="750">
        <v>1500</v>
      </c>
      <c r="F487" s="744" t="s">
        <v>2618</v>
      </c>
      <c r="G487" s="737" t="s">
        <v>2619</v>
      </c>
      <c r="H487" s="737" t="s">
        <v>2620</v>
      </c>
      <c r="I487" s="737" t="s">
        <v>2526</v>
      </c>
      <c r="J487" s="753" t="s">
        <v>2526</v>
      </c>
      <c r="K487" s="682">
        <v>1</v>
      </c>
      <c r="L487" s="748">
        <v>12</v>
      </c>
      <c r="M487" s="749">
        <v>29759.159999999993</v>
      </c>
      <c r="N487" s="682">
        <v>1</v>
      </c>
      <c r="O487" s="748">
        <v>6</v>
      </c>
      <c r="P487" s="749">
        <v>12929.87</v>
      </c>
    </row>
    <row r="488" spans="1:17" x14ac:dyDescent="0.2">
      <c r="A488" s="744">
        <v>480</v>
      </c>
      <c r="B488" s="744" t="s">
        <v>1264</v>
      </c>
      <c r="C488" s="744" t="s">
        <v>1201</v>
      </c>
      <c r="D488" s="746" t="s">
        <v>2621</v>
      </c>
      <c r="E488" s="750">
        <v>1800</v>
      </c>
      <c r="F488" s="744" t="s">
        <v>2622</v>
      </c>
      <c r="G488" s="737" t="s">
        <v>2623</v>
      </c>
      <c r="H488" s="737" t="s">
        <v>2624</v>
      </c>
      <c r="I488" s="737" t="s">
        <v>2625</v>
      </c>
      <c r="J488" s="753" t="s">
        <v>2511</v>
      </c>
      <c r="K488" s="682">
        <v>5</v>
      </c>
      <c r="L488" s="748">
        <v>12</v>
      </c>
      <c r="M488" s="749">
        <v>33188.449999999997</v>
      </c>
      <c r="N488" s="682">
        <v>2</v>
      </c>
      <c r="O488" s="748">
        <v>6</v>
      </c>
      <c r="P488" s="749">
        <v>14725.21</v>
      </c>
    </row>
    <row r="489" spans="1:17" x14ac:dyDescent="0.2">
      <c r="A489" s="744">
        <v>480</v>
      </c>
      <c r="B489" s="744" t="s">
        <v>2598</v>
      </c>
      <c r="C489" s="744" t="s">
        <v>1201</v>
      </c>
      <c r="D489" s="746" t="s">
        <v>2604</v>
      </c>
      <c r="E489" s="750">
        <v>1500</v>
      </c>
      <c r="F489" s="744" t="s">
        <v>2626</v>
      </c>
      <c r="G489" s="737" t="s">
        <v>2627</v>
      </c>
      <c r="H489" s="737" t="s">
        <v>2628</v>
      </c>
      <c r="I489" s="737" t="s">
        <v>2625</v>
      </c>
      <c r="J489" s="753" t="s">
        <v>2511</v>
      </c>
      <c r="K489" s="682">
        <v>1</v>
      </c>
      <c r="L489" s="748">
        <v>12</v>
      </c>
      <c r="M489" s="749">
        <v>29468.13</v>
      </c>
      <c r="N489" s="682">
        <v>1</v>
      </c>
      <c r="O489" s="748">
        <v>6</v>
      </c>
      <c r="P489" s="749">
        <v>12811.93</v>
      </c>
    </row>
    <row r="490" spans="1:17" x14ac:dyDescent="0.2">
      <c r="A490" s="744">
        <v>480</v>
      </c>
      <c r="B490" s="744" t="s">
        <v>2598</v>
      </c>
      <c r="C490" s="744" t="s">
        <v>1201</v>
      </c>
      <c r="D490" s="746" t="s">
        <v>2604</v>
      </c>
      <c r="E490" s="750">
        <v>1500</v>
      </c>
      <c r="F490" s="744" t="s">
        <v>2629</v>
      </c>
      <c r="G490" s="737" t="s">
        <v>2630</v>
      </c>
      <c r="H490" s="737" t="s">
        <v>2525</v>
      </c>
      <c r="I490" s="737" t="s">
        <v>2526</v>
      </c>
      <c r="J490" s="753" t="s">
        <v>2526</v>
      </c>
      <c r="K490" s="682">
        <v>1</v>
      </c>
      <c r="L490" s="748">
        <v>12</v>
      </c>
      <c r="M490" s="749">
        <v>30532.079999999998</v>
      </c>
      <c r="N490" s="682">
        <v>1</v>
      </c>
      <c r="O490" s="748">
        <v>6</v>
      </c>
      <c r="P490" s="749">
        <v>12837.92</v>
      </c>
    </row>
    <row r="491" spans="1:17" ht="22.5" x14ac:dyDescent="0.2">
      <c r="A491" s="744">
        <v>480</v>
      </c>
      <c r="B491" s="744" t="s">
        <v>2598</v>
      </c>
      <c r="C491" s="744" t="s">
        <v>1201</v>
      </c>
      <c r="D491" s="746" t="s">
        <v>2608</v>
      </c>
      <c r="E491" s="750">
        <v>1500</v>
      </c>
      <c r="F491" s="744" t="s">
        <v>2631</v>
      </c>
      <c r="G491" s="737" t="s">
        <v>2632</v>
      </c>
      <c r="H491" s="737" t="s">
        <v>2633</v>
      </c>
      <c r="I491" s="737" t="s">
        <v>2603</v>
      </c>
      <c r="J491" s="753" t="s">
        <v>2547</v>
      </c>
      <c r="K491" s="682">
        <v>1</v>
      </c>
      <c r="L491" s="748">
        <v>12</v>
      </c>
      <c r="M491" s="749">
        <v>29698.34</v>
      </c>
      <c r="N491" s="682"/>
      <c r="O491" s="748"/>
      <c r="P491" s="749"/>
    </row>
    <row r="492" spans="1:17" x14ac:dyDescent="0.2">
      <c r="A492" s="744">
        <v>480</v>
      </c>
      <c r="B492" s="744" t="s">
        <v>2598</v>
      </c>
      <c r="C492" s="744" t="s">
        <v>1201</v>
      </c>
      <c r="D492" s="746" t="s">
        <v>2604</v>
      </c>
      <c r="E492" s="750">
        <v>1500</v>
      </c>
      <c r="F492" s="744" t="s">
        <v>2634</v>
      </c>
      <c r="G492" s="737" t="s">
        <v>2635</v>
      </c>
      <c r="H492" s="737" t="s">
        <v>2636</v>
      </c>
      <c r="I492" s="737" t="s">
        <v>2625</v>
      </c>
      <c r="J492" s="753" t="s">
        <v>2511</v>
      </c>
      <c r="K492" s="682">
        <v>1</v>
      </c>
      <c r="L492" s="748">
        <v>12</v>
      </c>
      <c r="M492" s="749">
        <v>29197.469999999998</v>
      </c>
      <c r="N492" s="682">
        <v>1</v>
      </c>
      <c r="O492" s="748">
        <v>6</v>
      </c>
      <c r="P492" s="749">
        <v>12885.43</v>
      </c>
    </row>
    <row r="493" spans="1:17" x14ac:dyDescent="0.2">
      <c r="A493" s="744">
        <v>480</v>
      </c>
      <c r="B493" s="744" t="s">
        <v>1264</v>
      </c>
      <c r="C493" s="744" t="s">
        <v>1201</v>
      </c>
      <c r="D493" s="746" t="s">
        <v>2637</v>
      </c>
      <c r="E493" s="750">
        <v>4000</v>
      </c>
      <c r="F493" s="744" t="s">
        <v>2638</v>
      </c>
      <c r="G493" s="737" t="s">
        <v>2639</v>
      </c>
      <c r="H493" s="737" t="s">
        <v>2640</v>
      </c>
      <c r="I493" s="737" t="s">
        <v>2625</v>
      </c>
      <c r="J493" s="753" t="s">
        <v>2511</v>
      </c>
      <c r="K493" s="682">
        <v>1</v>
      </c>
      <c r="L493" s="748">
        <v>12</v>
      </c>
      <c r="M493" s="749">
        <v>58295.30999999999</v>
      </c>
      <c r="N493" s="682">
        <v>1</v>
      </c>
      <c r="O493" s="748">
        <v>6</v>
      </c>
      <c r="P493" s="749">
        <v>27608.760000000002</v>
      </c>
    </row>
    <row r="494" spans="1:17" x14ac:dyDescent="0.2">
      <c r="A494" s="744">
        <v>480</v>
      </c>
      <c r="B494" s="744" t="s">
        <v>1264</v>
      </c>
      <c r="C494" s="744" t="s">
        <v>1201</v>
      </c>
      <c r="D494" s="746" t="s">
        <v>2641</v>
      </c>
      <c r="E494" s="750">
        <v>2000</v>
      </c>
      <c r="F494" s="744" t="s">
        <v>2642</v>
      </c>
      <c r="G494" s="737" t="s">
        <v>2643</v>
      </c>
      <c r="H494" s="737" t="s">
        <v>2644</v>
      </c>
      <c r="I494" s="737" t="s">
        <v>2625</v>
      </c>
      <c r="J494" s="753" t="s">
        <v>2511</v>
      </c>
      <c r="K494" s="682">
        <v>1</v>
      </c>
      <c r="L494" s="748">
        <v>12</v>
      </c>
      <c r="M494" s="749">
        <v>35511.089999999997</v>
      </c>
      <c r="N494" s="682">
        <v>1</v>
      </c>
      <c r="O494" s="748">
        <v>6</v>
      </c>
      <c r="P494" s="749">
        <v>15915.25</v>
      </c>
    </row>
    <row r="495" spans="1:17" x14ac:dyDescent="0.2">
      <c r="A495" s="744">
        <v>480</v>
      </c>
      <c r="B495" s="744" t="s">
        <v>1264</v>
      </c>
      <c r="C495" s="744" t="s">
        <v>1201</v>
      </c>
      <c r="D495" s="746" t="s">
        <v>2509</v>
      </c>
      <c r="E495" s="750">
        <v>5000</v>
      </c>
      <c r="F495" s="744" t="s">
        <v>2645</v>
      </c>
      <c r="G495" s="737" t="s">
        <v>2646</v>
      </c>
      <c r="H495" s="737" t="s">
        <v>2555</v>
      </c>
      <c r="I495" s="737" t="s">
        <v>2625</v>
      </c>
      <c r="J495" s="753" t="s">
        <v>2511</v>
      </c>
      <c r="K495" s="682">
        <v>1</v>
      </c>
      <c r="L495" s="748">
        <v>12</v>
      </c>
      <c r="M495" s="749">
        <v>71241.27</v>
      </c>
      <c r="N495" s="682">
        <v>1</v>
      </c>
      <c r="O495" s="748">
        <v>6</v>
      </c>
      <c r="P495" s="749">
        <v>34284.83</v>
      </c>
    </row>
    <row r="496" spans="1:17" x14ac:dyDescent="0.2">
      <c r="A496" s="744">
        <v>480</v>
      </c>
      <c r="B496" s="744" t="s">
        <v>2598</v>
      </c>
      <c r="C496" s="744" t="s">
        <v>1201</v>
      </c>
      <c r="D496" s="746" t="s">
        <v>2647</v>
      </c>
      <c r="E496" s="750">
        <v>1500</v>
      </c>
      <c r="F496" s="744" t="s">
        <v>2648</v>
      </c>
      <c r="G496" s="737" t="s">
        <v>2649</v>
      </c>
      <c r="H496" s="737" t="s">
        <v>2519</v>
      </c>
      <c r="I496" s="737" t="s">
        <v>2519</v>
      </c>
      <c r="J496" s="753" t="s">
        <v>2519</v>
      </c>
      <c r="K496" s="682">
        <v>1</v>
      </c>
      <c r="L496" s="748">
        <v>12</v>
      </c>
      <c r="M496" s="749">
        <v>29144</v>
      </c>
      <c r="N496" s="682">
        <v>1</v>
      </c>
      <c r="O496" s="748">
        <v>6</v>
      </c>
      <c r="P496" s="749">
        <v>12895.28</v>
      </c>
    </row>
    <row r="497" spans="1:16" x14ac:dyDescent="0.2">
      <c r="A497" s="744">
        <v>480</v>
      </c>
      <c r="B497" s="744" t="s">
        <v>1264</v>
      </c>
      <c r="C497" s="744" t="s">
        <v>1201</v>
      </c>
      <c r="D497" s="746" t="s">
        <v>2650</v>
      </c>
      <c r="E497" s="750">
        <v>2100</v>
      </c>
      <c r="F497" s="744" t="s">
        <v>2651</v>
      </c>
      <c r="G497" s="737" t="s">
        <v>2652</v>
      </c>
      <c r="H497" s="737" t="s">
        <v>2587</v>
      </c>
      <c r="I497" s="737" t="s">
        <v>2526</v>
      </c>
      <c r="J497" s="753" t="s">
        <v>2526</v>
      </c>
      <c r="K497" s="682">
        <v>7</v>
      </c>
      <c r="L497" s="748">
        <v>12</v>
      </c>
      <c r="M497" s="749">
        <v>30859.160000000003</v>
      </c>
      <c r="N497" s="682"/>
      <c r="O497" s="748"/>
      <c r="P497" s="749"/>
    </row>
    <row r="498" spans="1:16" ht="22.5" x14ac:dyDescent="0.2">
      <c r="A498" s="744">
        <v>480</v>
      </c>
      <c r="B498" s="744" t="s">
        <v>2598</v>
      </c>
      <c r="C498" s="744" t="s">
        <v>1201</v>
      </c>
      <c r="D498" s="746" t="s">
        <v>2647</v>
      </c>
      <c r="E498" s="750">
        <v>1500</v>
      </c>
      <c r="F498" s="744" t="s">
        <v>2653</v>
      </c>
      <c r="G498" s="737" t="s">
        <v>2654</v>
      </c>
      <c r="H498" s="737" t="s">
        <v>2655</v>
      </c>
      <c r="I498" s="737" t="s">
        <v>2603</v>
      </c>
      <c r="J498" s="753" t="s">
        <v>2547</v>
      </c>
      <c r="K498" s="682">
        <v>1</v>
      </c>
      <c r="L498" s="748">
        <v>12</v>
      </c>
      <c r="M498" s="749">
        <v>29527.789999999997</v>
      </c>
      <c r="N498" s="682">
        <v>1</v>
      </c>
      <c r="O498" s="748">
        <v>6</v>
      </c>
      <c r="P498" s="749">
        <v>12821.67</v>
      </c>
    </row>
    <row r="499" spans="1:16" x14ac:dyDescent="0.2">
      <c r="A499" s="744">
        <v>480</v>
      </c>
      <c r="B499" s="744" t="s">
        <v>2598</v>
      </c>
      <c r="C499" s="744" t="s">
        <v>1201</v>
      </c>
      <c r="D499" s="746" t="s">
        <v>2604</v>
      </c>
      <c r="E499" s="750">
        <v>1500</v>
      </c>
      <c r="F499" s="744" t="s">
        <v>2656</v>
      </c>
      <c r="G499" s="737" t="s">
        <v>2657</v>
      </c>
      <c r="H499" s="737" t="s">
        <v>2658</v>
      </c>
      <c r="I499" s="737" t="s">
        <v>2526</v>
      </c>
      <c r="J499" s="753" t="s">
        <v>2526</v>
      </c>
      <c r="K499" s="682">
        <v>1</v>
      </c>
      <c r="L499" s="748">
        <v>12</v>
      </c>
      <c r="M499" s="749">
        <v>29544.159999999996</v>
      </c>
      <c r="N499" s="682">
        <v>1</v>
      </c>
      <c r="O499" s="748">
        <v>6</v>
      </c>
      <c r="P499" s="749">
        <v>12658.06</v>
      </c>
    </row>
    <row r="500" spans="1:16" x14ac:dyDescent="0.2">
      <c r="A500" s="744">
        <v>480</v>
      </c>
      <c r="B500" s="744" t="s">
        <v>2598</v>
      </c>
      <c r="C500" s="744" t="s">
        <v>1201</v>
      </c>
      <c r="D500" s="746" t="s">
        <v>2614</v>
      </c>
      <c r="E500" s="750">
        <v>1500</v>
      </c>
      <c r="F500" s="744" t="s">
        <v>2659</v>
      </c>
      <c r="G500" s="737" t="s">
        <v>2660</v>
      </c>
      <c r="H500" s="737" t="s">
        <v>2661</v>
      </c>
      <c r="I500" s="737" t="s">
        <v>2526</v>
      </c>
      <c r="J500" s="753" t="s">
        <v>2526</v>
      </c>
      <c r="K500" s="682">
        <v>1</v>
      </c>
      <c r="L500" s="748">
        <v>12</v>
      </c>
      <c r="M500" s="749">
        <v>29673.899999999994</v>
      </c>
      <c r="N500" s="682">
        <v>1</v>
      </c>
      <c r="O500" s="748">
        <v>6</v>
      </c>
      <c r="P500" s="749">
        <v>12574.310000000001</v>
      </c>
    </row>
    <row r="501" spans="1:16" x14ac:dyDescent="0.2">
      <c r="A501" s="744">
        <v>480</v>
      </c>
      <c r="B501" s="744" t="s">
        <v>1264</v>
      </c>
      <c r="C501" s="744" t="s">
        <v>1201</v>
      </c>
      <c r="D501" s="746" t="s">
        <v>2662</v>
      </c>
      <c r="E501" s="750">
        <v>1500</v>
      </c>
      <c r="F501" s="744" t="s">
        <v>2566</v>
      </c>
      <c r="G501" s="737" t="s">
        <v>2567</v>
      </c>
      <c r="H501" s="737" t="s">
        <v>2515</v>
      </c>
      <c r="I501" s="737" t="s">
        <v>2526</v>
      </c>
      <c r="J501" s="753" t="s">
        <v>2526</v>
      </c>
      <c r="K501" s="682">
        <v>1</v>
      </c>
      <c r="L501" s="748">
        <v>9</v>
      </c>
      <c r="M501" s="749">
        <v>23283.75</v>
      </c>
      <c r="N501" s="682"/>
      <c r="O501" s="748"/>
      <c r="P501" s="749"/>
    </row>
    <row r="502" spans="1:16" x14ac:dyDescent="0.2">
      <c r="A502" s="744">
        <v>480</v>
      </c>
      <c r="B502" s="744" t="s">
        <v>1264</v>
      </c>
      <c r="C502" s="744" t="s">
        <v>1201</v>
      </c>
      <c r="D502" s="746" t="s">
        <v>2663</v>
      </c>
      <c r="E502" s="750">
        <v>2300</v>
      </c>
      <c r="F502" s="744" t="s">
        <v>2664</v>
      </c>
      <c r="G502" s="737" t="s">
        <v>2665</v>
      </c>
      <c r="H502" s="737" t="s">
        <v>2666</v>
      </c>
      <c r="I502" s="737" t="s">
        <v>2526</v>
      </c>
      <c r="J502" s="753" t="s">
        <v>2526</v>
      </c>
      <c r="K502" s="682">
        <v>1</v>
      </c>
      <c r="L502" s="748">
        <v>12</v>
      </c>
      <c r="M502" s="749">
        <v>38307.930000000008</v>
      </c>
      <c r="N502" s="682">
        <v>1</v>
      </c>
      <c r="O502" s="748">
        <v>6</v>
      </c>
      <c r="P502" s="749">
        <v>17218.61</v>
      </c>
    </row>
    <row r="503" spans="1:16" ht="22.5" x14ac:dyDescent="0.2">
      <c r="A503" s="744">
        <v>480</v>
      </c>
      <c r="B503" s="744" t="s">
        <v>1264</v>
      </c>
      <c r="C503" s="744" t="s">
        <v>1201</v>
      </c>
      <c r="D503" s="746" t="s">
        <v>2662</v>
      </c>
      <c r="E503" s="750">
        <v>1500</v>
      </c>
      <c r="F503" s="744" t="s">
        <v>2667</v>
      </c>
      <c r="G503" s="737" t="s">
        <v>2668</v>
      </c>
      <c r="H503" s="737" t="s">
        <v>2669</v>
      </c>
      <c r="I503" s="737" t="s">
        <v>2526</v>
      </c>
      <c r="J503" s="753" t="s">
        <v>2526</v>
      </c>
      <c r="K503" s="682">
        <v>1</v>
      </c>
      <c r="L503" s="748">
        <v>12</v>
      </c>
      <c r="M503" s="749">
        <v>29499.179999999997</v>
      </c>
      <c r="N503" s="682">
        <v>1</v>
      </c>
      <c r="O503" s="748">
        <v>6</v>
      </c>
      <c r="P503" s="749">
        <v>12929.31</v>
      </c>
    </row>
    <row r="504" spans="1:16" ht="22.5" x14ac:dyDescent="0.2">
      <c r="A504" s="744">
        <v>480</v>
      </c>
      <c r="B504" s="744" t="s">
        <v>1264</v>
      </c>
      <c r="C504" s="744" t="s">
        <v>1201</v>
      </c>
      <c r="D504" s="746" t="s">
        <v>2670</v>
      </c>
      <c r="E504" s="750">
        <v>5500</v>
      </c>
      <c r="F504" s="744" t="s">
        <v>2671</v>
      </c>
      <c r="G504" s="737" t="s">
        <v>2672</v>
      </c>
      <c r="H504" s="737" t="s">
        <v>2673</v>
      </c>
      <c r="I504" s="737" t="s">
        <v>2625</v>
      </c>
      <c r="J504" s="753" t="s">
        <v>2511</v>
      </c>
      <c r="K504" s="682">
        <v>1</v>
      </c>
      <c r="L504" s="748">
        <v>12</v>
      </c>
      <c r="M504" s="749">
        <v>72260.31</v>
      </c>
      <c r="N504" s="682">
        <v>1</v>
      </c>
      <c r="O504" s="748">
        <v>6</v>
      </c>
      <c r="P504" s="749">
        <v>33928.47</v>
      </c>
    </row>
    <row r="505" spans="1:16" ht="22.5" x14ac:dyDescent="0.2">
      <c r="A505" s="744">
        <v>480</v>
      </c>
      <c r="B505" s="744" t="s">
        <v>1264</v>
      </c>
      <c r="C505" s="744" t="s">
        <v>1201</v>
      </c>
      <c r="D505" s="746" t="s">
        <v>2674</v>
      </c>
      <c r="E505" s="750">
        <v>1500</v>
      </c>
      <c r="F505" s="744" t="s">
        <v>2675</v>
      </c>
      <c r="G505" s="737" t="s">
        <v>2676</v>
      </c>
      <c r="H505" s="737" t="s">
        <v>2677</v>
      </c>
      <c r="I505" s="737" t="s">
        <v>2526</v>
      </c>
      <c r="J505" s="753" t="s">
        <v>2526</v>
      </c>
      <c r="K505" s="682">
        <v>1</v>
      </c>
      <c r="L505" s="748">
        <v>12</v>
      </c>
      <c r="M505" s="749">
        <v>28405.510000000002</v>
      </c>
      <c r="N505" s="682">
        <v>1</v>
      </c>
      <c r="O505" s="748">
        <v>6</v>
      </c>
      <c r="P505" s="749">
        <v>12587.77</v>
      </c>
    </row>
    <row r="506" spans="1:16" x14ac:dyDescent="0.2">
      <c r="A506" s="744">
        <v>480</v>
      </c>
      <c r="B506" s="744" t="s">
        <v>1264</v>
      </c>
      <c r="C506" s="744" t="s">
        <v>1201</v>
      </c>
      <c r="D506" s="746" t="s">
        <v>2678</v>
      </c>
      <c r="E506" s="750">
        <v>1500</v>
      </c>
      <c r="F506" s="744" t="s">
        <v>2679</v>
      </c>
      <c r="G506" s="737" t="s">
        <v>2680</v>
      </c>
      <c r="H506" s="737" t="s">
        <v>2681</v>
      </c>
      <c r="I506" s="737" t="s">
        <v>2526</v>
      </c>
      <c r="J506" s="753" t="s">
        <v>2526</v>
      </c>
      <c r="K506" s="682">
        <v>1</v>
      </c>
      <c r="L506" s="748">
        <v>12</v>
      </c>
      <c r="M506" s="749">
        <v>29585.980000000007</v>
      </c>
      <c r="N506" s="682">
        <v>1</v>
      </c>
      <c r="O506" s="748">
        <v>6</v>
      </c>
      <c r="P506" s="749">
        <v>12926.8</v>
      </c>
    </row>
    <row r="507" spans="1:16" x14ac:dyDescent="0.2">
      <c r="A507" s="744">
        <v>480</v>
      </c>
      <c r="B507" s="744" t="s">
        <v>2598</v>
      </c>
      <c r="C507" s="744" t="s">
        <v>1201</v>
      </c>
      <c r="D507" s="746" t="s">
        <v>2682</v>
      </c>
      <c r="E507" s="750">
        <v>1500</v>
      </c>
      <c r="F507" s="744" t="s">
        <v>2683</v>
      </c>
      <c r="G507" s="737" t="s">
        <v>2684</v>
      </c>
      <c r="H507" s="737" t="s">
        <v>2685</v>
      </c>
      <c r="I507" s="737" t="s">
        <v>2526</v>
      </c>
      <c r="J507" s="753" t="s">
        <v>2526</v>
      </c>
      <c r="K507" s="682">
        <v>1</v>
      </c>
      <c r="L507" s="748">
        <v>12</v>
      </c>
      <c r="M507" s="749">
        <v>29632.120000000003</v>
      </c>
      <c r="N507" s="682">
        <v>1</v>
      </c>
      <c r="O507" s="748">
        <v>6</v>
      </c>
      <c r="P507" s="749">
        <v>12910.970000000001</v>
      </c>
    </row>
    <row r="508" spans="1:16" ht="22.5" x14ac:dyDescent="0.2">
      <c r="A508" s="744">
        <v>480</v>
      </c>
      <c r="B508" s="744" t="s">
        <v>2598</v>
      </c>
      <c r="C508" s="744" t="s">
        <v>1201</v>
      </c>
      <c r="D508" s="746" t="s">
        <v>2682</v>
      </c>
      <c r="E508" s="750">
        <v>1500</v>
      </c>
      <c r="F508" s="744" t="s">
        <v>2686</v>
      </c>
      <c r="G508" s="737" t="s">
        <v>2687</v>
      </c>
      <c r="H508" s="737" t="s">
        <v>2688</v>
      </c>
      <c r="I508" s="737" t="s">
        <v>2625</v>
      </c>
      <c r="J508" s="753" t="s">
        <v>2689</v>
      </c>
      <c r="K508" s="682">
        <v>1</v>
      </c>
      <c r="L508" s="748">
        <v>12</v>
      </c>
      <c r="M508" s="749">
        <v>29632.790000000005</v>
      </c>
      <c r="N508" s="682">
        <v>1</v>
      </c>
      <c r="O508" s="748">
        <v>6</v>
      </c>
      <c r="P508" s="749">
        <v>12929.59</v>
      </c>
    </row>
    <row r="509" spans="1:16" x14ac:dyDescent="0.2">
      <c r="A509" s="744">
        <v>480</v>
      </c>
      <c r="B509" s="744" t="s">
        <v>2598</v>
      </c>
      <c r="C509" s="744" t="s">
        <v>1201</v>
      </c>
      <c r="D509" s="746" t="s">
        <v>2690</v>
      </c>
      <c r="E509" s="750">
        <v>1500</v>
      </c>
      <c r="F509" s="744" t="s">
        <v>2691</v>
      </c>
      <c r="G509" s="737" t="s">
        <v>2692</v>
      </c>
      <c r="H509" s="737" t="s">
        <v>2583</v>
      </c>
      <c r="I509" s="737" t="s">
        <v>2526</v>
      </c>
      <c r="J509" s="753" t="s">
        <v>2526</v>
      </c>
      <c r="K509" s="682">
        <v>1</v>
      </c>
      <c r="L509" s="748">
        <v>12</v>
      </c>
      <c r="M509" s="749">
        <v>29563.210000000003</v>
      </c>
      <c r="N509" s="682">
        <v>1</v>
      </c>
      <c r="O509" s="748">
        <v>6</v>
      </c>
      <c r="P509" s="749">
        <v>12995.7</v>
      </c>
    </row>
    <row r="510" spans="1:16" x14ac:dyDescent="0.2">
      <c r="A510" s="744">
        <v>480</v>
      </c>
      <c r="B510" s="744" t="s">
        <v>1264</v>
      </c>
      <c r="C510" s="744" t="s">
        <v>1201</v>
      </c>
      <c r="D510" s="746" t="s">
        <v>2604</v>
      </c>
      <c r="E510" s="750">
        <v>1500</v>
      </c>
      <c r="F510" s="744" t="s">
        <v>2693</v>
      </c>
      <c r="G510" s="737" t="s">
        <v>2694</v>
      </c>
      <c r="H510" s="737" t="s">
        <v>2695</v>
      </c>
      <c r="I510" s="737" t="s">
        <v>2526</v>
      </c>
      <c r="J510" s="753" t="s">
        <v>2526</v>
      </c>
      <c r="K510" s="682">
        <v>1</v>
      </c>
      <c r="L510" s="748">
        <v>12</v>
      </c>
      <c r="M510" s="749">
        <v>29692.640000000003</v>
      </c>
      <c r="N510" s="682">
        <v>1</v>
      </c>
      <c r="O510" s="748">
        <v>6</v>
      </c>
      <c r="P510" s="749">
        <v>12925.580000000002</v>
      </c>
    </row>
    <row r="511" spans="1:16" x14ac:dyDescent="0.2">
      <c r="A511" s="744">
        <v>480</v>
      </c>
      <c r="B511" s="744" t="s">
        <v>1264</v>
      </c>
      <c r="C511" s="744" t="s">
        <v>1201</v>
      </c>
      <c r="D511" s="746" t="s">
        <v>2696</v>
      </c>
      <c r="E511" s="750">
        <v>2900</v>
      </c>
      <c r="F511" s="744" t="s">
        <v>2697</v>
      </c>
      <c r="G511" s="737" t="s">
        <v>2698</v>
      </c>
      <c r="H511" s="737" t="s">
        <v>2699</v>
      </c>
      <c r="I511" s="737" t="s">
        <v>2625</v>
      </c>
      <c r="J511" s="753" t="s">
        <v>2511</v>
      </c>
      <c r="K511" s="682">
        <v>1</v>
      </c>
      <c r="L511" s="748">
        <v>12</v>
      </c>
      <c r="M511" s="749">
        <v>46478.28</v>
      </c>
      <c r="N511" s="682">
        <v>1</v>
      </c>
      <c r="O511" s="748">
        <v>6</v>
      </c>
      <c r="P511" s="749">
        <v>21330</v>
      </c>
    </row>
    <row r="512" spans="1:16" x14ac:dyDescent="0.2">
      <c r="A512" s="744">
        <v>480</v>
      </c>
      <c r="B512" s="744" t="s">
        <v>2598</v>
      </c>
      <c r="C512" s="744" t="s">
        <v>1201</v>
      </c>
      <c r="D512" s="746" t="s">
        <v>2700</v>
      </c>
      <c r="E512" s="750">
        <v>1500</v>
      </c>
      <c r="F512" s="744" t="s">
        <v>2701</v>
      </c>
      <c r="G512" s="737" t="s">
        <v>2702</v>
      </c>
      <c r="H512" s="737" t="s">
        <v>2703</v>
      </c>
      <c r="I512" s="737" t="s">
        <v>2625</v>
      </c>
      <c r="J512" s="753" t="s">
        <v>2511</v>
      </c>
      <c r="K512" s="682">
        <v>1</v>
      </c>
      <c r="L512" s="748">
        <v>12</v>
      </c>
      <c r="M512" s="749">
        <v>29614.190000000002</v>
      </c>
      <c r="N512" s="682">
        <v>1</v>
      </c>
      <c r="O512" s="748">
        <v>6</v>
      </c>
      <c r="P512" s="749">
        <v>12909.189999999999</v>
      </c>
    </row>
    <row r="513" spans="1:16" x14ac:dyDescent="0.2">
      <c r="A513" s="744">
        <v>480</v>
      </c>
      <c r="B513" s="744" t="s">
        <v>2598</v>
      </c>
      <c r="C513" s="744" t="s">
        <v>1201</v>
      </c>
      <c r="D513" s="746" t="s">
        <v>2700</v>
      </c>
      <c r="E513" s="750">
        <v>1800</v>
      </c>
      <c r="F513" s="744" t="s">
        <v>2704</v>
      </c>
      <c r="G513" s="737" t="s">
        <v>2705</v>
      </c>
      <c r="H513" s="737" t="s">
        <v>2706</v>
      </c>
      <c r="I513" s="737" t="s">
        <v>2526</v>
      </c>
      <c r="J513" s="753" t="s">
        <v>2526</v>
      </c>
      <c r="K513" s="682">
        <v>1</v>
      </c>
      <c r="L513" s="748">
        <v>12</v>
      </c>
      <c r="M513" s="749">
        <v>33280.799999999996</v>
      </c>
      <c r="N513" s="682">
        <v>1</v>
      </c>
      <c r="O513" s="748">
        <v>6</v>
      </c>
      <c r="P513" s="749">
        <v>14669.45</v>
      </c>
    </row>
    <row r="514" spans="1:16" x14ac:dyDescent="0.2">
      <c r="A514" s="744">
        <v>480</v>
      </c>
      <c r="B514" s="744" t="s">
        <v>1264</v>
      </c>
      <c r="C514" s="744" t="s">
        <v>1201</v>
      </c>
      <c r="D514" s="746" t="s">
        <v>2674</v>
      </c>
      <c r="E514" s="750">
        <v>1500</v>
      </c>
      <c r="F514" s="744" t="s">
        <v>2707</v>
      </c>
      <c r="G514" s="737" t="s">
        <v>2708</v>
      </c>
      <c r="H514" s="737" t="s">
        <v>2709</v>
      </c>
      <c r="I514" s="737" t="s">
        <v>2625</v>
      </c>
      <c r="J514" s="753" t="s">
        <v>2511</v>
      </c>
      <c r="K514" s="682">
        <v>1</v>
      </c>
      <c r="L514" s="748">
        <v>12</v>
      </c>
      <c r="M514" s="749">
        <v>29699.160000000003</v>
      </c>
      <c r="N514" s="682">
        <v>1</v>
      </c>
      <c r="O514" s="748">
        <v>6</v>
      </c>
      <c r="P514" s="749">
        <v>12862.08</v>
      </c>
    </row>
    <row r="515" spans="1:16" x14ac:dyDescent="0.2">
      <c r="A515" s="744">
        <v>480</v>
      </c>
      <c r="B515" s="744" t="s">
        <v>1264</v>
      </c>
      <c r="C515" s="744" t="s">
        <v>1201</v>
      </c>
      <c r="D515" s="746" t="s">
        <v>2614</v>
      </c>
      <c r="E515" s="750">
        <v>1500</v>
      </c>
      <c r="F515" s="744" t="s">
        <v>2710</v>
      </c>
      <c r="G515" s="737" t="s">
        <v>2711</v>
      </c>
      <c r="H515" s="737" t="s">
        <v>2712</v>
      </c>
      <c r="I515" s="737" t="s">
        <v>2526</v>
      </c>
      <c r="J515" s="753" t="s">
        <v>2526</v>
      </c>
      <c r="K515" s="682">
        <v>1</v>
      </c>
      <c r="L515" s="748">
        <v>12</v>
      </c>
      <c r="M515" s="749">
        <v>29625.84</v>
      </c>
      <c r="N515" s="682">
        <v>1</v>
      </c>
      <c r="O515" s="748">
        <v>6</v>
      </c>
      <c r="P515" s="749">
        <v>12787.64</v>
      </c>
    </row>
    <row r="516" spans="1:16" ht="22.5" x14ac:dyDescent="0.2">
      <c r="A516" s="744">
        <v>480</v>
      </c>
      <c r="B516" s="744" t="s">
        <v>2598</v>
      </c>
      <c r="C516" s="744" t="s">
        <v>1201</v>
      </c>
      <c r="D516" s="746" t="s">
        <v>2604</v>
      </c>
      <c r="E516" s="750">
        <v>1500</v>
      </c>
      <c r="F516" s="744" t="s">
        <v>2713</v>
      </c>
      <c r="G516" s="737" t="s">
        <v>2714</v>
      </c>
      <c r="H516" s="737" t="s">
        <v>2715</v>
      </c>
      <c r="I516" s="737" t="s">
        <v>2603</v>
      </c>
      <c r="J516" s="753" t="s">
        <v>2547</v>
      </c>
      <c r="K516" s="682">
        <v>1</v>
      </c>
      <c r="L516" s="748">
        <v>12</v>
      </c>
      <c r="M516" s="749">
        <v>29699.87</v>
      </c>
      <c r="N516" s="682">
        <v>1</v>
      </c>
      <c r="O516" s="748">
        <v>6</v>
      </c>
      <c r="P516" s="749">
        <v>12928.350000000002</v>
      </c>
    </row>
    <row r="517" spans="1:16" x14ac:dyDescent="0.2">
      <c r="A517" s="744">
        <v>480</v>
      </c>
      <c r="B517" s="744" t="s">
        <v>1264</v>
      </c>
      <c r="C517" s="744" t="s">
        <v>1201</v>
      </c>
      <c r="D517" s="746" t="s">
        <v>2716</v>
      </c>
      <c r="E517" s="750">
        <v>6000</v>
      </c>
      <c r="F517" s="744" t="s">
        <v>2717</v>
      </c>
      <c r="G517" s="737" t="s">
        <v>2718</v>
      </c>
      <c r="H517" s="737" t="s">
        <v>2624</v>
      </c>
      <c r="I517" s="737" t="s">
        <v>2625</v>
      </c>
      <c r="J517" s="753" t="s">
        <v>2511</v>
      </c>
      <c r="K517" s="682">
        <v>1</v>
      </c>
      <c r="L517" s="748">
        <v>12</v>
      </c>
      <c r="M517" s="749">
        <v>77700</v>
      </c>
      <c r="N517" s="682">
        <v>1</v>
      </c>
      <c r="O517" s="748">
        <v>6</v>
      </c>
      <c r="P517" s="749">
        <v>36930</v>
      </c>
    </row>
    <row r="518" spans="1:16" ht="22.5" x14ac:dyDescent="0.2">
      <c r="A518" s="744">
        <v>480</v>
      </c>
      <c r="B518" s="744" t="s">
        <v>1264</v>
      </c>
      <c r="C518" s="744" t="s">
        <v>1201</v>
      </c>
      <c r="D518" s="746" t="s">
        <v>2719</v>
      </c>
      <c r="E518" s="750">
        <v>1500</v>
      </c>
      <c r="F518" s="744" t="s">
        <v>2720</v>
      </c>
      <c r="G518" s="737" t="s">
        <v>2721</v>
      </c>
      <c r="H518" s="737" t="s">
        <v>2722</v>
      </c>
      <c r="I518" s="737" t="s">
        <v>2603</v>
      </c>
      <c r="J518" s="753" t="s">
        <v>2547</v>
      </c>
      <c r="K518" s="682">
        <v>1</v>
      </c>
      <c r="L518" s="748">
        <v>12</v>
      </c>
      <c r="M518" s="749">
        <v>29441.52</v>
      </c>
      <c r="N518" s="682">
        <v>1</v>
      </c>
      <c r="O518" s="748">
        <v>6</v>
      </c>
      <c r="P518" s="749">
        <v>12860.41</v>
      </c>
    </row>
    <row r="519" spans="1:16" ht="22.5" x14ac:dyDescent="0.2">
      <c r="A519" s="744">
        <v>480</v>
      </c>
      <c r="B519" s="744" t="s">
        <v>2598</v>
      </c>
      <c r="C519" s="744" t="s">
        <v>1201</v>
      </c>
      <c r="D519" s="746" t="s">
        <v>2723</v>
      </c>
      <c r="E519" s="750">
        <v>2500</v>
      </c>
      <c r="F519" s="744" t="s">
        <v>2724</v>
      </c>
      <c r="G519" s="737" t="s">
        <v>2725</v>
      </c>
      <c r="H519" s="737" t="s">
        <v>2583</v>
      </c>
      <c r="I519" s="737" t="s">
        <v>2526</v>
      </c>
      <c r="J519" s="753" t="s">
        <v>2526</v>
      </c>
      <c r="K519" s="682">
        <v>1</v>
      </c>
      <c r="L519" s="748">
        <v>12</v>
      </c>
      <c r="M519" s="749">
        <v>41665.64</v>
      </c>
      <c r="N519" s="682">
        <v>1</v>
      </c>
      <c r="O519" s="748">
        <v>6</v>
      </c>
      <c r="P519" s="749">
        <v>18930</v>
      </c>
    </row>
    <row r="520" spans="1:16" x14ac:dyDescent="0.2">
      <c r="A520" s="744">
        <v>480</v>
      </c>
      <c r="B520" s="744" t="s">
        <v>2598</v>
      </c>
      <c r="C520" s="744" t="s">
        <v>1201</v>
      </c>
      <c r="D520" s="746" t="s">
        <v>2700</v>
      </c>
      <c r="E520" s="750">
        <v>1500</v>
      </c>
      <c r="F520" s="744" t="s">
        <v>2726</v>
      </c>
      <c r="G520" s="737" t="s">
        <v>2727</v>
      </c>
      <c r="H520" s="737" t="s">
        <v>2728</v>
      </c>
      <c r="I520" s="737" t="s">
        <v>2625</v>
      </c>
      <c r="J520" s="753" t="s">
        <v>2511</v>
      </c>
      <c r="K520" s="682">
        <v>1</v>
      </c>
      <c r="L520" s="748">
        <v>12</v>
      </c>
      <c r="M520" s="749">
        <v>29593.039999999994</v>
      </c>
      <c r="N520" s="682">
        <v>1</v>
      </c>
      <c r="O520" s="748">
        <v>6</v>
      </c>
      <c r="P520" s="749">
        <v>12916.39</v>
      </c>
    </row>
    <row r="521" spans="1:16" x14ac:dyDescent="0.2">
      <c r="A521" s="744">
        <v>480</v>
      </c>
      <c r="B521" s="744" t="s">
        <v>2598</v>
      </c>
      <c r="C521" s="744" t="s">
        <v>1201</v>
      </c>
      <c r="D521" s="746" t="s">
        <v>2729</v>
      </c>
      <c r="E521" s="750">
        <v>6000</v>
      </c>
      <c r="F521" s="744" t="s">
        <v>2730</v>
      </c>
      <c r="G521" s="737" t="s">
        <v>2731</v>
      </c>
      <c r="H521" s="737" t="s">
        <v>2732</v>
      </c>
      <c r="I521" s="737" t="s">
        <v>2625</v>
      </c>
      <c r="J521" s="753" t="s">
        <v>2733</v>
      </c>
      <c r="K521" s="682">
        <v>1</v>
      </c>
      <c r="L521" s="748">
        <v>12</v>
      </c>
      <c r="M521" s="749">
        <v>76294.599999999991</v>
      </c>
      <c r="N521" s="682">
        <v>1</v>
      </c>
      <c r="O521" s="748">
        <v>6</v>
      </c>
      <c r="P521" s="749">
        <v>36772.5</v>
      </c>
    </row>
    <row r="522" spans="1:16" x14ac:dyDescent="0.2">
      <c r="A522" s="744">
        <v>480</v>
      </c>
      <c r="B522" s="744" t="s">
        <v>2598</v>
      </c>
      <c r="C522" s="744" t="s">
        <v>1201</v>
      </c>
      <c r="D522" s="746" t="s">
        <v>2700</v>
      </c>
      <c r="E522" s="750">
        <v>1800</v>
      </c>
      <c r="F522" s="744" t="s">
        <v>2734</v>
      </c>
      <c r="G522" s="737" t="s">
        <v>2735</v>
      </c>
      <c r="H522" s="737" t="s">
        <v>2583</v>
      </c>
      <c r="I522" s="737" t="s">
        <v>2526</v>
      </c>
      <c r="J522" s="753" t="s">
        <v>2526</v>
      </c>
      <c r="K522" s="682">
        <v>1</v>
      </c>
      <c r="L522" s="748">
        <v>12</v>
      </c>
      <c r="M522" s="749">
        <v>33102.379999999997</v>
      </c>
      <c r="N522" s="682">
        <v>1</v>
      </c>
      <c r="O522" s="748">
        <v>6</v>
      </c>
      <c r="P522" s="749">
        <v>14724.560000000001</v>
      </c>
    </row>
    <row r="523" spans="1:16" x14ac:dyDescent="0.2">
      <c r="A523" s="744">
        <v>480</v>
      </c>
      <c r="B523" s="744" t="s">
        <v>2598</v>
      </c>
      <c r="C523" s="744" t="s">
        <v>1201</v>
      </c>
      <c r="D523" s="746" t="s">
        <v>2700</v>
      </c>
      <c r="E523" s="750">
        <v>1800</v>
      </c>
      <c r="F523" s="744" t="s">
        <v>2736</v>
      </c>
      <c r="G523" s="737" t="s">
        <v>2737</v>
      </c>
      <c r="H523" s="737" t="s">
        <v>2519</v>
      </c>
      <c r="I523" s="737" t="s">
        <v>2519</v>
      </c>
      <c r="J523" s="753" t="s">
        <v>2519</v>
      </c>
      <c r="K523" s="682">
        <v>5</v>
      </c>
      <c r="L523" s="748">
        <v>12</v>
      </c>
      <c r="M523" s="749">
        <v>27276.709999999995</v>
      </c>
      <c r="N523" s="682">
        <v>2</v>
      </c>
      <c r="O523" s="748">
        <v>6</v>
      </c>
      <c r="P523" s="749">
        <v>11728</v>
      </c>
    </row>
    <row r="524" spans="1:16" x14ac:dyDescent="0.2">
      <c r="A524" s="744">
        <v>480</v>
      </c>
      <c r="B524" s="744" t="s">
        <v>1264</v>
      </c>
      <c r="C524" s="744" t="s">
        <v>1201</v>
      </c>
      <c r="D524" s="746" t="s">
        <v>2614</v>
      </c>
      <c r="E524" s="750">
        <v>1500</v>
      </c>
      <c r="F524" s="744" t="s">
        <v>2738</v>
      </c>
      <c r="G524" s="737" t="s">
        <v>2739</v>
      </c>
      <c r="H524" s="737" t="s">
        <v>2583</v>
      </c>
      <c r="I524" s="737" t="s">
        <v>2526</v>
      </c>
      <c r="J524" s="753" t="s">
        <v>2526</v>
      </c>
      <c r="K524" s="682">
        <v>1</v>
      </c>
      <c r="L524" s="748">
        <v>12</v>
      </c>
      <c r="M524" s="749">
        <v>29614.979999999992</v>
      </c>
      <c r="N524" s="682">
        <v>1</v>
      </c>
      <c r="O524" s="748">
        <v>6</v>
      </c>
      <c r="P524" s="749">
        <v>12926.24</v>
      </c>
    </row>
    <row r="525" spans="1:16" x14ac:dyDescent="0.2">
      <c r="A525" s="744">
        <v>480</v>
      </c>
      <c r="B525" s="744" t="s">
        <v>1264</v>
      </c>
      <c r="C525" s="744" t="s">
        <v>1201</v>
      </c>
      <c r="D525" s="746" t="s">
        <v>2608</v>
      </c>
      <c r="E525" s="750">
        <v>1500</v>
      </c>
      <c r="F525" s="744" t="s">
        <v>2740</v>
      </c>
      <c r="G525" s="737" t="s">
        <v>2741</v>
      </c>
      <c r="H525" s="737" t="s">
        <v>2742</v>
      </c>
      <c r="I525" s="737" t="s">
        <v>2521</v>
      </c>
      <c r="J525" s="753" t="s">
        <v>2521</v>
      </c>
      <c r="K525" s="682">
        <v>1</v>
      </c>
      <c r="L525" s="748">
        <v>12</v>
      </c>
      <c r="M525" s="749">
        <v>29414.829999999998</v>
      </c>
      <c r="N525" s="682">
        <v>1</v>
      </c>
      <c r="O525" s="748">
        <v>6</v>
      </c>
      <c r="P525" s="749">
        <v>12919.029999999999</v>
      </c>
    </row>
    <row r="526" spans="1:16" ht="22.5" x14ac:dyDescent="0.2">
      <c r="A526" s="744">
        <v>480</v>
      </c>
      <c r="B526" s="744" t="s">
        <v>1264</v>
      </c>
      <c r="C526" s="744" t="s">
        <v>1201</v>
      </c>
      <c r="D526" s="746" t="s">
        <v>2604</v>
      </c>
      <c r="E526" s="750">
        <v>1500</v>
      </c>
      <c r="F526" s="744" t="s">
        <v>2743</v>
      </c>
      <c r="G526" s="737" t="s">
        <v>2744</v>
      </c>
      <c r="H526" s="737" t="s">
        <v>2745</v>
      </c>
      <c r="I526" s="737" t="s">
        <v>2625</v>
      </c>
      <c r="J526" s="753" t="s">
        <v>2511</v>
      </c>
      <c r="K526" s="682">
        <v>1</v>
      </c>
      <c r="L526" s="748">
        <v>12</v>
      </c>
      <c r="M526" s="749">
        <v>29285.110000000004</v>
      </c>
      <c r="N526" s="682">
        <v>1</v>
      </c>
      <c r="O526" s="748">
        <v>6</v>
      </c>
      <c r="P526" s="749">
        <v>12894.31</v>
      </c>
    </row>
    <row r="527" spans="1:16" ht="22.5" x14ac:dyDescent="0.2">
      <c r="A527" s="744">
        <v>480</v>
      </c>
      <c r="B527" s="744" t="s">
        <v>2598</v>
      </c>
      <c r="C527" s="744" t="s">
        <v>1201</v>
      </c>
      <c r="D527" s="746" t="s">
        <v>2746</v>
      </c>
      <c r="E527" s="750">
        <v>1800</v>
      </c>
      <c r="F527" s="744" t="s">
        <v>2747</v>
      </c>
      <c r="G527" s="737" t="s">
        <v>2748</v>
      </c>
      <c r="H527" s="737" t="s">
        <v>2749</v>
      </c>
      <c r="I527" s="737" t="s">
        <v>2526</v>
      </c>
      <c r="J527" s="753" t="s">
        <v>2526</v>
      </c>
      <c r="K527" s="682">
        <v>1</v>
      </c>
      <c r="L527" s="748">
        <v>12</v>
      </c>
      <c r="M527" s="749">
        <v>32991.860000000008</v>
      </c>
      <c r="N527" s="682">
        <v>1</v>
      </c>
      <c r="O527" s="748">
        <v>6</v>
      </c>
      <c r="P527" s="749">
        <v>14646.619999999999</v>
      </c>
    </row>
    <row r="528" spans="1:16" x14ac:dyDescent="0.2">
      <c r="A528" s="744">
        <v>480</v>
      </c>
      <c r="B528" s="744" t="s">
        <v>2598</v>
      </c>
      <c r="C528" s="744" t="s">
        <v>1201</v>
      </c>
      <c r="D528" s="746" t="s">
        <v>2700</v>
      </c>
      <c r="E528" s="750">
        <v>1800</v>
      </c>
      <c r="F528" s="744" t="s">
        <v>2750</v>
      </c>
      <c r="G528" s="737" t="s">
        <v>2751</v>
      </c>
      <c r="H528" s="737" t="s">
        <v>2509</v>
      </c>
      <c r="I528" s="737" t="s">
        <v>2625</v>
      </c>
      <c r="J528" s="753" t="s">
        <v>2511</v>
      </c>
      <c r="K528" s="682">
        <v>1</v>
      </c>
      <c r="L528" s="748">
        <v>12</v>
      </c>
      <c r="M528" s="749">
        <v>33055.759999999995</v>
      </c>
      <c r="N528" s="682">
        <v>1</v>
      </c>
      <c r="O528" s="748">
        <v>6</v>
      </c>
      <c r="P528" s="749">
        <v>14723.92</v>
      </c>
    </row>
    <row r="529" spans="1:16" x14ac:dyDescent="0.2">
      <c r="A529" s="744">
        <v>480</v>
      </c>
      <c r="B529" s="744" t="s">
        <v>1264</v>
      </c>
      <c r="C529" s="744" t="s">
        <v>1201</v>
      </c>
      <c r="D529" s="746" t="s">
        <v>2604</v>
      </c>
      <c r="E529" s="750">
        <v>1500</v>
      </c>
      <c r="F529" s="744" t="s">
        <v>2752</v>
      </c>
      <c r="G529" s="737" t="s">
        <v>2753</v>
      </c>
      <c r="H529" s="737" t="s">
        <v>2754</v>
      </c>
      <c r="I529" s="737" t="s">
        <v>2625</v>
      </c>
      <c r="J529" s="753" t="s">
        <v>2511</v>
      </c>
      <c r="K529" s="682">
        <v>1</v>
      </c>
      <c r="L529" s="748">
        <v>12</v>
      </c>
      <c r="M529" s="749">
        <v>29397.360000000004</v>
      </c>
      <c r="N529" s="682">
        <v>1</v>
      </c>
      <c r="O529" s="748">
        <v>6</v>
      </c>
      <c r="P529" s="749">
        <v>12909.72</v>
      </c>
    </row>
    <row r="530" spans="1:16" ht="22.5" x14ac:dyDescent="0.2">
      <c r="A530" s="744">
        <v>480</v>
      </c>
      <c r="B530" s="744" t="s">
        <v>1264</v>
      </c>
      <c r="C530" s="744" t="s">
        <v>1201</v>
      </c>
      <c r="D530" s="746" t="s">
        <v>2614</v>
      </c>
      <c r="E530" s="750">
        <v>1500</v>
      </c>
      <c r="F530" s="744" t="s">
        <v>2755</v>
      </c>
      <c r="G530" s="737" t="s">
        <v>2756</v>
      </c>
      <c r="H530" s="737" t="s">
        <v>2757</v>
      </c>
      <c r="I530" s="737" t="s">
        <v>2526</v>
      </c>
      <c r="J530" s="753" t="s">
        <v>2526</v>
      </c>
      <c r="K530" s="682">
        <v>1</v>
      </c>
      <c r="L530" s="748">
        <v>12</v>
      </c>
      <c r="M530" s="749">
        <v>29660.439999999995</v>
      </c>
      <c r="N530" s="682">
        <v>1</v>
      </c>
      <c r="O530" s="748">
        <v>6</v>
      </c>
      <c r="P530" s="749">
        <v>12837.08</v>
      </c>
    </row>
    <row r="531" spans="1:16" x14ac:dyDescent="0.2">
      <c r="A531" s="744">
        <v>480</v>
      </c>
      <c r="B531" s="744" t="s">
        <v>2598</v>
      </c>
      <c r="C531" s="744" t="s">
        <v>1201</v>
      </c>
      <c r="D531" s="746" t="s">
        <v>2614</v>
      </c>
      <c r="E531" s="750">
        <v>1500</v>
      </c>
      <c r="F531" s="744" t="s">
        <v>2758</v>
      </c>
      <c r="G531" s="737" t="s">
        <v>2759</v>
      </c>
      <c r="H531" s="737" t="s">
        <v>2760</v>
      </c>
      <c r="I531" s="737" t="s">
        <v>2526</v>
      </c>
      <c r="J531" s="753" t="s">
        <v>2526</v>
      </c>
      <c r="K531" s="682">
        <v>1</v>
      </c>
      <c r="L531" s="748">
        <v>12</v>
      </c>
      <c r="M531" s="749">
        <v>29483.620000000003</v>
      </c>
      <c r="N531" s="682">
        <v>1</v>
      </c>
      <c r="O531" s="748">
        <v>6</v>
      </c>
      <c r="P531" s="749">
        <v>13846.24</v>
      </c>
    </row>
    <row r="532" spans="1:16" x14ac:dyDescent="0.2">
      <c r="A532" s="744">
        <v>480</v>
      </c>
      <c r="B532" s="744" t="s">
        <v>2598</v>
      </c>
      <c r="C532" s="744" t="s">
        <v>1201</v>
      </c>
      <c r="D532" s="746" t="s">
        <v>2614</v>
      </c>
      <c r="E532" s="750">
        <v>1500</v>
      </c>
      <c r="F532" s="744" t="s">
        <v>2761</v>
      </c>
      <c r="G532" s="737" t="s">
        <v>2762</v>
      </c>
      <c r="H532" s="737" t="s">
        <v>2763</v>
      </c>
      <c r="I532" s="737" t="s">
        <v>2625</v>
      </c>
      <c r="J532" s="753" t="s">
        <v>2511</v>
      </c>
      <c r="K532" s="682">
        <v>5</v>
      </c>
      <c r="L532" s="748">
        <v>12</v>
      </c>
      <c r="M532" s="749">
        <v>29353.040000000005</v>
      </c>
      <c r="N532" s="682">
        <v>1</v>
      </c>
      <c r="O532" s="748">
        <v>2</v>
      </c>
      <c r="P532" s="749">
        <v>4579.7199999999993</v>
      </c>
    </row>
    <row r="533" spans="1:16" x14ac:dyDescent="0.2">
      <c r="A533" s="744">
        <v>480</v>
      </c>
      <c r="B533" s="744" t="s">
        <v>1264</v>
      </c>
      <c r="C533" s="744" t="s">
        <v>1201</v>
      </c>
      <c r="D533" s="746" t="s">
        <v>2764</v>
      </c>
      <c r="E533" s="750">
        <v>2100</v>
      </c>
      <c r="F533" s="744" t="s">
        <v>2765</v>
      </c>
      <c r="G533" s="737" t="s">
        <v>2766</v>
      </c>
      <c r="H533" s="737" t="s">
        <v>2767</v>
      </c>
      <c r="I533" s="737" t="s">
        <v>2526</v>
      </c>
      <c r="J533" s="753" t="s">
        <v>2526</v>
      </c>
      <c r="K533" s="682">
        <v>1</v>
      </c>
      <c r="L533" s="748">
        <v>12</v>
      </c>
      <c r="M533" s="749">
        <v>36531.279999999999</v>
      </c>
      <c r="N533" s="682">
        <v>1</v>
      </c>
      <c r="O533" s="748">
        <v>6</v>
      </c>
      <c r="P533" s="749">
        <v>16529.099999999999</v>
      </c>
    </row>
    <row r="534" spans="1:16" ht="22.5" x14ac:dyDescent="0.2">
      <c r="A534" s="744">
        <v>480</v>
      </c>
      <c r="B534" s="744" t="s">
        <v>2598</v>
      </c>
      <c r="C534" s="744" t="s">
        <v>1201</v>
      </c>
      <c r="D534" s="746" t="s">
        <v>2614</v>
      </c>
      <c r="E534" s="750">
        <v>1500</v>
      </c>
      <c r="F534" s="744" t="s">
        <v>2768</v>
      </c>
      <c r="G534" s="737" t="s">
        <v>2769</v>
      </c>
      <c r="H534" s="737" t="s">
        <v>2770</v>
      </c>
      <c r="I534" s="737" t="s">
        <v>2526</v>
      </c>
      <c r="J534" s="753" t="s">
        <v>2526</v>
      </c>
      <c r="K534" s="682">
        <v>1</v>
      </c>
      <c r="L534" s="748">
        <v>12</v>
      </c>
      <c r="M534" s="749">
        <v>29619.439999999999</v>
      </c>
      <c r="N534" s="682">
        <v>1</v>
      </c>
      <c r="O534" s="748">
        <v>6</v>
      </c>
      <c r="P534" s="749">
        <v>12927.09</v>
      </c>
    </row>
    <row r="535" spans="1:16" x14ac:dyDescent="0.2">
      <c r="A535" s="744">
        <v>480</v>
      </c>
      <c r="B535" s="744" t="s">
        <v>2598</v>
      </c>
      <c r="C535" s="744" t="s">
        <v>1201</v>
      </c>
      <c r="D535" s="746" t="s">
        <v>2771</v>
      </c>
      <c r="E535" s="750">
        <v>8000</v>
      </c>
      <c r="F535" s="744" t="s">
        <v>2772</v>
      </c>
      <c r="G535" s="737" t="s">
        <v>2773</v>
      </c>
      <c r="H535" s="737" t="s">
        <v>2571</v>
      </c>
      <c r="I535" s="737" t="s">
        <v>2625</v>
      </c>
      <c r="J535" s="753" t="s">
        <v>2511</v>
      </c>
      <c r="K535" s="682">
        <v>1</v>
      </c>
      <c r="L535" s="748">
        <v>12</v>
      </c>
      <c r="M535" s="749">
        <v>101610.54000000001</v>
      </c>
      <c r="N535" s="682">
        <v>1</v>
      </c>
      <c r="O535" s="748">
        <v>6</v>
      </c>
      <c r="P535" s="749">
        <v>48920.89</v>
      </c>
    </row>
    <row r="536" spans="1:16" x14ac:dyDescent="0.2">
      <c r="A536" s="744">
        <v>480</v>
      </c>
      <c r="B536" s="744" t="s">
        <v>1264</v>
      </c>
      <c r="C536" s="744" t="s">
        <v>1201</v>
      </c>
      <c r="D536" s="746" t="s">
        <v>2614</v>
      </c>
      <c r="E536" s="750">
        <v>1500</v>
      </c>
      <c r="F536" s="744" t="s">
        <v>2774</v>
      </c>
      <c r="G536" s="737" t="s">
        <v>2775</v>
      </c>
      <c r="H536" s="737" t="s">
        <v>2587</v>
      </c>
      <c r="I536" s="737" t="s">
        <v>2526</v>
      </c>
      <c r="J536" s="753" t="s">
        <v>2526</v>
      </c>
      <c r="K536" s="682">
        <v>1</v>
      </c>
      <c r="L536" s="748">
        <v>12</v>
      </c>
      <c r="M536" s="749">
        <v>29209.190000000002</v>
      </c>
      <c r="N536" s="682">
        <v>1</v>
      </c>
      <c r="O536" s="748">
        <v>6</v>
      </c>
      <c r="P536" s="749">
        <v>13040.68</v>
      </c>
    </row>
    <row r="537" spans="1:16" x14ac:dyDescent="0.2">
      <c r="A537" s="744">
        <v>480</v>
      </c>
      <c r="B537" s="744" t="s">
        <v>1264</v>
      </c>
      <c r="C537" s="744" t="s">
        <v>1201</v>
      </c>
      <c r="D537" s="746" t="s">
        <v>2509</v>
      </c>
      <c r="E537" s="750">
        <v>5000</v>
      </c>
      <c r="F537" s="744" t="s">
        <v>2776</v>
      </c>
      <c r="G537" s="737" t="s">
        <v>2777</v>
      </c>
      <c r="H537" s="737" t="s">
        <v>2509</v>
      </c>
      <c r="I537" s="737" t="s">
        <v>2625</v>
      </c>
      <c r="J537" s="753" t="s">
        <v>2511</v>
      </c>
      <c r="K537" s="682">
        <v>1</v>
      </c>
      <c r="L537" s="748">
        <v>12</v>
      </c>
      <c r="M537" s="749">
        <v>71004.87</v>
      </c>
      <c r="N537" s="682">
        <v>1</v>
      </c>
      <c r="O537" s="748">
        <v>6</v>
      </c>
      <c r="P537" s="749">
        <v>34077.820000000007</v>
      </c>
    </row>
    <row r="538" spans="1:16" ht="22.5" x14ac:dyDescent="0.2">
      <c r="A538" s="744">
        <v>480</v>
      </c>
      <c r="B538" s="744" t="s">
        <v>1264</v>
      </c>
      <c r="C538" s="744" t="s">
        <v>1201</v>
      </c>
      <c r="D538" s="746" t="s">
        <v>2604</v>
      </c>
      <c r="E538" s="750">
        <v>1500</v>
      </c>
      <c r="F538" s="744" t="s">
        <v>2778</v>
      </c>
      <c r="G538" s="737" t="s">
        <v>2779</v>
      </c>
      <c r="H538" s="737" t="s">
        <v>2780</v>
      </c>
      <c r="I538" s="737" t="s">
        <v>2625</v>
      </c>
      <c r="J538" s="753" t="s">
        <v>2511</v>
      </c>
      <c r="K538" s="682">
        <v>1</v>
      </c>
      <c r="L538" s="748">
        <v>12</v>
      </c>
      <c r="M538" s="749">
        <v>27428.13</v>
      </c>
      <c r="N538" s="682">
        <v>1</v>
      </c>
      <c r="O538" s="748">
        <v>6</v>
      </c>
      <c r="P538" s="749">
        <v>12582.04</v>
      </c>
    </row>
    <row r="539" spans="1:16" x14ac:dyDescent="0.2">
      <c r="A539" s="744">
        <v>480</v>
      </c>
      <c r="B539" s="744" t="s">
        <v>2598</v>
      </c>
      <c r="C539" s="744" t="s">
        <v>1201</v>
      </c>
      <c r="D539" s="746" t="s">
        <v>2781</v>
      </c>
      <c r="E539" s="750">
        <v>3500</v>
      </c>
      <c r="F539" s="744" t="s">
        <v>2782</v>
      </c>
      <c r="G539" s="737" t="s">
        <v>2783</v>
      </c>
      <c r="H539" s="737" t="s">
        <v>2784</v>
      </c>
      <c r="I539" s="737" t="s">
        <v>2625</v>
      </c>
      <c r="J539" s="753" t="s">
        <v>2511</v>
      </c>
      <c r="K539" s="682">
        <v>1</v>
      </c>
      <c r="L539" s="748">
        <v>12</v>
      </c>
      <c r="M539" s="749">
        <v>52882.590000000004</v>
      </c>
      <c r="N539" s="682">
        <v>1</v>
      </c>
      <c r="O539" s="748">
        <v>6</v>
      </c>
      <c r="P539" s="749">
        <v>24930</v>
      </c>
    </row>
    <row r="540" spans="1:16" x14ac:dyDescent="0.2">
      <c r="A540" s="744">
        <v>480</v>
      </c>
      <c r="B540" s="744" t="s">
        <v>1264</v>
      </c>
      <c r="C540" s="744" t="s">
        <v>1201</v>
      </c>
      <c r="D540" s="746" t="s">
        <v>2614</v>
      </c>
      <c r="E540" s="750">
        <v>1500</v>
      </c>
      <c r="F540" s="744" t="s">
        <v>2785</v>
      </c>
      <c r="G540" s="737" t="s">
        <v>2786</v>
      </c>
      <c r="H540" s="737" t="s">
        <v>2583</v>
      </c>
      <c r="I540" s="737" t="s">
        <v>2526</v>
      </c>
      <c r="J540" s="753" t="s">
        <v>2526</v>
      </c>
      <c r="K540" s="682">
        <v>1</v>
      </c>
      <c r="L540" s="748">
        <v>12</v>
      </c>
      <c r="M540" s="749">
        <v>29566.120000000003</v>
      </c>
      <c r="N540" s="682">
        <v>1</v>
      </c>
      <c r="O540" s="748">
        <v>6</v>
      </c>
      <c r="P540" s="749">
        <v>12895.43</v>
      </c>
    </row>
    <row r="541" spans="1:16" x14ac:dyDescent="0.2">
      <c r="A541" s="744">
        <v>480</v>
      </c>
      <c r="B541" s="744" t="s">
        <v>2598</v>
      </c>
      <c r="C541" s="744" t="s">
        <v>1201</v>
      </c>
      <c r="D541" s="746" t="s">
        <v>2700</v>
      </c>
      <c r="E541" s="750">
        <v>1800</v>
      </c>
      <c r="F541" s="744" t="s">
        <v>2787</v>
      </c>
      <c r="G541" s="737" t="s">
        <v>2788</v>
      </c>
      <c r="H541" s="737" t="s">
        <v>2519</v>
      </c>
      <c r="I541" s="737" t="s">
        <v>2519</v>
      </c>
      <c r="J541" s="753" t="s">
        <v>2519</v>
      </c>
      <c r="K541" s="682">
        <v>5</v>
      </c>
      <c r="L541" s="748">
        <v>12</v>
      </c>
      <c r="M541" s="749">
        <v>27220.099999999995</v>
      </c>
      <c r="N541" s="682">
        <v>2</v>
      </c>
      <c r="O541" s="748">
        <v>6</v>
      </c>
      <c r="P541" s="749">
        <v>11728.369999999999</v>
      </c>
    </row>
    <row r="542" spans="1:16" x14ac:dyDescent="0.2">
      <c r="A542" s="744">
        <v>480</v>
      </c>
      <c r="B542" s="744" t="s">
        <v>1264</v>
      </c>
      <c r="C542" s="744" t="s">
        <v>1201</v>
      </c>
      <c r="D542" s="746" t="s">
        <v>2789</v>
      </c>
      <c r="E542" s="750">
        <v>4500</v>
      </c>
      <c r="F542" s="744" t="s">
        <v>2790</v>
      </c>
      <c r="G542" s="737" t="s">
        <v>2791</v>
      </c>
      <c r="H542" s="737" t="s">
        <v>2792</v>
      </c>
      <c r="I542" s="737" t="s">
        <v>2625</v>
      </c>
      <c r="J542" s="753" t="s">
        <v>2511</v>
      </c>
      <c r="K542" s="682">
        <v>1</v>
      </c>
      <c r="L542" s="748">
        <v>12</v>
      </c>
      <c r="M542" s="749">
        <v>65332.250000000007</v>
      </c>
      <c r="N542" s="682">
        <v>1</v>
      </c>
      <c r="O542" s="748">
        <v>6</v>
      </c>
      <c r="P542" s="749">
        <v>30856.73</v>
      </c>
    </row>
    <row r="543" spans="1:16" x14ac:dyDescent="0.2">
      <c r="A543" s="744">
        <v>480</v>
      </c>
      <c r="B543" s="744" t="s">
        <v>1264</v>
      </c>
      <c r="C543" s="744" t="s">
        <v>1201</v>
      </c>
      <c r="D543" s="746" t="s">
        <v>2662</v>
      </c>
      <c r="E543" s="750">
        <v>1500</v>
      </c>
      <c r="F543" s="744" t="s">
        <v>2793</v>
      </c>
      <c r="G543" s="737" t="s">
        <v>2794</v>
      </c>
      <c r="H543" s="737" t="s">
        <v>2795</v>
      </c>
      <c r="I543" s="737" t="s">
        <v>2625</v>
      </c>
      <c r="J543" s="753" t="s">
        <v>2511</v>
      </c>
      <c r="K543" s="682">
        <v>1</v>
      </c>
      <c r="L543" s="748">
        <v>12</v>
      </c>
      <c r="M543" s="749">
        <v>29654.749999999993</v>
      </c>
      <c r="N543" s="682">
        <v>1</v>
      </c>
      <c r="O543" s="748">
        <v>6</v>
      </c>
      <c r="P543" s="749">
        <v>12918.89</v>
      </c>
    </row>
    <row r="544" spans="1:16" x14ac:dyDescent="0.2">
      <c r="A544" s="744">
        <v>480</v>
      </c>
      <c r="B544" s="744" t="s">
        <v>1264</v>
      </c>
      <c r="C544" s="744" t="s">
        <v>1201</v>
      </c>
      <c r="D544" s="746" t="s">
        <v>2796</v>
      </c>
      <c r="E544" s="750">
        <v>2500</v>
      </c>
      <c r="F544" s="744" t="s">
        <v>2797</v>
      </c>
      <c r="G544" s="737" t="s">
        <v>2798</v>
      </c>
      <c r="H544" s="737" t="s">
        <v>2799</v>
      </c>
      <c r="I544" s="737" t="s">
        <v>2625</v>
      </c>
      <c r="J544" s="753" t="s">
        <v>2511</v>
      </c>
      <c r="K544" s="682">
        <v>1</v>
      </c>
      <c r="L544" s="748">
        <v>12</v>
      </c>
      <c r="M544" s="749">
        <v>41967.71</v>
      </c>
      <c r="N544" s="682">
        <v>1</v>
      </c>
      <c r="O544" s="748">
        <v>6</v>
      </c>
      <c r="P544" s="749">
        <v>19267.07</v>
      </c>
    </row>
    <row r="545" spans="1:16" ht="22.5" x14ac:dyDescent="0.2">
      <c r="A545" s="744">
        <v>480</v>
      </c>
      <c r="B545" s="744" t="s">
        <v>1264</v>
      </c>
      <c r="C545" s="744" t="s">
        <v>1201</v>
      </c>
      <c r="D545" s="746" t="s">
        <v>2604</v>
      </c>
      <c r="E545" s="750">
        <v>1500</v>
      </c>
      <c r="F545" s="744" t="s">
        <v>2800</v>
      </c>
      <c r="G545" s="737" t="s">
        <v>2801</v>
      </c>
      <c r="H545" s="737" t="s">
        <v>2802</v>
      </c>
      <c r="I545" s="737" t="s">
        <v>2526</v>
      </c>
      <c r="J545" s="753" t="s">
        <v>2526</v>
      </c>
      <c r="K545" s="682">
        <v>1</v>
      </c>
      <c r="L545" s="748">
        <v>12</v>
      </c>
      <c r="M545" s="749">
        <v>29699.72</v>
      </c>
      <c r="N545" s="682">
        <v>1</v>
      </c>
      <c r="O545" s="748">
        <v>6</v>
      </c>
      <c r="P545" s="749">
        <v>12929.72</v>
      </c>
    </row>
    <row r="546" spans="1:16" x14ac:dyDescent="0.2">
      <c r="A546" s="744">
        <v>480</v>
      </c>
      <c r="B546" s="744" t="s">
        <v>1264</v>
      </c>
      <c r="C546" s="744" t="s">
        <v>1201</v>
      </c>
      <c r="D546" s="746" t="s">
        <v>2803</v>
      </c>
      <c r="E546" s="750">
        <v>6000</v>
      </c>
      <c r="F546" s="744" t="s">
        <v>2804</v>
      </c>
      <c r="G546" s="737" t="s">
        <v>2805</v>
      </c>
      <c r="H546" s="737" t="s">
        <v>2806</v>
      </c>
      <c r="I546" s="737" t="s">
        <v>2625</v>
      </c>
      <c r="J546" s="753" t="s">
        <v>2511</v>
      </c>
      <c r="K546" s="682">
        <v>1</v>
      </c>
      <c r="L546" s="748">
        <v>12</v>
      </c>
      <c r="M546" s="749">
        <v>76678.33</v>
      </c>
      <c r="N546" s="682">
        <v>1</v>
      </c>
      <c r="O546" s="748">
        <v>6</v>
      </c>
      <c r="P546" s="749">
        <v>36704.17</v>
      </c>
    </row>
    <row r="547" spans="1:16" x14ac:dyDescent="0.2">
      <c r="A547" s="744">
        <v>480</v>
      </c>
      <c r="B547" s="744" t="s">
        <v>1264</v>
      </c>
      <c r="C547" s="744" t="s">
        <v>1201</v>
      </c>
      <c r="D547" s="746" t="s">
        <v>2807</v>
      </c>
      <c r="E547" s="750">
        <v>5000</v>
      </c>
      <c r="F547" s="744" t="s">
        <v>1482</v>
      </c>
      <c r="G547" s="737" t="s">
        <v>1483</v>
      </c>
      <c r="H547" s="737" t="s">
        <v>2808</v>
      </c>
      <c r="I547" s="737" t="s">
        <v>2625</v>
      </c>
      <c r="J547" s="753" t="s">
        <v>2511</v>
      </c>
      <c r="K547" s="682">
        <v>1</v>
      </c>
      <c r="L547" s="748">
        <v>6</v>
      </c>
      <c r="M547" s="749">
        <v>38125.990000000005</v>
      </c>
      <c r="N547" s="682"/>
      <c r="O547" s="748"/>
      <c r="P547" s="749"/>
    </row>
    <row r="548" spans="1:16" x14ac:dyDescent="0.2">
      <c r="A548" s="744">
        <v>480</v>
      </c>
      <c r="B548" s="744" t="s">
        <v>1264</v>
      </c>
      <c r="C548" s="744" t="s">
        <v>1201</v>
      </c>
      <c r="D548" s="746" t="s">
        <v>2809</v>
      </c>
      <c r="E548" s="750">
        <v>1500</v>
      </c>
      <c r="F548" s="744" t="s">
        <v>2810</v>
      </c>
      <c r="G548" s="737" t="s">
        <v>2811</v>
      </c>
      <c r="H548" s="737" t="s">
        <v>2812</v>
      </c>
      <c r="I548" s="737" t="s">
        <v>2625</v>
      </c>
      <c r="J548" s="753" t="s">
        <v>2511</v>
      </c>
      <c r="K548" s="682">
        <v>1</v>
      </c>
      <c r="L548" s="748">
        <v>12</v>
      </c>
      <c r="M548" s="749">
        <v>29508.500000000004</v>
      </c>
      <c r="N548" s="682">
        <v>1</v>
      </c>
      <c r="O548" s="748">
        <v>6</v>
      </c>
      <c r="P548" s="749">
        <v>12996.67</v>
      </c>
    </row>
    <row r="549" spans="1:16" ht="22.5" x14ac:dyDescent="0.2">
      <c r="A549" s="744">
        <v>480</v>
      </c>
      <c r="B549" s="744" t="s">
        <v>2598</v>
      </c>
      <c r="C549" s="744" t="s">
        <v>1201</v>
      </c>
      <c r="D549" s="746" t="s">
        <v>2614</v>
      </c>
      <c r="E549" s="750">
        <v>1500</v>
      </c>
      <c r="F549" s="744" t="s">
        <v>2813</v>
      </c>
      <c r="G549" s="737" t="s">
        <v>2814</v>
      </c>
      <c r="H549" s="737" t="s">
        <v>2815</v>
      </c>
      <c r="I549" s="737" t="s">
        <v>2603</v>
      </c>
      <c r="J549" s="753" t="s">
        <v>2547</v>
      </c>
      <c r="K549" s="682">
        <v>1</v>
      </c>
      <c r="L549" s="748">
        <v>12</v>
      </c>
      <c r="M549" s="749">
        <v>29250.679999999997</v>
      </c>
      <c r="N549" s="682">
        <v>1</v>
      </c>
      <c r="O549" s="748">
        <v>6</v>
      </c>
      <c r="P549" s="749">
        <v>12923.75</v>
      </c>
    </row>
    <row r="550" spans="1:16" x14ac:dyDescent="0.2">
      <c r="A550" s="744">
        <v>480</v>
      </c>
      <c r="B550" s="744" t="s">
        <v>2598</v>
      </c>
      <c r="C550" s="744" t="s">
        <v>1201</v>
      </c>
      <c r="D550" s="746" t="s">
        <v>2690</v>
      </c>
      <c r="E550" s="750">
        <v>1500</v>
      </c>
      <c r="F550" s="744" t="s">
        <v>2816</v>
      </c>
      <c r="G550" s="737" t="s">
        <v>2817</v>
      </c>
      <c r="H550" s="737" t="s">
        <v>2587</v>
      </c>
      <c r="I550" s="737" t="s">
        <v>2526</v>
      </c>
      <c r="J550" s="753" t="s">
        <v>2526</v>
      </c>
      <c r="K550" s="682">
        <v>1</v>
      </c>
      <c r="L550" s="748">
        <v>12</v>
      </c>
      <c r="M550" s="749">
        <v>28930.529999999995</v>
      </c>
      <c r="N550" s="682">
        <v>1</v>
      </c>
      <c r="O550" s="748">
        <v>6</v>
      </c>
      <c r="P550" s="749">
        <v>12518.32</v>
      </c>
    </row>
    <row r="551" spans="1:16" x14ac:dyDescent="0.2">
      <c r="A551" s="744">
        <v>480</v>
      </c>
      <c r="B551" s="744" t="s">
        <v>2598</v>
      </c>
      <c r="C551" s="744" t="s">
        <v>1201</v>
      </c>
      <c r="D551" s="746" t="s">
        <v>2608</v>
      </c>
      <c r="E551" s="750">
        <v>1500</v>
      </c>
      <c r="F551" s="744" t="s">
        <v>2818</v>
      </c>
      <c r="G551" s="737" t="s">
        <v>2819</v>
      </c>
      <c r="H551" s="737" t="s">
        <v>2519</v>
      </c>
      <c r="I551" s="737" t="s">
        <v>2521</v>
      </c>
      <c r="J551" s="753" t="s">
        <v>2521</v>
      </c>
      <c r="K551" s="682">
        <v>1</v>
      </c>
      <c r="L551" s="748">
        <v>12</v>
      </c>
      <c r="M551" s="749">
        <v>29633.200000000004</v>
      </c>
      <c r="N551" s="682">
        <v>1</v>
      </c>
      <c r="O551" s="748">
        <v>6</v>
      </c>
      <c r="P551" s="749">
        <v>12930</v>
      </c>
    </row>
    <row r="552" spans="1:16" x14ac:dyDescent="0.2">
      <c r="A552" s="744">
        <v>480</v>
      </c>
      <c r="B552" s="744" t="s">
        <v>2598</v>
      </c>
      <c r="C552" s="744" t="s">
        <v>1201</v>
      </c>
      <c r="D552" s="746" t="s">
        <v>2604</v>
      </c>
      <c r="E552" s="750">
        <v>1500</v>
      </c>
      <c r="F552" s="744" t="s">
        <v>2820</v>
      </c>
      <c r="G552" s="737" t="s">
        <v>2821</v>
      </c>
      <c r="H552" s="737" t="s">
        <v>2822</v>
      </c>
      <c r="I552" s="737" t="s">
        <v>2526</v>
      </c>
      <c r="J552" s="753" t="s">
        <v>2526</v>
      </c>
      <c r="K552" s="682">
        <v>1</v>
      </c>
      <c r="L552" s="748">
        <v>12</v>
      </c>
      <c r="M552" s="749">
        <v>29546.820000000003</v>
      </c>
      <c r="N552" s="682">
        <v>1</v>
      </c>
      <c r="O552" s="748">
        <v>6</v>
      </c>
      <c r="P552" s="749">
        <v>12863.33</v>
      </c>
    </row>
    <row r="553" spans="1:16" x14ac:dyDescent="0.2">
      <c r="A553" s="744">
        <v>480</v>
      </c>
      <c r="B553" s="744" t="s">
        <v>1264</v>
      </c>
      <c r="C553" s="744" t="s">
        <v>1201</v>
      </c>
      <c r="D553" s="746" t="s">
        <v>2823</v>
      </c>
      <c r="E553" s="750">
        <v>3000</v>
      </c>
      <c r="F553" s="744" t="s">
        <v>2824</v>
      </c>
      <c r="G553" s="737" t="s">
        <v>2825</v>
      </c>
      <c r="H553" s="737" t="s">
        <v>2826</v>
      </c>
      <c r="I553" s="737" t="s">
        <v>2625</v>
      </c>
      <c r="J553" s="753" t="s">
        <v>2511</v>
      </c>
      <c r="K553" s="682">
        <v>1</v>
      </c>
      <c r="L553" s="748">
        <v>12</v>
      </c>
      <c r="M553" s="749">
        <v>47523.29</v>
      </c>
      <c r="N553" s="682">
        <v>1</v>
      </c>
      <c r="O553" s="748">
        <v>6</v>
      </c>
      <c r="P553" s="749">
        <v>21811.38</v>
      </c>
    </row>
    <row r="554" spans="1:16" x14ac:dyDescent="0.2">
      <c r="A554" s="744">
        <v>480</v>
      </c>
      <c r="B554" s="744" t="s">
        <v>2598</v>
      </c>
      <c r="C554" s="744" t="s">
        <v>1201</v>
      </c>
      <c r="D554" s="746" t="s">
        <v>2827</v>
      </c>
      <c r="E554" s="750">
        <v>3500</v>
      </c>
      <c r="F554" s="744" t="s">
        <v>2828</v>
      </c>
      <c r="G554" s="737" t="s">
        <v>2829</v>
      </c>
      <c r="H554" s="737" t="s">
        <v>2830</v>
      </c>
      <c r="I554" s="737" t="s">
        <v>2625</v>
      </c>
      <c r="J554" s="753" t="s">
        <v>2511</v>
      </c>
      <c r="K554" s="682">
        <v>3</v>
      </c>
      <c r="L554" s="748">
        <v>8</v>
      </c>
      <c r="M554" s="749">
        <v>29377.260000000002</v>
      </c>
      <c r="N554" s="682">
        <v>2</v>
      </c>
      <c r="O554" s="748">
        <v>6</v>
      </c>
      <c r="P554" s="749">
        <v>21800.449999999997</v>
      </c>
    </row>
    <row r="555" spans="1:16" ht="22.5" x14ac:dyDescent="0.2">
      <c r="A555" s="744">
        <v>480</v>
      </c>
      <c r="B555" s="744" t="s">
        <v>2598</v>
      </c>
      <c r="C555" s="744" t="s">
        <v>1201</v>
      </c>
      <c r="D555" s="746" t="s">
        <v>2608</v>
      </c>
      <c r="E555" s="750">
        <v>1500</v>
      </c>
      <c r="F555" s="744" t="s">
        <v>2831</v>
      </c>
      <c r="G555" s="737" t="s">
        <v>2832</v>
      </c>
      <c r="H555" s="737" t="s">
        <v>2833</v>
      </c>
      <c r="I555" s="737" t="s">
        <v>2526</v>
      </c>
      <c r="J555" s="753" t="s">
        <v>2526</v>
      </c>
      <c r="K555" s="682">
        <v>1</v>
      </c>
      <c r="L555" s="748">
        <v>12</v>
      </c>
      <c r="M555" s="749">
        <v>29628.470000000005</v>
      </c>
      <c r="N555" s="682">
        <v>1</v>
      </c>
      <c r="O555" s="748">
        <v>6</v>
      </c>
      <c r="P555" s="749">
        <v>12930</v>
      </c>
    </row>
    <row r="556" spans="1:16" x14ac:dyDescent="0.2">
      <c r="A556" s="744">
        <v>480</v>
      </c>
      <c r="B556" s="744" t="s">
        <v>1264</v>
      </c>
      <c r="C556" s="744" t="s">
        <v>1201</v>
      </c>
      <c r="D556" s="746" t="s">
        <v>2834</v>
      </c>
      <c r="E556" s="750">
        <v>3000</v>
      </c>
      <c r="F556" s="744" t="s">
        <v>2835</v>
      </c>
      <c r="G556" s="737" t="s">
        <v>2836</v>
      </c>
      <c r="H556" s="737" t="s">
        <v>2583</v>
      </c>
      <c r="I556" s="737" t="s">
        <v>2526</v>
      </c>
      <c r="J556" s="753" t="s">
        <v>2526</v>
      </c>
      <c r="K556" s="682">
        <v>1</v>
      </c>
      <c r="L556" s="748">
        <v>12</v>
      </c>
      <c r="M556" s="749">
        <v>46997.55999999999</v>
      </c>
      <c r="N556" s="682">
        <v>1</v>
      </c>
      <c r="O556" s="748">
        <v>6</v>
      </c>
      <c r="P556" s="749">
        <v>22163.34</v>
      </c>
    </row>
    <row r="557" spans="1:16" x14ac:dyDescent="0.2">
      <c r="A557" s="744">
        <v>480</v>
      </c>
      <c r="B557" s="744" t="s">
        <v>1264</v>
      </c>
      <c r="C557" s="744" t="s">
        <v>1201</v>
      </c>
      <c r="D557" s="746" t="s">
        <v>2809</v>
      </c>
      <c r="E557" s="750">
        <v>1500</v>
      </c>
      <c r="F557" s="744" t="s">
        <v>2837</v>
      </c>
      <c r="G557" s="737" t="s">
        <v>2838</v>
      </c>
      <c r="H557" s="737" t="s">
        <v>2519</v>
      </c>
      <c r="I557" s="737" t="s">
        <v>2519</v>
      </c>
      <c r="J557" s="753" t="s">
        <v>2519</v>
      </c>
      <c r="K557" s="682">
        <v>6</v>
      </c>
      <c r="L557" s="748">
        <v>12</v>
      </c>
      <c r="M557" s="749">
        <v>23079.29</v>
      </c>
      <c r="N557" s="682">
        <v>2</v>
      </c>
      <c r="O557" s="748">
        <v>6</v>
      </c>
      <c r="P557" s="749">
        <v>9930</v>
      </c>
    </row>
    <row r="558" spans="1:16" x14ac:dyDescent="0.2">
      <c r="A558" s="744">
        <v>480</v>
      </c>
      <c r="B558" s="744" t="s">
        <v>2598</v>
      </c>
      <c r="C558" s="744" t="s">
        <v>1201</v>
      </c>
      <c r="D558" s="746" t="s">
        <v>2604</v>
      </c>
      <c r="E558" s="750">
        <v>1500</v>
      </c>
      <c r="F558" s="744" t="s">
        <v>2839</v>
      </c>
      <c r="G558" s="737" t="s">
        <v>2840</v>
      </c>
      <c r="H558" s="737" t="s">
        <v>2583</v>
      </c>
      <c r="I558" s="737" t="s">
        <v>2526</v>
      </c>
      <c r="J558" s="753" t="s">
        <v>2526</v>
      </c>
      <c r="K558" s="682">
        <v>1</v>
      </c>
      <c r="L558" s="748">
        <v>12</v>
      </c>
      <c r="M558" s="749">
        <v>29629.040000000001</v>
      </c>
      <c r="N558" s="682">
        <v>1</v>
      </c>
      <c r="O558" s="748">
        <v>6</v>
      </c>
      <c r="P558" s="749">
        <v>12929.439999999999</v>
      </c>
    </row>
    <row r="559" spans="1:16" ht="22.5" x14ac:dyDescent="0.2">
      <c r="A559" s="744">
        <v>480</v>
      </c>
      <c r="B559" s="744" t="s">
        <v>1264</v>
      </c>
      <c r="C559" s="744" t="s">
        <v>1201</v>
      </c>
      <c r="D559" s="746" t="s">
        <v>2841</v>
      </c>
      <c r="E559" s="750">
        <v>3500</v>
      </c>
      <c r="F559" s="744" t="s">
        <v>1341</v>
      </c>
      <c r="G559" s="737" t="s">
        <v>1342</v>
      </c>
      <c r="H559" s="737" t="s">
        <v>2583</v>
      </c>
      <c r="I559" s="737" t="s">
        <v>2526</v>
      </c>
      <c r="J559" s="753" t="s">
        <v>2526</v>
      </c>
      <c r="K559" s="682">
        <v>1</v>
      </c>
      <c r="L559" s="748">
        <v>7</v>
      </c>
      <c r="M559" s="749">
        <v>35933.33</v>
      </c>
      <c r="N559" s="682"/>
      <c r="O559" s="748"/>
      <c r="P559" s="749"/>
    </row>
    <row r="560" spans="1:16" x14ac:dyDescent="0.2">
      <c r="A560" s="744">
        <v>480</v>
      </c>
      <c r="B560" s="744" t="s">
        <v>2598</v>
      </c>
      <c r="C560" s="744" t="s">
        <v>1201</v>
      </c>
      <c r="D560" s="746" t="s">
        <v>2604</v>
      </c>
      <c r="E560" s="750">
        <v>1500</v>
      </c>
      <c r="F560" s="744" t="s">
        <v>2842</v>
      </c>
      <c r="G560" s="737" t="s">
        <v>2843</v>
      </c>
      <c r="H560" s="737" t="s">
        <v>2525</v>
      </c>
      <c r="I560" s="737" t="s">
        <v>2526</v>
      </c>
      <c r="J560" s="753" t="s">
        <v>2526</v>
      </c>
      <c r="K560" s="682">
        <v>1</v>
      </c>
      <c r="L560" s="748">
        <v>12</v>
      </c>
      <c r="M560" s="749">
        <v>29511.85</v>
      </c>
      <c r="N560" s="682">
        <v>1</v>
      </c>
      <c r="O560" s="748">
        <v>6</v>
      </c>
      <c r="P560" s="749">
        <v>12915.84</v>
      </c>
    </row>
    <row r="561" spans="1:16" x14ac:dyDescent="0.2">
      <c r="A561" s="744">
        <v>480</v>
      </c>
      <c r="B561" s="744" t="s">
        <v>2598</v>
      </c>
      <c r="C561" s="744" t="s">
        <v>1201</v>
      </c>
      <c r="D561" s="746" t="s">
        <v>2746</v>
      </c>
      <c r="E561" s="750">
        <v>1500</v>
      </c>
      <c r="F561" s="744" t="s">
        <v>2844</v>
      </c>
      <c r="G561" s="737" t="s">
        <v>2845</v>
      </c>
      <c r="H561" s="737" t="s">
        <v>2846</v>
      </c>
      <c r="I561" s="737" t="s">
        <v>2526</v>
      </c>
      <c r="J561" s="753" t="s">
        <v>2526</v>
      </c>
      <c r="K561" s="682">
        <v>1</v>
      </c>
      <c r="L561" s="748">
        <v>12</v>
      </c>
      <c r="M561" s="749">
        <v>29135.429999999997</v>
      </c>
      <c r="N561" s="682">
        <v>1</v>
      </c>
      <c r="O561" s="748">
        <v>6</v>
      </c>
      <c r="P561" s="749">
        <v>12819.310000000001</v>
      </c>
    </row>
    <row r="562" spans="1:16" x14ac:dyDescent="0.2">
      <c r="A562" s="744">
        <v>480</v>
      </c>
      <c r="B562" s="744" t="s">
        <v>2598</v>
      </c>
      <c r="C562" s="744" t="s">
        <v>1201</v>
      </c>
      <c r="D562" s="746" t="s">
        <v>2614</v>
      </c>
      <c r="E562" s="750">
        <v>1500</v>
      </c>
      <c r="F562" s="744" t="s">
        <v>2847</v>
      </c>
      <c r="G562" s="737" t="s">
        <v>2848</v>
      </c>
      <c r="H562" s="737" t="s">
        <v>2617</v>
      </c>
      <c r="I562" s="737" t="s">
        <v>2526</v>
      </c>
      <c r="J562" s="753" t="s">
        <v>2526</v>
      </c>
      <c r="K562" s="682">
        <v>5</v>
      </c>
      <c r="L562" s="748">
        <v>12</v>
      </c>
      <c r="M562" s="749">
        <v>23594.27</v>
      </c>
      <c r="N562" s="682">
        <v>2</v>
      </c>
      <c r="O562" s="748">
        <v>6</v>
      </c>
      <c r="P562" s="749">
        <v>9880</v>
      </c>
    </row>
    <row r="563" spans="1:16" ht="22.5" x14ac:dyDescent="0.2">
      <c r="A563" s="744">
        <v>480</v>
      </c>
      <c r="B563" s="744" t="s">
        <v>2598</v>
      </c>
      <c r="C563" s="744" t="s">
        <v>1201</v>
      </c>
      <c r="D563" s="746" t="s">
        <v>2614</v>
      </c>
      <c r="E563" s="750">
        <v>1500</v>
      </c>
      <c r="F563" s="744" t="s">
        <v>2849</v>
      </c>
      <c r="G563" s="737" t="s">
        <v>2850</v>
      </c>
      <c r="H563" s="737" t="s">
        <v>2851</v>
      </c>
      <c r="I563" s="737" t="s">
        <v>2526</v>
      </c>
      <c r="J563" s="753" t="s">
        <v>2526</v>
      </c>
      <c r="K563" s="682">
        <v>4</v>
      </c>
      <c r="L563" s="748">
        <v>12</v>
      </c>
      <c r="M563" s="749">
        <v>29108.89</v>
      </c>
      <c r="N563" s="682">
        <v>1</v>
      </c>
      <c r="O563" s="748">
        <v>6</v>
      </c>
      <c r="P563" s="749">
        <v>12796.1</v>
      </c>
    </row>
    <row r="564" spans="1:16" x14ac:dyDescent="0.2">
      <c r="A564" s="744">
        <v>480</v>
      </c>
      <c r="B564" s="744" t="s">
        <v>2598</v>
      </c>
      <c r="C564" s="744" t="s">
        <v>1201</v>
      </c>
      <c r="D564" s="746" t="s">
        <v>2604</v>
      </c>
      <c r="E564" s="750">
        <v>1500</v>
      </c>
      <c r="F564" s="744" t="s">
        <v>2852</v>
      </c>
      <c r="G564" s="737" t="s">
        <v>2853</v>
      </c>
      <c r="H564" s="737" t="s">
        <v>2583</v>
      </c>
      <c r="I564" s="737" t="s">
        <v>2526</v>
      </c>
      <c r="J564" s="753" t="s">
        <v>2526</v>
      </c>
      <c r="K564" s="682">
        <v>1</v>
      </c>
      <c r="L564" s="748">
        <v>12</v>
      </c>
      <c r="M564" s="749">
        <v>29186.909999999996</v>
      </c>
      <c r="N564" s="682">
        <v>1</v>
      </c>
      <c r="O564" s="748">
        <v>6</v>
      </c>
      <c r="P564" s="749">
        <v>12790</v>
      </c>
    </row>
    <row r="565" spans="1:16" x14ac:dyDescent="0.2">
      <c r="A565" s="744">
        <v>480</v>
      </c>
      <c r="B565" s="744" t="s">
        <v>2598</v>
      </c>
      <c r="C565" s="744" t="s">
        <v>1201</v>
      </c>
      <c r="D565" s="746" t="s">
        <v>2854</v>
      </c>
      <c r="E565" s="750">
        <v>1500</v>
      </c>
      <c r="F565" s="744" t="s">
        <v>2855</v>
      </c>
      <c r="G565" s="737" t="s">
        <v>2856</v>
      </c>
      <c r="H565" s="737" t="s">
        <v>2857</v>
      </c>
      <c r="I565" s="737" t="s">
        <v>2526</v>
      </c>
      <c r="J565" s="753" t="s">
        <v>2526</v>
      </c>
      <c r="K565" s="682">
        <v>1</v>
      </c>
      <c r="L565" s="748">
        <v>12</v>
      </c>
      <c r="M565" s="749">
        <v>29633.33</v>
      </c>
      <c r="N565" s="682">
        <v>1</v>
      </c>
      <c r="O565" s="748">
        <v>6</v>
      </c>
      <c r="P565" s="749">
        <v>12863.33</v>
      </c>
    </row>
    <row r="566" spans="1:16" ht="22.5" x14ac:dyDescent="0.2">
      <c r="A566" s="744">
        <v>480</v>
      </c>
      <c r="B566" s="744" t="s">
        <v>1264</v>
      </c>
      <c r="C566" s="744" t="s">
        <v>1201</v>
      </c>
      <c r="D566" s="746" t="s">
        <v>2700</v>
      </c>
      <c r="E566" s="750">
        <v>1800</v>
      </c>
      <c r="F566" s="744" t="s">
        <v>2858</v>
      </c>
      <c r="G566" s="737" t="s">
        <v>2859</v>
      </c>
      <c r="H566" s="737" t="s">
        <v>2860</v>
      </c>
      <c r="I566" s="737" t="s">
        <v>2625</v>
      </c>
      <c r="J566" s="753" t="s">
        <v>2511</v>
      </c>
      <c r="K566" s="682">
        <v>1</v>
      </c>
      <c r="L566" s="748">
        <v>12</v>
      </c>
      <c r="M566" s="749">
        <v>32660.690000000002</v>
      </c>
      <c r="N566" s="682">
        <v>1</v>
      </c>
      <c r="O566" s="748">
        <v>6</v>
      </c>
      <c r="P566" s="749">
        <v>14464.51</v>
      </c>
    </row>
    <row r="567" spans="1:16" ht="22.5" x14ac:dyDescent="0.2">
      <c r="A567" s="744">
        <v>480</v>
      </c>
      <c r="B567" s="744" t="s">
        <v>1264</v>
      </c>
      <c r="C567" s="744" t="s">
        <v>1201</v>
      </c>
      <c r="D567" s="746" t="s">
        <v>2861</v>
      </c>
      <c r="E567" s="750">
        <v>4500</v>
      </c>
      <c r="F567" s="744" t="s">
        <v>2862</v>
      </c>
      <c r="G567" s="737" t="s">
        <v>2863</v>
      </c>
      <c r="H567" s="737" t="s">
        <v>2864</v>
      </c>
      <c r="I567" s="737" t="s">
        <v>2625</v>
      </c>
      <c r="J567" s="753" t="s">
        <v>2511</v>
      </c>
      <c r="K567" s="682">
        <v>1</v>
      </c>
      <c r="L567" s="748">
        <v>12</v>
      </c>
      <c r="M567" s="749">
        <v>65329.850000000006</v>
      </c>
      <c r="N567" s="682">
        <v>1</v>
      </c>
      <c r="O567" s="748">
        <v>6</v>
      </c>
      <c r="P567" s="749">
        <v>30920.97</v>
      </c>
    </row>
    <row r="568" spans="1:16" ht="22.5" x14ac:dyDescent="0.2">
      <c r="A568" s="744">
        <v>480</v>
      </c>
      <c r="B568" s="744" t="s">
        <v>2598</v>
      </c>
      <c r="C568" s="744" t="s">
        <v>1201</v>
      </c>
      <c r="D568" s="746" t="s">
        <v>2865</v>
      </c>
      <c r="E568" s="750">
        <v>1800</v>
      </c>
      <c r="F568" s="744" t="s">
        <v>2866</v>
      </c>
      <c r="G568" s="737" t="s">
        <v>2867</v>
      </c>
      <c r="H568" s="737" t="s">
        <v>2868</v>
      </c>
      <c r="I568" s="737" t="s">
        <v>2625</v>
      </c>
      <c r="J568" s="753" t="s">
        <v>2511</v>
      </c>
      <c r="K568" s="682">
        <v>1</v>
      </c>
      <c r="L568" s="748">
        <v>12</v>
      </c>
      <c r="M568" s="749">
        <v>34149.169999999984</v>
      </c>
      <c r="N568" s="682">
        <v>1</v>
      </c>
      <c r="O568" s="748">
        <v>6</v>
      </c>
      <c r="P568" s="749">
        <v>14716.89</v>
      </c>
    </row>
    <row r="569" spans="1:16" x14ac:dyDescent="0.2">
      <c r="A569" s="744">
        <v>480</v>
      </c>
      <c r="B569" s="744" t="s">
        <v>2598</v>
      </c>
      <c r="C569" s="744" t="s">
        <v>1201</v>
      </c>
      <c r="D569" s="746" t="s">
        <v>2614</v>
      </c>
      <c r="E569" s="750">
        <v>1500</v>
      </c>
      <c r="F569" s="744" t="s">
        <v>2869</v>
      </c>
      <c r="G569" s="737" t="s">
        <v>2870</v>
      </c>
      <c r="H569" s="737" t="s">
        <v>2587</v>
      </c>
      <c r="I569" s="737" t="s">
        <v>2526</v>
      </c>
      <c r="J569" s="753" t="s">
        <v>2526</v>
      </c>
      <c r="K569" s="682">
        <v>1</v>
      </c>
      <c r="L569" s="748">
        <v>12</v>
      </c>
      <c r="M569" s="749">
        <v>29556.130000000005</v>
      </c>
      <c r="N569" s="682">
        <v>1</v>
      </c>
      <c r="O569" s="748">
        <v>6</v>
      </c>
      <c r="P569" s="749">
        <v>12996.13</v>
      </c>
    </row>
    <row r="570" spans="1:16" x14ac:dyDescent="0.2">
      <c r="A570" s="744">
        <v>480</v>
      </c>
      <c r="B570" s="744" t="s">
        <v>2598</v>
      </c>
      <c r="C570" s="744" t="s">
        <v>1201</v>
      </c>
      <c r="D570" s="746" t="s">
        <v>2682</v>
      </c>
      <c r="E570" s="750">
        <v>1500</v>
      </c>
      <c r="F570" s="744" t="s">
        <v>2871</v>
      </c>
      <c r="G570" s="737" t="s">
        <v>2872</v>
      </c>
      <c r="H570" s="737" t="s">
        <v>2873</v>
      </c>
      <c r="I570" s="737" t="s">
        <v>2526</v>
      </c>
      <c r="J570" s="753" t="s">
        <v>2526</v>
      </c>
      <c r="K570" s="682">
        <v>1</v>
      </c>
      <c r="L570" s="748">
        <v>12</v>
      </c>
      <c r="M570" s="749">
        <v>29495.12999999999</v>
      </c>
      <c r="N570" s="682">
        <v>1</v>
      </c>
      <c r="O570" s="748">
        <v>6</v>
      </c>
      <c r="P570" s="749">
        <v>12822.23</v>
      </c>
    </row>
    <row r="571" spans="1:16" ht="22.5" x14ac:dyDescent="0.2">
      <c r="A571" s="744">
        <v>480</v>
      </c>
      <c r="B571" s="744" t="s">
        <v>2598</v>
      </c>
      <c r="C571" s="744" t="s">
        <v>1201</v>
      </c>
      <c r="D571" s="746" t="s">
        <v>2604</v>
      </c>
      <c r="E571" s="750">
        <v>1500</v>
      </c>
      <c r="F571" s="744" t="s">
        <v>2874</v>
      </c>
      <c r="G571" s="737" t="s">
        <v>2875</v>
      </c>
      <c r="H571" s="737" t="s">
        <v>2876</v>
      </c>
      <c r="I571" s="737" t="s">
        <v>2625</v>
      </c>
      <c r="J571" s="753" t="s">
        <v>2511</v>
      </c>
      <c r="K571" s="682">
        <v>1</v>
      </c>
      <c r="L571" s="748">
        <v>12</v>
      </c>
      <c r="M571" s="749">
        <v>29148.999999999996</v>
      </c>
      <c r="N571" s="682">
        <v>1</v>
      </c>
      <c r="O571" s="748">
        <v>6</v>
      </c>
      <c r="P571" s="749">
        <v>12771.64</v>
      </c>
    </row>
    <row r="572" spans="1:16" x14ac:dyDescent="0.2">
      <c r="A572" s="744">
        <v>480</v>
      </c>
      <c r="B572" s="744" t="s">
        <v>2598</v>
      </c>
      <c r="C572" s="744" t="s">
        <v>1201</v>
      </c>
      <c r="D572" s="746" t="s">
        <v>2877</v>
      </c>
      <c r="E572" s="750">
        <v>2100</v>
      </c>
      <c r="F572" s="744" t="s">
        <v>2878</v>
      </c>
      <c r="G572" s="737" t="s">
        <v>2879</v>
      </c>
      <c r="H572" s="737" t="s">
        <v>2628</v>
      </c>
      <c r="I572" s="737" t="s">
        <v>2526</v>
      </c>
      <c r="J572" s="753" t="s">
        <v>2526</v>
      </c>
      <c r="K572" s="682">
        <v>1</v>
      </c>
      <c r="L572" s="748">
        <v>12</v>
      </c>
      <c r="M572" s="749">
        <v>36271.839999999989</v>
      </c>
      <c r="N572" s="682">
        <v>1</v>
      </c>
      <c r="O572" s="748">
        <v>6</v>
      </c>
      <c r="P572" s="749">
        <v>16440.440000000002</v>
      </c>
    </row>
    <row r="573" spans="1:16" x14ac:dyDescent="0.2">
      <c r="A573" s="744">
        <v>480</v>
      </c>
      <c r="B573" s="744" t="s">
        <v>2598</v>
      </c>
      <c r="C573" s="744" t="s">
        <v>1201</v>
      </c>
      <c r="D573" s="746" t="s">
        <v>2641</v>
      </c>
      <c r="E573" s="750">
        <v>1500</v>
      </c>
      <c r="F573" s="744" t="s">
        <v>2880</v>
      </c>
      <c r="G573" s="737" t="s">
        <v>2881</v>
      </c>
      <c r="H573" s="737" t="s">
        <v>2882</v>
      </c>
      <c r="I573" s="737" t="s">
        <v>2526</v>
      </c>
      <c r="J573" s="753" t="s">
        <v>2526</v>
      </c>
      <c r="K573" s="682">
        <v>1</v>
      </c>
      <c r="L573" s="748">
        <v>12</v>
      </c>
      <c r="M573" s="749">
        <v>28930.789999999997</v>
      </c>
      <c r="N573" s="682">
        <v>1</v>
      </c>
      <c r="O573" s="748">
        <v>6</v>
      </c>
      <c r="P573" s="749">
        <v>12565.27</v>
      </c>
    </row>
    <row r="574" spans="1:16" x14ac:dyDescent="0.2">
      <c r="A574" s="744">
        <v>480</v>
      </c>
      <c r="B574" s="744" t="s">
        <v>2598</v>
      </c>
      <c r="C574" s="744" t="s">
        <v>1201</v>
      </c>
      <c r="D574" s="746" t="s">
        <v>2604</v>
      </c>
      <c r="E574" s="750">
        <v>1500</v>
      </c>
      <c r="F574" s="744" t="s">
        <v>2883</v>
      </c>
      <c r="G574" s="737" t="s">
        <v>2884</v>
      </c>
      <c r="H574" s="737" t="s">
        <v>2583</v>
      </c>
      <c r="I574" s="737" t="s">
        <v>2526</v>
      </c>
      <c r="J574" s="753" t="s">
        <v>2526</v>
      </c>
      <c r="K574" s="682">
        <v>1</v>
      </c>
      <c r="L574" s="748">
        <v>12</v>
      </c>
      <c r="M574" s="749">
        <v>29591.449999999997</v>
      </c>
      <c r="N574" s="682">
        <v>1</v>
      </c>
      <c r="O574" s="748">
        <v>6</v>
      </c>
      <c r="P574" s="749">
        <v>12919.849999999999</v>
      </c>
    </row>
    <row r="575" spans="1:16" x14ac:dyDescent="0.2">
      <c r="A575" s="744">
        <v>480</v>
      </c>
      <c r="B575" s="744" t="s">
        <v>2598</v>
      </c>
      <c r="C575" s="744" t="s">
        <v>1201</v>
      </c>
      <c r="D575" s="746" t="s">
        <v>2604</v>
      </c>
      <c r="E575" s="750">
        <v>1500</v>
      </c>
      <c r="F575" s="744" t="s">
        <v>2885</v>
      </c>
      <c r="G575" s="737" t="s">
        <v>2886</v>
      </c>
      <c r="H575" s="737" t="s">
        <v>2515</v>
      </c>
      <c r="I575" s="737" t="s">
        <v>2625</v>
      </c>
      <c r="J575" s="753" t="s">
        <v>2511</v>
      </c>
      <c r="K575" s="682">
        <v>1</v>
      </c>
      <c r="L575" s="748">
        <v>12</v>
      </c>
      <c r="M575" s="749">
        <v>29565.84</v>
      </c>
      <c r="N575" s="682">
        <v>1</v>
      </c>
      <c r="O575" s="748">
        <v>6</v>
      </c>
      <c r="P575" s="749">
        <v>12913.630000000001</v>
      </c>
    </row>
    <row r="576" spans="1:16" x14ac:dyDescent="0.2">
      <c r="A576" s="744">
        <v>480</v>
      </c>
      <c r="B576" s="744" t="s">
        <v>2598</v>
      </c>
      <c r="C576" s="744" t="s">
        <v>1201</v>
      </c>
      <c r="D576" s="746" t="s">
        <v>2647</v>
      </c>
      <c r="E576" s="750">
        <v>1500</v>
      </c>
      <c r="F576" s="744" t="s">
        <v>2887</v>
      </c>
      <c r="G576" s="737" t="s">
        <v>2888</v>
      </c>
      <c r="H576" s="737" t="s">
        <v>2583</v>
      </c>
      <c r="I576" s="737" t="s">
        <v>2526</v>
      </c>
      <c r="J576" s="753" t="s">
        <v>2526</v>
      </c>
      <c r="K576" s="682">
        <v>1</v>
      </c>
      <c r="L576" s="748">
        <v>12</v>
      </c>
      <c r="M576" s="749">
        <v>28877.470000000005</v>
      </c>
      <c r="N576" s="682">
        <v>1</v>
      </c>
      <c r="O576" s="748">
        <v>6</v>
      </c>
      <c r="P576" s="749">
        <v>13037.21</v>
      </c>
    </row>
    <row r="577" spans="1:16" x14ac:dyDescent="0.2">
      <c r="A577" s="744">
        <v>480</v>
      </c>
      <c r="B577" s="744" t="s">
        <v>2598</v>
      </c>
      <c r="C577" s="744" t="s">
        <v>1201</v>
      </c>
      <c r="D577" s="746" t="s">
        <v>2700</v>
      </c>
      <c r="E577" s="750">
        <v>1800</v>
      </c>
      <c r="F577" s="744" t="s">
        <v>2889</v>
      </c>
      <c r="G577" s="737" t="s">
        <v>2890</v>
      </c>
      <c r="H577" s="737" t="s">
        <v>2806</v>
      </c>
      <c r="I577" s="737" t="s">
        <v>2625</v>
      </c>
      <c r="J577" s="753" t="s">
        <v>2511</v>
      </c>
      <c r="K577" s="682">
        <v>5</v>
      </c>
      <c r="L577" s="748">
        <v>12</v>
      </c>
      <c r="M577" s="749">
        <v>33218.529999999992</v>
      </c>
      <c r="N577" s="682">
        <v>2</v>
      </c>
      <c r="O577" s="748">
        <v>6</v>
      </c>
      <c r="P577" s="749">
        <v>14728.720000000001</v>
      </c>
    </row>
    <row r="578" spans="1:16" x14ac:dyDescent="0.2">
      <c r="A578" s="744">
        <v>480</v>
      </c>
      <c r="B578" s="744" t="s">
        <v>2598</v>
      </c>
      <c r="C578" s="744" t="s">
        <v>1201</v>
      </c>
      <c r="D578" s="746" t="s">
        <v>2608</v>
      </c>
      <c r="E578" s="750">
        <v>1700</v>
      </c>
      <c r="F578" s="744" t="s">
        <v>2891</v>
      </c>
      <c r="G578" s="737" t="s">
        <v>2892</v>
      </c>
      <c r="H578" s="737" t="s">
        <v>2893</v>
      </c>
      <c r="I578" s="737" t="s">
        <v>2526</v>
      </c>
      <c r="J578" s="753" t="s">
        <v>2526</v>
      </c>
      <c r="K578" s="682">
        <v>1</v>
      </c>
      <c r="L578" s="748">
        <v>12</v>
      </c>
      <c r="M578" s="749">
        <v>32026.210000000006</v>
      </c>
      <c r="N578" s="682">
        <v>1</v>
      </c>
      <c r="O578" s="748">
        <v>6</v>
      </c>
      <c r="P578" s="749">
        <v>14056.66</v>
      </c>
    </row>
    <row r="579" spans="1:16" x14ac:dyDescent="0.2">
      <c r="A579" s="744">
        <v>480</v>
      </c>
      <c r="B579" s="744" t="s">
        <v>2598</v>
      </c>
      <c r="C579" s="744" t="s">
        <v>1201</v>
      </c>
      <c r="D579" s="746" t="s">
        <v>2641</v>
      </c>
      <c r="E579" s="750">
        <v>2100</v>
      </c>
      <c r="F579" s="744" t="s">
        <v>2894</v>
      </c>
      <c r="G579" s="737" t="s">
        <v>2895</v>
      </c>
      <c r="H579" s="737" t="s">
        <v>2583</v>
      </c>
      <c r="I579" s="737" t="s">
        <v>2526</v>
      </c>
      <c r="J579" s="753" t="s">
        <v>2526</v>
      </c>
      <c r="K579" s="682">
        <v>1</v>
      </c>
      <c r="L579" s="748">
        <v>12</v>
      </c>
      <c r="M579" s="749">
        <v>36898.379999999997</v>
      </c>
      <c r="N579" s="682">
        <v>1</v>
      </c>
      <c r="O579" s="748">
        <v>6</v>
      </c>
      <c r="P579" s="749">
        <v>16529.82</v>
      </c>
    </row>
    <row r="580" spans="1:16" ht="22.5" x14ac:dyDescent="0.2">
      <c r="A580" s="744">
        <v>480</v>
      </c>
      <c r="B580" s="744" t="s">
        <v>2598</v>
      </c>
      <c r="C580" s="744" t="s">
        <v>1201</v>
      </c>
      <c r="D580" s="746" t="s">
        <v>2614</v>
      </c>
      <c r="E580" s="750">
        <v>1500</v>
      </c>
      <c r="F580" s="744" t="s">
        <v>2896</v>
      </c>
      <c r="G580" s="737" t="s">
        <v>2897</v>
      </c>
      <c r="H580" s="737" t="s">
        <v>2873</v>
      </c>
      <c r="I580" s="737" t="s">
        <v>2526</v>
      </c>
      <c r="J580" s="753" t="s">
        <v>2526</v>
      </c>
      <c r="K580" s="682">
        <v>1</v>
      </c>
      <c r="L580" s="748">
        <v>12</v>
      </c>
      <c r="M580" s="749">
        <v>29692.089999999997</v>
      </c>
      <c r="N580" s="682">
        <v>1</v>
      </c>
      <c r="O580" s="748">
        <v>6</v>
      </c>
      <c r="P580" s="749">
        <v>12924.73</v>
      </c>
    </row>
    <row r="581" spans="1:16" ht="22.5" x14ac:dyDescent="0.2">
      <c r="A581" s="744">
        <v>480</v>
      </c>
      <c r="B581" s="744" t="s">
        <v>1264</v>
      </c>
      <c r="C581" s="744" t="s">
        <v>1201</v>
      </c>
      <c r="D581" s="746" t="s">
        <v>2611</v>
      </c>
      <c r="E581" s="750">
        <v>1500</v>
      </c>
      <c r="F581" s="744" t="s">
        <v>2898</v>
      </c>
      <c r="G581" s="737" t="s">
        <v>2899</v>
      </c>
      <c r="H581" s="737" t="s">
        <v>2519</v>
      </c>
      <c r="I581" s="737" t="s">
        <v>2519</v>
      </c>
      <c r="J581" s="753" t="s">
        <v>2519</v>
      </c>
      <c r="K581" s="682"/>
      <c r="L581" s="748"/>
      <c r="M581" s="749"/>
      <c r="N581" s="682">
        <v>1</v>
      </c>
      <c r="O581" s="748">
        <v>6</v>
      </c>
      <c r="P581" s="749">
        <v>9880</v>
      </c>
    </row>
    <row r="582" spans="1:16" x14ac:dyDescent="0.2">
      <c r="A582" s="744">
        <v>480</v>
      </c>
      <c r="B582" s="744" t="s">
        <v>2598</v>
      </c>
      <c r="C582" s="744" t="s">
        <v>1201</v>
      </c>
      <c r="D582" s="746" t="s">
        <v>2604</v>
      </c>
      <c r="E582" s="750">
        <v>1500</v>
      </c>
      <c r="F582" s="744" t="s">
        <v>2900</v>
      </c>
      <c r="G582" s="737" t="s">
        <v>2901</v>
      </c>
      <c r="H582" s="737" t="s">
        <v>2902</v>
      </c>
      <c r="I582" s="737" t="s">
        <v>2526</v>
      </c>
      <c r="J582" s="753" t="s">
        <v>2526</v>
      </c>
      <c r="K582" s="682">
        <v>1</v>
      </c>
      <c r="L582" s="748">
        <v>12</v>
      </c>
      <c r="M582" s="749">
        <v>29530.850000000002</v>
      </c>
      <c r="N582" s="682">
        <v>1</v>
      </c>
      <c r="O582" s="748">
        <v>6</v>
      </c>
      <c r="P582" s="749">
        <v>12919.86</v>
      </c>
    </row>
    <row r="583" spans="1:16" x14ac:dyDescent="0.2">
      <c r="A583" s="744">
        <v>480</v>
      </c>
      <c r="B583" s="744" t="s">
        <v>2598</v>
      </c>
      <c r="C583" s="744" t="s">
        <v>1201</v>
      </c>
      <c r="D583" s="746" t="s">
        <v>2662</v>
      </c>
      <c r="E583" s="750">
        <v>1850</v>
      </c>
      <c r="F583" s="744" t="s">
        <v>2903</v>
      </c>
      <c r="G583" s="737" t="s">
        <v>2904</v>
      </c>
      <c r="H583" s="737" t="s">
        <v>2565</v>
      </c>
      <c r="I583" s="737" t="s">
        <v>2625</v>
      </c>
      <c r="J583" s="753" t="s">
        <v>2511</v>
      </c>
      <c r="K583" s="682">
        <v>1</v>
      </c>
      <c r="L583" s="748">
        <v>12</v>
      </c>
      <c r="M583" s="749">
        <v>33790.450000000012</v>
      </c>
      <c r="N583" s="682">
        <v>1</v>
      </c>
      <c r="O583" s="748">
        <v>6</v>
      </c>
      <c r="P583" s="749">
        <v>15026.58</v>
      </c>
    </row>
    <row r="584" spans="1:16" x14ac:dyDescent="0.2">
      <c r="A584" s="744">
        <v>480</v>
      </c>
      <c r="B584" s="744" t="s">
        <v>1264</v>
      </c>
      <c r="C584" s="744" t="s">
        <v>1201</v>
      </c>
      <c r="D584" s="746" t="s">
        <v>2674</v>
      </c>
      <c r="E584" s="750">
        <v>1500</v>
      </c>
      <c r="F584" s="744" t="s">
        <v>2905</v>
      </c>
      <c r="G584" s="737" t="s">
        <v>2906</v>
      </c>
      <c r="H584" s="737" t="s">
        <v>2587</v>
      </c>
      <c r="I584" s="737" t="s">
        <v>2526</v>
      </c>
      <c r="J584" s="753" t="s">
        <v>2526</v>
      </c>
      <c r="K584" s="682">
        <v>1</v>
      </c>
      <c r="L584" s="748">
        <v>12</v>
      </c>
      <c r="M584" s="749">
        <v>29633.33</v>
      </c>
      <c r="N584" s="682">
        <v>1</v>
      </c>
      <c r="O584" s="748">
        <v>6</v>
      </c>
      <c r="P584" s="749">
        <v>12930</v>
      </c>
    </row>
    <row r="585" spans="1:16" x14ac:dyDescent="0.2">
      <c r="A585" s="744">
        <v>480</v>
      </c>
      <c r="B585" s="744" t="s">
        <v>2598</v>
      </c>
      <c r="C585" s="744" t="s">
        <v>1201</v>
      </c>
      <c r="D585" s="746" t="s">
        <v>2604</v>
      </c>
      <c r="E585" s="750">
        <v>1500</v>
      </c>
      <c r="F585" s="744" t="s">
        <v>2907</v>
      </c>
      <c r="G585" s="737" t="s">
        <v>2908</v>
      </c>
      <c r="H585" s="737" t="s">
        <v>2583</v>
      </c>
      <c r="I585" s="737" t="s">
        <v>2526</v>
      </c>
      <c r="J585" s="753" t="s">
        <v>2526</v>
      </c>
      <c r="K585" s="682">
        <v>1</v>
      </c>
      <c r="L585" s="748">
        <v>12</v>
      </c>
      <c r="M585" s="749">
        <v>30474.440000000002</v>
      </c>
      <c r="N585" s="682">
        <v>1</v>
      </c>
      <c r="O585" s="748">
        <v>6</v>
      </c>
      <c r="P585" s="749">
        <v>12862.77</v>
      </c>
    </row>
    <row r="586" spans="1:16" x14ac:dyDescent="0.2">
      <c r="A586" s="744">
        <v>480</v>
      </c>
      <c r="B586" s="744" t="s">
        <v>1264</v>
      </c>
      <c r="C586" s="744" t="s">
        <v>1201</v>
      </c>
      <c r="D586" s="746" t="s">
        <v>2509</v>
      </c>
      <c r="E586" s="750">
        <v>3500</v>
      </c>
      <c r="F586" s="744" t="s">
        <v>2909</v>
      </c>
      <c r="G586" s="737" t="s">
        <v>2910</v>
      </c>
      <c r="H586" s="737" t="s">
        <v>2555</v>
      </c>
      <c r="I586" s="737" t="s">
        <v>2625</v>
      </c>
      <c r="J586" s="753" t="s">
        <v>2511</v>
      </c>
      <c r="K586" s="682">
        <v>1</v>
      </c>
      <c r="L586" s="748">
        <v>12</v>
      </c>
      <c r="M586" s="749">
        <v>53082.2</v>
      </c>
      <c r="N586" s="682">
        <v>1</v>
      </c>
      <c r="O586" s="748">
        <v>6</v>
      </c>
      <c r="P586" s="749">
        <v>24926.66</v>
      </c>
    </row>
    <row r="587" spans="1:16" ht="22.5" x14ac:dyDescent="0.2">
      <c r="A587" s="744">
        <v>480</v>
      </c>
      <c r="B587" s="744" t="s">
        <v>2598</v>
      </c>
      <c r="C587" s="744" t="s">
        <v>1201</v>
      </c>
      <c r="D587" s="746" t="s">
        <v>2614</v>
      </c>
      <c r="E587" s="750">
        <v>1500</v>
      </c>
      <c r="F587" s="744" t="s">
        <v>2911</v>
      </c>
      <c r="G587" s="737" t="s">
        <v>2912</v>
      </c>
      <c r="H587" s="737" t="s">
        <v>2913</v>
      </c>
      <c r="I587" s="737" t="s">
        <v>2625</v>
      </c>
      <c r="J587" s="753" t="s">
        <v>2511</v>
      </c>
      <c r="K587" s="682">
        <v>1</v>
      </c>
      <c r="L587" s="748">
        <v>12</v>
      </c>
      <c r="M587" s="749">
        <v>29628.859999999997</v>
      </c>
      <c r="N587" s="682">
        <v>1</v>
      </c>
      <c r="O587" s="748">
        <v>6</v>
      </c>
      <c r="P587" s="749">
        <v>12862.08</v>
      </c>
    </row>
    <row r="588" spans="1:16" ht="22.5" x14ac:dyDescent="0.2">
      <c r="A588" s="744">
        <v>480</v>
      </c>
      <c r="B588" s="744" t="s">
        <v>2598</v>
      </c>
      <c r="C588" s="744" t="s">
        <v>1201</v>
      </c>
      <c r="D588" s="746" t="s">
        <v>2700</v>
      </c>
      <c r="E588" s="750">
        <v>1800</v>
      </c>
      <c r="F588" s="744" t="s">
        <v>2914</v>
      </c>
      <c r="G588" s="737" t="s">
        <v>2915</v>
      </c>
      <c r="H588" s="737" t="s">
        <v>2916</v>
      </c>
      <c r="I588" s="737" t="s">
        <v>2625</v>
      </c>
      <c r="J588" s="753" t="s">
        <v>2511</v>
      </c>
      <c r="K588" s="682">
        <v>1</v>
      </c>
      <c r="L588" s="748">
        <v>12</v>
      </c>
      <c r="M588" s="749">
        <v>33216.449999999997</v>
      </c>
      <c r="N588" s="682">
        <v>1</v>
      </c>
      <c r="O588" s="748">
        <v>6</v>
      </c>
      <c r="P588" s="749">
        <v>14728.56</v>
      </c>
    </row>
    <row r="589" spans="1:16" ht="22.5" x14ac:dyDescent="0.2">
      <c r="A589" s="744">
        <v>480</v>
      </c>
      <c r="B589" s="744" t="s">
        <v>2598</v>
      </c>
      <c r="C589" s="744" t="s">
        <v>1201</v>
      </c>
      <c r="D589" s="746" t="s">
        <v>2700</v>
      </c>
      <c r="E589" s="750">
        <v>1500</v>
      </c>
      <c r="F589" s="744" t="s">
        <v>2917</v>
      </c>
      <c r="G589" s="737" t="s">
        <v>2918</v>
      </c>
      <c r="H589" s="737" t="s">
        <v>2509</v>
      </c>
      <c r="I589" s="737" t="s">
        <v>2625</v>
      </c>
      <c r="J589" s="753" t="s">
        <v>2511</v>
      </c>
      <c r="K589" s="682">
        <v>1</v>
      </c>
      <c r="L589" s="748">
        <v>12</v>
      </c>
      <c r="M589" s="749">
        <v>29558.070000000007</v>
      </c>
      <c r="N589" s="682">
        <v>1</v>
      </c>
      <c r="O589" s="748">
        <v>6</v>
      </c>
      <c r="P589" s="749">
        <v>12929.869999999999</v>
      </c>
    </row>
    <row r="590" spans="1:16" x14ac:dyDescent="0.2">
      <c r="A590" s="744">
        <v>480</v>
      </c>
      <c r="B590" s="744" t="s">
        <v>2598</v>
      </c>
      <c r="C590" s="744" t="s">
        <v>1201</v>
      </c>
      <c r="D590" s="746" t="s">
        <v>2662</v>
      </c>
      <c r="E590" s="750">
        <v>2500</v>
      </c>
      <c r="F590" s="744" t="s">
        <v>2919</v>
      </c>
      <c r="G590" s="737" t="s">
        <v>2920</v>
      </c>
      <c r="H590" s="737" t="s">
        <v>2555</v>
      </c>
      <c r="I590" s="737" t="s">
        <v>2625</v>
      </c>
      <c r="J590" s="753" t="s">
        <v>2511</v>
      </c>
      <c r="K590" s="682">
        <v>1</v>
      </c>
      <c r="L590" s="748">
        <v>12</v>
      </c>
      <c r="M590" s="749">
        <v>41350.820000000007</v>
      </c>
      <c r="N590" s="682">
        <v>1</v>
      </c>
      <c r="O590" s="748">
        <v>6</v>
      </c>
      <c r="P590" s="749">
        <v>18906.669999999998</v>
      </c>
    </row>
    <row r="591" spans="1:16" ht="22.5" x14ac:dyDescent="0.2">
      <c r="A591" s="744">
        <v>480</v>
      </c>
      <c r="B591" s="744" t="s">
        <v>1264</v>
      </c>
      <c r="C591" s="744" t="s">
        <v>1201</v>
      </c>
      <c r="D591" s="746" t="s">
        <v>2921</v>
      </c>
      <c r="E591" s="750">
        <v>1500</v>
      </c>
      <c r="F591" s="744" t="s">
        <v>2922</v>
      </c>
      <c r="G591" s="737" t="s">
        <v>2923</v>
      </c>
      <c r="H591" s="737" t="s">
        <v>2924</v>
      </c>
      <c r="I591" s="737" t="s">
        <v>2603</v>
      </c>
      <c r="J591" s="753" t="s">
        <v>2547</v>
      </c>
      <c r="K591" s="682">
        <v>1</v>
      </c>
      <c r="L591" s="748">
        <v>12</v>
      </c>
      <c r="M591" s="749">
        <v>29687.670000000006</v>
      </c>
      <c r="N591" s="682">
        <v>1</v>
      </c>
      <c r="O591" s="748">
        <v>6</v>
      </c>
      <c r="P591" s="749">
        <v>12921.67</v>
      </c>
    </row>
    <row r="592" spans="1:16" x14ac:dyDescent="0.2">
      <c r="A592" s="744">
        <v>480</v>
      </c>
      <c r="B592" s="744" t="s">
        <v>2598</v>
      </c>
      <c r="C592" s="744" t="s">
        <v>1201</v>
      </c>
      <c r="D592" s="746" t="s">
        <v>2641</v>
      </c>
      <c r="E592" s="750">
        <v>2100</v>
      </c>
      <c r="F592" s="744" t="s">
        <v>2925</v>
      </c>
      <c r="G592" s="737" t="s">
        <v>2926</v>
      </c>
      <c r="H592" s="737" t="s">
        <v>2873</v>
      </c>
      <c r="I592" s="737" t="s">
        <v>2625</v>
      </c>
      <c r="J592" s="753" t="s">
        <v>2511</v>
      </c>
      <c r="K592" s="682">
        <v>5</v>
      </c>
      <c r="L592" s="748">
        <v>12</v>
      </c>
      <c r="M592" s="749">
        <v>36696.51</v>
      </c>
      <c r="N592" s="682">
        <v>2</v>
      </c>
      <c r="O592" s="748">
        <v>6</v>
      </c>
      <c r="P592" s="749">
        <v>16441.71</v>
      </c>
    </row>
    <row r="593" spans="1:16" x14ac:dyDescent="0.2">
      <c r="A593" s="744">
        <v>480</v>
      </c>
      <c r="B593" s="744" t="s">
        <v>2598</v>
      </c>
      <c r="C593" s="744" t="s">
        <v>1201</v>
      </c>
      <c r="D593" s="746" t="s">
        <v>2614</v>
      </c>
      <c r="E593" s="750">
        <v>1500</v>
      </c>
      <c r="F593" s="744" t="s">
        <v>2927</v>
      </c>
      <c r="G593" s="737" t="s">
        <v>2928</v>
      </c>
      <c r="H593" s="737" t="s">
        <v>2929</v>
      </c>
      <c r="I593" s="737" t="s">
        <v>2526</v>
      </c>
      <c r="J593" s="753" t="s">
        <v>2526</v>
      </c>
      <c r="K593" s="682">
        <v>1</v>
      </c>
      <c r="L593" s="748">
        <v>12</v>
      </c>
      <c r="M593" s="749">
        <v>28705</v>
      </c>
      <c r="N593" s="682"/>
      <c r="O593" s="748"/>
      <c r="P593" s="749"/>
    </row>
    <row r="594" spans="1:16" x14ac:dyDescent="0.2">
      <c r="A594" s="744">
        <v>480</v>
      </c>
      <c r="B594" s="744" t="s">
        <v>2598</v>
      </c>
      <c r="C594" s="744" t="s">
        <v>1201</v>
      </c>
      <c r="D594" s="746" t="s">
        <v>2700</v>
      </c>
      <c r="E594" s="750">
        <v>1800</v>
      </c>
      <c r="F594" s="744" t="s">
        <v>2930</v>
      </c>
      <c r="G594" s="737" t="s">
        <v>2931</v>
      </c>
      <c r="H594" s="737" t="s">
        <v>2932</v>
      </c>
      <c r="I594" s="737" t="s">
        <v>2625</v>
      </c>
      <c r="J594" s="753" t="s">
        <v>2511</v>
      </c>
      <c r="K594" s="682">
        <v>5</v>
      </c>
      <c r="L594" s="748">
        <v>12</v>
      </c>
      <c r="M594" s="749">
        <v>33300</v>
      </c>
      <c r="N594" s="682">
        <v>2</v>
      </c>
      <c r="O594" s="748">
        <v>6</v>
      </c>
      <c r="P594" s="749">
        <v>14730</v>
      </c>
    </row>
    <row r="595" spans="1:16" x14ac:dyDescent="0.2">
      <c r="A595" s="744">
        <v>480</v>
      </c>
      <c r="B595" s="744" t="s">
        <v>2598</v>
      </c>
      <c r="C595" s="744" t="s">
        <v>1201</v>
      </c>
      <c r="D595" s="746" t="s">
        <v>2933</v>
      </c>
      <c r="E595" s="750">
        <v>1800</v>
      </c>
      <c r="F595" s="744" t="s">
        <v>2934</v>
      </c>
      <c r="G595" s="737" t="s">
        <v>2935</v>
      </c>
      <c r="H595" s="737" t="s">
        <v>2936</v>
      </c>
      <c r="I595" s="737" t="s">
        <v>2625</v>
      </c>
      <c r="J595" s="753" t="s">
        <v>2511</v>
      </c>
      <c r="K595" s="682">
        <v>1</v>
      </c>
      <c r="L595" s="748">
        <v>12</v>
      </c>
      <c r="M595" s="749">
        <v>33254.36</v>
      </c>
      <c r="N595" s="682">
        <v>1</v>
      </c>
      <c r="O595" s="748">
        <v>6</v>
      </c>
      <c r="P595" s="749">
        <v>14630.52</v>
      </c>
    </row>
    <row r="596" spans="1:16" ht="22.5" x14ac:dyDescent="0.2">
      <c r="A596" s="744">
        <v>480</v>
      </c>
      <c r="B596" s="744" t="s">
        <v>1264</v>
      </c>
      <c r="C596" s="744" t="s">
        <v>1201</v>
      </c>
      <c r="D596" s="746" t="s">
        <v>2604</v>
      </c>
      <c r="E596" s="750">
        <v>1500</v>
      </c>
      <c r="F596" s="744" t="s">
        <v>2937</v>
      </c>
      <c r="G596" s="737" t="s">
        <v>2938</v>
      </c>
      <c r="H596" s="737" t="s">
        <v>2587</v>
      </c>
      <c r="I596" s="737" t="s">
        <v>2526</v>
      </c>
      <c r="J596" s="753" t="s">
        <v>2526</v>
      </c>
      <c r="K596" s="682">
        <v>1</v>
      </c>
      <c r="L596" s="748">
        <v>12</v>
      </c>
      <c r="M596" s="749">
        <v>29563.75</v>
      </c>
      <c r="N596" s="682">
        <v>1</v>
      </c>
      <c r="O596" s="748">
        <v>6</v>
      </c>
      <c r="P596" s="749">
        <v>12930</v>
      </c>
    </row>
    <row r="597" spans="1:16" x14ac:dyDescent="0.2">
      <c r="A597" s="744">
        <v>480</v>
      </c>
      <c r="B597" s="744" t="s">
        <v>2598</v>
      </c>
      <c r="C597" s="744" t="s">
        <v>1201</v>
      </c>
      <c r="D597" s="746" t="s">
        <v>2939</v>
      </c>
      <c r="E597" s="750">
        <v>1700</v>
      </c>
      <c r="F597" s="744" t="s">
        <v>2940</v>
      </c>
      <c r="G597" s="737" t="s">
        <v>2941</v>
      </c>
      <c r="H597" s="737" t="s">
        <v>2873</v>
      </c>
      <c r="I597" s="737" t="s">
        <v>2625</v>
      </c>
      <c r="J597" s="753" t="s">
        <v>2511</v>
      </c>
      <c r="K597" s="682">
        <v>1</v>
      </c>
      <c r="L597" s="748">
        <v>3</v>
      </c>
      <c r="M597" s="749">
        <v>10456.66</v>
      </c>
      <c r="N597" s="682"/>
      <c r="O597" s="748"/>
      <c r="P597" s="749"/>
    </row>
    <row r="598" spans="1:16" x14ac:dyDescent="0.2">
      <c r="A598" s="744">
        <v>480</v>
      </c>
      <c r="B598" s="744" t="s">
        <v>1264</v>
      </c>
      <c r="C598" s="744" t="s">
        <v>1201</v>
      </c>
      <c r="D598" s="746" t="s">
        <v>2942</v>
      </c>
      <c r="E598" s="750">
        <v>1850</v>
      </c>
      <c r="F598" s="744" t="s">
        <v>2295</v>
      </c>
      <c r="G598" s="737" t="s">
        <v>2296</v>
      </c>
      <c r="H598" s="737" t="s">
        <v>2515</v>
      </c>
      <c r="I598" s="737" t="s">
        <v>2625</v>
      </c>
      <c r="J598" s="753" t="s">
        <v>2511</v>
      </c>
      <c r="K598" s="682">
        <v>1</v>
      </c>
      <c r="L598" s="748">
        <v>7</v>
      </c>
      <c r="M598" s="749">
        <v>17581.86</v>
      </c>
      <c r="N598" s="682"/>
      <c r="O598" s="748"/>
      <c r="P598" s="749"/>
    </row>
    <row r="599" spans="1:16" x14ac:dyDescent="0.2">
      <c r="A599" s="744">
        <v>480</v>
      </c>
      <c r="B599" s="744" t="s">
        <v>2598</v>
      </c>
      <c r="C599" s="744" t="s">
        <v>1201</v>
      </c>
      <c r="D599" s="746" t="s">
        <v>2604</v>
      </c>
      <c r="E599" s="750">
        <v>1500</v>
      </c>
      <c r="F599" s="744" t="s">
        <v>2943</v>
      </c>
      <c r="G599" s="737" t="s">
        <v>2944</v>
      </c>
      <c r="H599" s="737" t="s">
        <v>2565</v>
      </c>
      <c r="I599" s="737" t="s">
        <v>2625</v>
      </c>
      <c r="J599" s="753" t="s">
        <v>2511</v>
      </c>
      <c r="K599" s="682">
        <v>1</v>
      </c>
      <c r="L599" s="748">
        <v>12</v>
      </c>
      <c r="M599" s="749">
        <v>29234.699999999997</v>
      </c>
      <c r="N599" s="682">
        <v>1</v>
      </c>
      <c r="O599" s="748">
        <v>6</v>
      </c>
      <c r="P599" s="749">
        <v>12714.15</v>
      </c>
    </row>
    <row r="600" spans="1:16" x14ac:dyDescent="0.2">
      <c r="A600" s="744">
        <v>480</v>
      </c>
      <c r="B600" s="744" t="s">
        <v>1264</v>
      </c>
      <c r="C600" s="744" t="s">
        <v>1201</v>
      </c>
      <c r="D600" s="746" t="s">
        <v>2945</v>
      </c>
      <c r="E600" s="750">
        <v>1500</v>
      </c>
      <c r="F600" s="744" t="s">
        <v>2946</v>
      </c>
      <c r="G600" s="737" t="s">
        <v>2947</v>
      </c>
      <c r="H600" s="737" t="s">
        <v>2948</v>
      </c>
      <c r="I600" s="737" t="s">
        <v>2526</v>
      </c>
      <c r="J600" s="753" t="s">
        <v>2526</v>
      </c>
      <c r="K600" s="682">
        <v>1</v>
      </c>
      <c r="L600" s="748">
        <v>12</v>
      </c>
      <c r="M600" s="749">
        <v>29633.33</v>
      </c>
      <c r="N600" s="682">
        <v>1</v>
      </c>
      <c r="O600" s="748">
        <v>6</v>
      </c>
      <c r="P600" s="749">
        <v>12863.2</v>
      </c>
    </row>
    <row r="601" spans="1:16" x14ac:dyDescent="0.2">
      <c r="A601" s="744">
        <v>480</v>
      </c>
      <c r="B601" s="744" t="s">
        <v>2598</v>
      </c>
      <c r="C601" s="744" t="s">
        <v>1201</v>
      </c>
      <c r="D601" s="746" t="s">
        <v>2614</v>
      </c>
      <c r="E601" s="750">
        <v>1500</v>
      </c>
      <c r="F601" s="744" t="s">
        <v>2949</v>
      </c>
      <c r="G601" s="737" t="s">
        <v>2950</v>
      </c>
      <c r="H601" s="737" t="s">
        <v>2951</v>
      </c>
      <c r="I601" s="737" t="s">
        <v>2526</v>
      </c>
      <c r="J601" s="753" t="s">
        <v>2526</v>
      </c>
      <c r="K601" s="682">
        <v>1</v>
      </c>
      <c r="L601" s="748">
        <v>12</v>
      </c>
      <c r="M601" s="749">
        <v>29565.690000000006</v>
      </c>
      <c r="N601" s="682">
        <v>1</v>
      </c>
      <c r="O601" s="748">
        <v>6</v>
      </c>
      <c r="P601" s="749">
        <v>12862.92</v>
      </c>
    </row>
    <row r="602" spans="1:16" ht="22.5" x14ac:dyDescent="0.2">
      <c r="A602" s="744">
        <v>480</v>
      </c>
      <c r="B602" s="744" t="s">
        <v>1264</v>
      </c>
      <c r="C602" s="744" t="s">
        <v>1201</v>
      </c>
      <c r="D602" s="746" t="s">
        <v>2933</v>
      </c>
      <c r="E602" s="750">
        <v>1500</v>
      </c>
      <c r="F602" s="744" t="s">
        <v>2952</v>
      </c>
      <c r="G602" s="737" t="s">
        <v>2953</v>
      </c>
      <c r="H602" s="737" t="s">
        <v>2954</v>
      </c>
      <c r="I602" s="737" t="s">
        <v>2603</v>
      </c>
      <c r="J602" s="753" t="s">
        <v>2547</v>
      </c>
      <c r="K602" s="682">
        <v>1</v>
      </c>
      <c r="L602" s="748">
        <v>12</v>
      </c>
      <c r="M602" s="749">
        <v>29631.800000000003</v>
      </c>
      <c r="N602" s="682">
        <v>1</v>
      </c>
      <c r="O602" s="748">
        <v>6</v>
      </c>
      <c r="P602" s="749">
        <v>12863.2</v>
      </c>
    </row>
    <row r="603" spans="1:16" ht="22.5" x14ac:dyDescent="0.2">
      <c r="A603" s="744">
        <v>480</v>
      </c>
      <c r="B603" s="744" t="s">
        <v>2598</v>
      </c>
      <c r="C603" s="744" t="s">
        <v>1201</v>
      </c>
      <c r="D603" s="746" t="s">
        <v>2614</v>
      </c>
      <c r="E603" s="750">
        <v>1500</v>
      </c>
      <c r="F603" s="744" t="s">
        <v>2955</v>
      </c>
      <c r="G603" s="737" t="s">
        <v>2956</v>
      </c>
      <c r="H603" s="737" t="s">
        <v>2902</v>
      </c>
      <c r="I603" s="737" t="s">
        <v>2603</v>
      </c>
      <c r="J603" s="753" t="s">
        <v>2547</v>
      </c>
      <c r="K603" s="682">
        <v>1</v>
      </c>
      <c r="L603" s="748">
        <v>12</v>
      </c>
      <c r="M603" s="749">
        <v>29565.97</v>
      </c>
      <c r="N603" s="682">
        <v>1</v>
      </c>
      <c r="O603" s="748">
        <v>6</v>
      </c>
      <c r="P603" s="749">
        <v>12728.619999999999</v>
      </c>
    </row>
    <row r="604" spans="1:16" ht="22.5" x14ac:dyDescent="0.2">
      <c r="A604" s="744">
        <v>480</v>
      </c>
      <c r="B604" s="744" t="s">
        <v>2598</v>
      </c>
      <c r="C604" s="744" t="s">
        <v>1201</v>
      </c>
      <c r="D604" s="746" t="s">
        <v>2700</v>
      </c>
      <c r="E604" s="750">
        <v>1800</v>
      </c>
      <c r="F604" s="744" t="s">
        <v>2957</v>
      </c>
      <c r="G604" s="737" t="s">
        <v>2958</v>
      </c>
      <c r="H604" s="737" t="s">
        <v>2959</v>
      </c>
      <c r="I604" s="737" t="s">
        <v>2526</v>
      </c>
      <c r="J604" s="753" t="s">
        <v>2526</v>
      </c>
      <c r="K604" s="682">
        <v>1</v>
      </c>
      <c r="L604" s="748">
        <v>12</v>
      </c>
      <c r="M604" s="749">
        <v>32990.449999999997</v>
      </c>
      <c r="N604" s="682">
        <v>1</v>
      </c>
      <c r="O604" s="748">
        <v>6</v>
      </c>
      <c r="P604" s="749">
        <v>14651.25</v>
      </c>
    </row>
    <row r="605" spans="1:16" x14ac:dyDescent="0.2">
      <c r="A605" s="744">
        <v>480</v>
      </c>
      <c r="B605" s="744" t="s">
        <v>1264</v>
      </c>
      <c r="C605" s="744" t="s">
        <v>1201</v>
      </c>
      <c r="D605" s="746" t="s">
        <v>2945</v>
      </c>
      <c r="E605" s="750">
        <v>2500</v>
      </c>
      <c r="F605" s="744" t="s">
        <v>2960</v>
      </c>
      <c r="G605" s="737" t="s">
        <v>2961</v>
      </c>
      <c r="H605" s="737" t="s">
        <v>2962</v>
      </c>
      <c r="I605" s="737" t="s">
        <v>2526</v>
      </c>
      <c r="J605" s="753" t="s">
        <v>2526</v>
      </c>
      <c r="K605" s="682">
        <v>5</v>
      </c>
      <c r="L605" s="748">
        <v>12</v>
      </c>
      <c r="M605" s="749">
        <v>41549.380000000005</v>
      </c>
      <c r="N605" s="682">
        <v>2</v>
      </c>
      <c r="O605" s="748">
        <v>6</v>
      </c>
      <c r="P605" s="749">
        <v>18909.810000000001</v>
      </c>
    </row>
    <row r="606" spans="1:16" x14ac:dyDescent="0.2">
      <c r="A606" s="744">
        <v>480</v>
      </c>
      <c r="B606" s="744" t="s">
        <v>2598</v>
      </c>
      <c r="C606" s="744" t="s">
        <v>1201</v>
      </c>
      <c r="D606" s="746" t="s">
        <v>2614</v>
      </c>
      <c r="E606" s="750">
        <v>1500</v>
      </c>
      <c r="F606" s="744" t="s">
        <v>2963</v>
      </c>
      <c r="G606" s="737" t="s">
        <v>2964</v>
      </c>
      <c r="H606" s="737" t="s">
        <v>2965</v>
      </c>
      <c r="I606" s="737" t="s">
        <v>2526</v>
      </c>
      <c r="J606" s="753" t="s">
        <v>2526</v>
      </c>
      <c r="K606" s="682">
        <v>4</v>
      </c>
      <c r="L606" s="748">
        <v>12</v>
      </c>
      <c r="M606" s="749">
        <v>29364.419999999995</v>
      </c>
      <c r="N606" s="682">
        <v>1</v>
      </c>
      <c r="O606" s="748">
        <v>6</v>
      </c>
      <c r="P606" s="749">
        <v>12839.03</v>
      </c>
    </row>
    <row r="607" spans="1:16" x14ac:dyDescent="0.2">
      <c r="A607" s="744">
        <v>480</v>
      </c>
      <c r="B607" s="744" t="s">
        <v>1264</v>
      </c>
      <c r="C607" s="744" t="s">
        <v>1201</v>
      </c>
      <c r="D607" s="746" t="s">
        <v>2611</v>
      </c>
      <c r="E607" s="750">
        <v>1500</v>
      </c>
      <c r="F607" s="744" t="s">
        <v>2966</v>
      </c>
      <c r="G607" s="737" t="s">
        <v>2967</v>
      </c>
      <c r="H607" s="737" t="s">
        <v>2509</v>
      </c>
      <c r="I607" s="737" t="s">
        <v>2625</v>
      </c>
      <c r="J607" s="753" t="s">
        <v>2511</v>
      </c>
      <c r="K607" s="682">
        <v>3</v>
      </c>
      <c r="L607" s="748">
        <v>7</v>
      </c>
      <c r="M607" s="749">
        <v>16788.340000000004</v>
      </c>
      <c r="N607" s="682"/>
      <c r="O607" s="748"/>
      <c r="P607" s="749"/>
    </row>
    <row r="608" spans="1:16" ht="22.5" x14ac:dyDescent="0.2">
      <c r="A608" s="744">
        <v>480</v>
      </c>
      <c r="B608" s="744" t="s">
        <v>1264</v>
      </c>
      <c r="C608" s="744" t="s">
        <v>1201</v>
      </c>
      <c r="D608" s="746" t="s">
        <v>2968</v>
      </c>
      <c r="E608" s="750">
        <v>1500</v>
      </c>
      <c r="F608" s="744" t="s">
        <v>2123</v>
      </c>
      <c r="G608" s="737" t="s">
        <v>2124</v>
      </c>
      <c r="H608" s="737" t="s">
        <v>2969</v>
      </c>
      <c r="I608" s="737" t="s">
        <v>2625</v>
      </c>
      <c r="J608" s="753" t="s">
        <v>2511</v>
      </c>
      <c r="K608" s="682">
        <v>1</v>
      </c>
      <c r="L608" s="748">
        <v>7</v>
      </c>
      <c r="M608" s="749">
        <v>18218.309999999998</v>
      </c>
      <c r="N608" s="682"/>
      <c r="O608" s="748"/>
      <c r="P608" s="749"/>
    </row>
    <row r="609" spans="1:16" ht="22.5" x14ac:dyDescent="0.2">
      <c r="A609" s="744">
        <v>480</v>
      </c>
      <c r="B609" s="744" t="s">
        <v>1264</v>
      </c>
      <c r="C609" s="744" t="s">
        <v>1201</v>
      </c>
      <c r="D609" s="746" t="s">
        <v>2604</v>
      </c>
      <c r="E609" s="750">
        <v>1500</v>
      </c>
      <c r="F609" s="744" t="s">
        <v>2970</v>
      </c>
      <c r="G609" s="737" t="s">
        <v>2971</v>
      </c>
      <c r="H609" s="737" t="s">
        <v>2972</v>
      </c>
      <c r="I609" s="737" t="s">
        <v>2526</v>
      </c>
      <c r="J609" s="753" t="s">
        <v>2526</v>
      </c>
      <c r="K609" s="682">
        <v>1</v>
      </c>
      <c r="L609" s="748">
        <v>12</v>
      </c>
      <c r="M609" s="749">
        <v>29564.31</v>
      </c>
      <c r="N609" s="682">
        <v>1</v>
      </c>
      <c r="O609" s="748">
        <v>6</v>
      </c>
      <c r="P609" s="749">
        <v>12925.279999999999</v>
      </c>
    </row>
    <row r="610" spans="1:16" x14ac:dyDescent="0.2">
      <c r="A610" s="744">
        <v>480</v>
      </c>
      <c r="B610" s="744" t="s">
        <v>1264</v>
      </c>
      <c r="C610" s="744" t="s">
        <v>1201</v>
      </c>
      <c r="D610" s="746" t="s">
        <v>2614</v>
      </c>
      <c r="E610" s="750">
        <v>1500</v>
      </c>
      <c r="F610" s="744" t="s">
        <v>2973</v>
      </c>
      <c r="G610" s="737" t="s">
        <v>2974</v>
      </c>
      <c r="H610" s="737" t="s">
        <v>2617</v>
      </c>
      <c r="I610" s="737" t="s">
        <v>2625</v>
      </c>
      <c r="J610" s="753" t="s">
        <v>2511</v>
      </c>
      <c r="K610" s="682">
        <v>1</v>
      </c>
      <c r="L610" s="748">
        <v>12</v>
      </c>
      <c r="M610" s="749">
        <v>29382.889999999996</v>
      </c>
      <c r="N610" s="682">
        <v>1</v>
      </c>
      <c r="O610" s="748">
        <v>6</v>
      </c>
      <c r="P610" s="749">
        <v>12915.98</v>
      </c>
    </row>
    <row r="611" spans="1:16" x14ac:dyDescent="0.2">
      <c r="A611" s="744">
        <v>480</v>
      </c>
      <c r="B611" s="744" t="s">
        <v>2598</v>
      </c>
      <c r="C611" s="744" t="s">
        <v>1201</v>
      </c>
      <c r="D611" s="746" t="s">
        <v>2614</v>
      </c>
      <c r="E611" s="750">
        <v>1500</v>
      </c>
      <c r="F611" s="744" t="s">
        <v>2975</v>
      </c>
      <c r="G611" s="737" t="s">
        <v>2976</v>
      </c>
      <c r="H611" s="737" t="s">
        <v>2977</v>
      </c>
      <c r="I611" s="737" t="s">
        <v>2526</v>
      </c>
      <c r="J611" s="753" t="s">
        <v>2526</v>
      </c>
      <c r="K611" s="682">
        <v>4</v>
      </c>
      <c r="L611" s="748">
        <v>12</v>
      </c>
      <c r="M611" s="749">
        <v>29697.919999999998</v>
      </c>
      <c r="N611" s="682">
        <v>1</v>
      </c>
      <c r="O611" s="748">
        <v>6</v>
      </c>
      <c r="P611" s="749">
        <v>12930</v>
      </c>
    </row>
    <row r="612" spans="1:16" ht="22.5" x14ac:dyDescent="0.2">
      <c r="A612" s="744">
        <v>480</v>
      </c>
      <c r="B612" s="744" t="s">
        <v>2598</v>
      </c>
      <c r="C612" s="744" t="s">
        <v>1201</v>
      </c>
      <c r="D612" s="746" t="s">
        <v>2865</v>
      </c>
      <c r="E612" s="750">
        <v>1800</v>
      </c>
      <c r="F612" s="744" t="s">
        <v>2978</v>
      </c>
      <c r="G612" s="737" t="s">
        <v>2979</v>
      </c>
      <c r="H612" s="737" t="s">
        <v>2519</v>
      </c>
      <c r="I612" s="737" t="s">
        <v>2519</v>
      </c>
      <c r="J612" s="753" t="s">
        <v>2519</v>
      </c>
      <c r="K612" s="682">
        <v>6</v>
      </c>
      <c r="L612" s="748">
        <v>12</v>
      </c>
      <c r="M612" s="749">
        <v>27300</v>
      </c>
      <c r="N612" s="682">
        <v>2</v>
      </c>
      <c r="O612" s="748">
        <v>6</v>
      </c>
      <c r="P612" s="749">
        <v>11730</v>
      </c>
    </row>
    <row r="613" spans="1:16" x14ac:dyDescent="0.2">
      <c r="A613" s="744">
        <v>480</v>
      </c>
      <c r="B613" s="744" t="s">
        <v>1264</v>
      </c>
      <c r="C613" s="744" t="s">
        <v>1201</v>
      </c>
      <c r="D613" s="746" t="s">
        <v>2980</v>
      </c>
      <c r="E613" s="750">
        <v>6700</v>
      </c>
      <c r="F613" s="744" t="s">
        <v>2981</v>
      </c>
      <c r="G613" s="737" t="s">
        <v>2982</v>
      </c>
      <c r="H613" s="737" t="s">
        <v>2983</v>
      </c>
      <c r="I613" s="737" t="s">
        <v>2625</v>
      </c>
      <c r="J613" s="753" t="s">
        <v>2511</v>
      </c>
      <c r="K613" s="682">
        <v>5</v>
      </c>
      <c r="L613" s="748">
        <v>12</v>
      </c>
      <c r="M613" s="749">
        <v>77552.92</v>
      </c>
      <c r="N613" s="682">
        <v>1</v>
      </c>
      <c r="O613" s="748">
        <v>6</v>
      </c>
      <c r="P613" s="749">
        <v>7100</v>
      </c>
    </row>
    <row r="614" spans="1:16" x14ac:dyDescent="0.2">
      <c r="A614" s="744">
        <v>480</v>
      </c>
      <c r="B614" s="744" t="s">
        <v>2598</v>
      </c>
      <c r="C614" s="744" t="s">
        <v>1201</v>
      </c>
      <c r="D614" s="746" t="s">
        <v>2984</v>
      </c>
      <c r="E614" s="750">
        <v>4000</v>
      </c>
      <c r="F614" s="744" t="s">
        <v>2985</v>
      </c>
      <c r="G614" s="737" t="s">
        <v>2986</v>
      </c>
      <c r="H614" s="737" t="s">
        <v>2987</v>
      </c>
      <c r="I614" s="737" t="s">
        <v>2625</v>
      </c>
      <c r="J614" s="753" t="s">
        <v>2511</v>
      </c>
      <c r="K614" s="682">
        <v>1</v>
      </c>
      <c r="L614" s="748">
        <v>12</v>
      </c>
      <c r="M614" s="749">
        <v>59638.749999999985</v>
      </c>
      <c r="N614" s="682">
        <v>1</v>
      </c>
      <c r="O614" s="748">
        <v>6</v>
      </c>
      <c r="P614" s="749">
        <v>27911.25</v>
      </c>
    </row>
    <row r="615" spans="1:16" x14ac:dyDescent="0.2">
      <c r="A615" s="744">
        <v>480</v>
      </c>
      <c r="B615" s="744" t="s">
        <v>1264</v>
      </c>
      <c r="C615" s="744" t="s">
        <v>1201</v>
      </c>
      <c r="D615" s="746" t="s">
        <v>2945</v>
      </c>
      <c r="E615" s="750">
        <v>2500</v>
      </c>
      <c r="F615" s="744" t="s">
        <v>2988</v>
      </c>
      <c r="G615" s="737" t="s">
        <v>2989</v>
      </c>
      <c r="H615" s="737" t="s">
        <v>2990</v>
      </c>
      <c r="I615" s="737" t="s">
        <v>2526</v>
      </c>
      <c r="J615" s="753" t="s">
        <v>2526</v>
      </c>
      <c r="K615" s="682">
        <v>1</v>
      </c>
      <c r="L615" s="748">
        <v>12</v>
      </c>
      <c r="M615" s="749">
        <v>41313.530000000006</v>
      </c>
      <c r="N615" s="682">
        <v>1</v>
      </c>
      <c r="O615" s="748">
        <v>6</v>
      </c>
      <c r="P615" s="749">
        <v>18871.050000000003</v>
      </c>
    </row>
    <row r="616" spans="1:16" x14ac:dyDescent="0.2">
      <c r="A616" s="744">
        <v>480</v>
      </c>
      <c r="B616" s="744" t="s">
        <v>1264</v>
      </c>
      <c r="C616" s="744" t="s">
        <v>1201</v>
      </c>
      <c r="D616" s="746" t="s">
        <v>2608</v>
      </c>
      <c r="E616" s="750">
        <v>2500</v>
      </c>
      <c r="F616" s="744" t="s">
        <v>1538</v>
      </c>
      <c r="G616" s="737" t="s">
        <v>1539</v>
      </c>
      <c r="H616" s="737" t="s">
        <v>2519</v>
      </c>
      <c r="I616" s="737" t="s">
        <v>2521</v>
      </c>
      <c r="J616" s="753" t="s">
        <v>2521</v>
      </c>
      <c r="K616" s="682">
        <v>1</v>
      </c>
      <c r="L616" s="748">
        <v>5</v>
      </c>
      <c r="M616" s="749">
        <v>15963.33</v>
      </c>
      <c r="N616" s="682"/>
      <c r="O616" s="748"/>
      <c r="P616" s="749"/>
    </row>
    <row r="617" spans="1:16" x14ac:dyDescent="0.2">
      <c r="A617" s="744">
        <v>480</v>
      </c>
      <c r="B617" s="744" t="s">
        <v>1264</v>
      </c>
      <c r="C617" s="744" t="s">
        <v>1201</v>
      </c>
      <c r="D617" s="746" t="s">
        <v>2991</v>
      </c>
      <c r="E617" s="750">
        <v>5000</v>
      </c>
      <c r="F617" s="744" t="s">
        <v>2992</v>
      </c>
      <c r="G617" s="737" t="s">
        <v>2993</v>
      </c>
      <c r="H617" s="737" t="s">
        <v>2519</v>
      </c>
      <c r="I617" s="737" t="s">
        <v>2519</v>
      </c>
      <c r="J617" s="753" t="s">
        <v>2519</v>
      </c>
      <c r="K617" s="682"/>
      <c r="L617" s="748"/>
      <c r="M617" s="749"/>
      <c r="N617" s="682">
        <v>1</v>
      </c>
      <c r="O617" s="748">
        <v>6</v>
      </c>
      <c r="P617" s="749">
        <v>30763.33</v>
      </c>
    </row>
    <row r="618" spans="1:16" ht="22.5" x14ac:dyDescent="0.2">
      <c r="A618" s="744">
        <v>480</v>
      </c>
      <c r="B618" s="744" t="s">
        <v>1264</v>
      </c>
      <c r="C618" s="744" t="s">
        <v>1201</v>
      </c>
      <c r="D618" s="746" t="s">
        <v>2509</v>
      </c>
      <c r="E618" s="750">
        <v>6500</v>
      </c>
      <c r="F618" s="744" t="s">
        <v>2994</v>
      </c>
      <c r="G618" s="737" t="s">
        <v>2995</v>
      </c>
      <c r="H618" s="737" t="s">
        <v>2509</v>
      </c>
      <c r="I618" s="737" t="s">
        <v>2625</v>
      </c>
      <c r="J618" s="753" t="s">
        <v>2511</v>
      </c>
      <c r="K618" s="682">
        <v>1</v>
      </c>
      <c r="L618" s="748">
        <v>12</v>
      </c>
      <c r="M618" s="749">
        <v>83456.25</v>
      </c>
      <c r="N618" s="682">
        <v>1</v>
      </c>
      <c r="O618" s="748">
        <v>6</v>
      </c>
      <c r="P618" s="749">
        <v>39794.58</v>
      </c>
    </row>
    <row r="619" spans="1:16" x14ac:dyDescent="0.2">
      <c r="A619" s="744">
        <v>480</v>
      </c>
      <c r="B619" s="744" t="s">
        <v>2598</v>
      </c>
      <c r="C619" s="744" t="s">
        <v>1201</v>
      </c>
      <c r="D619" s="746" t="s">
        <v>2614</v>
      </c>
      <c r="E619" s="750">
        <v>1500</v>
      </c>
      <c r="F619" s="744" t="s">
        <v>2996</v>
      </c>
      <c r="G619" s="737" t="s">
        <v>2997</v>
      </c>
      <c r="H619" s="737" t="s">
        <v>2998</v>
      </c>
      <c r="I619" s="737" t="s">
        <v>2526</v>
      </c>
      <c r="J619" s="753" t="s">
        <v>2526</v>
      </c>
      <c r="K619" s="682">
        <v>4</v>
      </c>
      <c r="L619" s="748">
        <v>12</v>
      </c>
      <c r="M619" s="749">
        <v>29560.13</v>
      </c>
      <c r="N619" s="682">
        <v>1</v>
      </c>
      <c r="O619" s="748">
        <v>6</v>
      </c>
      <c r="P619" s="749">
        <v>12920.69</v>
      </c>
    </row>
    <row r="620" spans="1:16" ht="22.5" x14ac:dyDescent="0.2">
      <c r="A620" s="744">
        <v>480</v>
      </c>
      <c r="B620" s="744" t="s">
        <v>1264</v>
      </c>
      <c r="C620" s="744" t="s">
        <v>1201</v>
      </c>
      <c r="D620" s="746" t="s">
        <v>2999</v>
      </c>
      <c r="E620" s="750">
        <v>4500</v>
      </c>
      <c r="F620" s="744" t="s">
        <v>3000</v>
      </c>
      <c r="G620" s="737" t="s">
        <v>3001</v>
      </c>
      <c r="H620" s="737" t="s">
        <v>3002</v>
      </c>
      <c r="I620" s="737" t="s">
        <v>2625</v>
      </c>
      <c r="J620" s="753" t="s">
        <v>2511</v>
      </c>
      <c r="K620" s="682">
        <v>1</v>
      </c>
      <c r="L620" s="748">
        <v>12</v>
      </c>
      <c r="M620" s="749">
        <v>65699.320000000007</v>
      </c>
      <c r="N620" s="682">
        <v>1</v>
      </c>
      <c r="O620" s="748">
        <v>6</v>
      </c>
      <c r="P620" s="749">
        <v>30930</v>
      </c>
    </row>
    <row r="621" spans="1:16" x14ac:dyDescent="0.2">
      <c r="A621" s="744">
        <v>480</v>
      </c>
      <c r="B621" s="744" t="s">
        <v>2598</v>
      </c>
      <c r="C621" s="744" t="s">
        <v>1201</v>
      </c>
      <c r="D621" s="746" t="s">
        <v>2604</v>
      </c>
      <c r="E621" s="750">
        <v>1500</v>
      </c>
      <c r="F621" s="744" t="s">
        <v>3003</v>
      </c>
      <c r="G621" s="737" t="s">
        <v>3004</v>
      </c>
      <c r="H621" s="737" t="s">
        <v>2583</v>
      </c>
      <c r="I621" s="737" t="s">
        <v>2526</v>
      </c>
      <c r="J621" s="753" t="s">
        <v>2526</v>
      </c>
      <c r="K621" s="682">
        <v>1</v>
      </c>
      <c r="L621" s="748">
        <v>12</v>
      </c>
      <c r="M621" s="749">
        <v>29452.779999999992</v>
      </c>
      <c r="N621" s="682">
        <v>1</v>
      </c>
      <c r="O621" s="748">
        <v>6</v>
      </c>
      <c r="P621" s="749">
        <v>13597.37</v>
      </c>
    </row>
    <row r="622" spans="1:16" x14ac:dyDescent="0.2">
      <c r="A622" s="744">
        <v>480</v>
      </c>
      <c r="B622" s="744" t="s">
        <v>1264</v>
      </c>
      <c r="C622" s="744" t="s">
        <v>1201</v>
      </c>
      <c r="D622" s="746" t="s">
        <v>3005</v>
      </c>
      <c r="E622" s="750">
        <v>3500</v>
      </c>
      <c r="F622" s="744" t="s">
        <v>1454</v>
      </c>
      <c r="G622" s="737" t="s">
        <v>1455</v>
      </c>
      <c r="H622" s="737" t="s">
        <v>3006</v>
      </c>
      <c r="I622" s="737" t="s">
        <v>2625</v>
      </c>
      <c r="J622" s="753" t="s">
        <v>2511</v>
      </c>
      <c r="K622" s="682">
        <v>1</v>
      </c>
      <c r="L622" s="748">
        <v>8</v>
      </c>
      <c r="M622" s="749">
        <v>19010.14</v>
      </c>
      <c r="N622" s="682"/>
      <c r="O622" s="748"/>
      <c r="P622" s="749"/>
    </row>
    <row r="623" spans="1:16" x14ac:dyDescent="0.2">
      <c r="A623" s="744">
        <v>480</v>
      </c>
      <c r="B623" s="744" t="s">
        <v>1264</v>
      </c>
      <c r="C623" s="744" t="s">
        <v>1201</v>
      </c>
      <c r="D623" s="746" t="s">
        <v>3007</v>
      </c>
      <c r="E623" s="750">
        <v>2100</v>
      </c>
      <c r="F623" s="744" t="s">
        <v>3008</v>
      </c>
      <c r="G623" s="737" t="s">
        <v>3009</v>
      </c>
      <c r="H623" s="737" t="s">
        <v>3010</v>
      </c>
      <c r="I623" s="737" t="s">
        <v>2625</v>
      </c>
      <c r="J623" s="753" t="s">
        <v>2511</v>
      </c>
      <c r="K623" s="682">
        <v>1</v>
      </c>
      <c r="L623" s="748">
        <v>12</v>
      </c>
      <c r="M623" s="749">
        <v>36657.880000000005</v>
      </c>
      <c r="N623" s="682">
        <v>1</v>
      </c>
      <c r="O623" s="748">
        <v>6</v>
      </c>
      <c r="P623" s="749">
        <v>16408.48</v>
      </c>
    </row>
    <row r="624" spans="1:16" x14ac:dyDescent="0.2">
      <c r="A624" s="744">
        <v>480</v>
      </c>
      <c r="B624" s="744" t="s">
        <v>2598</v>
      </c>
      <c r="C624" s="744" t="s">
        <v>1201</v>
      </c>
      <c r="D624" s="746" t="s">
        <v>2614</v>
      </c>
      <c r="E624" s="750">
        <v>1500</v>
      </c>
      <c r="F624" s="744" t="s">
        <v>3011</v>
      </c>
      <c r="G624" s="737" t="s">
        <v>3012</v>
      </c>
      <c r="H624" s="737" t="s">
        <v>2562</v>
      </c>
      <c r="I624" s="737" t="s">
        <v>2526</v>
      </c>
      <c r="J624" s="753" t="s">
        <v>2526</v>
      </c>
      <c r="K624" s="682">
        <v>1</v>
      </c>
      <c r="L624" s="748">
        <v>9</v>
      </c>
      <c r="M624" s="749">
        <v>25333.200000000004</v>
      </c>
      <c r="N624" s="682"/>
      <c r="O624" s="748"/>
      <c r="P624" s="749"/>
    </row>
    <row r="625" spans="1:16" x14ac:dyDescent="0.2">
      <c r="A625" s="744">
        <v>480</v>
      </c>
      <c r="B625" s="744" t="s">
        <v>1264</v>
      </c>
      <c r="C625" s="744" t="s">
        <v>1201</v>
      </c>
      <c r="D625" s="746" t="s">
        <v>3013</v>
      </c>
      <c r="E625" s="750">
        <v>6000</v>
      </c>
      <c r="F625" s="744" t="s">
        <v>3014</v>
      </c>
      <c r="G625" s="737" t="s">
        <v>3015</v>
      </c>
      <c r="H625" s="737" t="s">
        <v>2509</v>
      </c>
      <c r="I625" s="737" t="s">
        <v>2625</v>
      </c>
      <c r="J625" s="753" t="s">
        <v>2511</v>
      </c>
      <c r="K625" s="682">
        <v>5</v>
      </c>
      <c r="L625" s="748">
        <v>12</v>
      </c>
      <c r="M625" s="749">
        <v>58387.38</v>
      </c>
      <c r="N625" s="682">
        <v>2</v>
      </c>
      <c r="O625" s="748">
        <v>6</v>
      </c>
      <c r="P625" s="749">
        <v>36835.42</v>
      </c>
    </row>
    <row r="626" spans="1:16" x14ac:dyDescent="0.2">
      <c r="A626" s="744">
        <v>480</v>
      </c>
      <c r="B626" s="744" t="s">
        <v>1264</v>
      </c>
      <c r="C626" s="744" t="s">
        <v>1201</v>
      </c>
      <c r="D626" s="746" t="s">
        <v>3016</v>
      </c>
      <c r="E626" s="750">
        <v>3500</v>
      </c>
      <c r="F626" s="744" t="s">
        <v>3017</v>
      </c>
      <c r="G626" s="737" t="s">
        <v>3018</v>
      </c>
      <c r="H626" s="737" t="s">
        <v>3019</v>
      </c>
      <c r="I626" s="737" t="s">
        <v>2625</v>
      </c>
      <c r="J626" s="753" t="s">
        <v>2511</v>
      </c>
      <c r="K626" s="682">
        <v>1</v>
      </c>
      <c r="L626" s="748">
        <v>12</v>
      </c>
      <c r="M626" s="749">
        <v>47581.880000000005</v>
      </c>
      <c r="N626" s="682">
        <v>1</v>
      </c>
      <c r="O626" s="748">
        <v>6</v>
      </c>
      <c r="P626" s="749">
        <v>21930</v>
      </c>
    </row>
    <row r="627" spans="1:16" ht="22.5" x14ac:dyDescent="0.2">
      <c r="A627" s="744">
        <v>480</v>
      </c>
      <c r="B627" s="744" t="s">
        <v>2598</v>
      </c>
      <c r="C627" s="744" t="s">
        <v>1201</v>
      </c>
      <c r="D627" s="746" t="s">
        <v>2604</v>
      </c>
      <c r="E627" s="750">
        <v>1500</v>
      </c>
      <c r="F627" s="744" t="s">
        <v>3020</v>
      </c>
      <c r="G627" s="737" t="s">
        <v>3021</v>
      </c>
      <c r="H627" s="737" t="s">
        <v>3022</v>
      </c>
      <c r="I627" s="737" t="s">
        <v>2625</v>
      </c>
      <c r="J627" s="753" t="s">
        <v>2511</v>
      </c>
      <c r="K627" s="682">
        <v>1</v>
      </c>
      <c r="L627" s="748">
        <v>12</v>
      </c>
      <c r="M627" s="749">
        <v>29566.379999999997</v>
      </c>
      <c r="N627" s="682">
        <v>1</v>
      </c>
      <c r="O627" s="748">
        <v>6</v>
      </c>
      <c r="P627" s="749">
        <v>12930</v>
      </c>
    </row>
    <row r="628" spans="1:16" ht="22.5" x14ac:dyDescent="0.2">
      <c r="A628" s="744">
        <v>480</v>
      </c>
      <c r="B628" s="744" t="s">
        <v>1264</v>
      </c>
      <c r="C628" s="744" t="s">
        <v>1201</v>
      </c>
      <c r="D628" s="746" t="s">
        <v>2608</v>
      </c>
      <c r="E628" s="750">
        <v>1500</v>
      </c>
      <c r="F628" s="744" t="s">
        <v>3023</v>
      </c>
      <c r="G628" s="737" t="s">
        <v>3024</v>
      </c>
      <c r="H628" s="737" t="s">
        <v>2519</v>
      </c>
      <c r="I628" s="737" t="s">
        <v>2521</v>
      </c>
      <c r="J628" s="753" t="s">
        <v>2521</v>
      </c>
      <c r="K628" s="682">
        <v>1</v>
      </c>
      <c r="L628" s="748">
        <v>12</v>
      </c>
      <c r="M628" s="749">
        <v>29633.33</v>
      </c>
      <c r="N628" s="682">
        <v>1</v>
      </c>
      <c r="O628" s="748">
        <v>6</v>
      </c>
      <c r="P628" s="749">
        <v>12863.33</v>
      </c>
    </row>
    <row r="629" spans="1:16" x14ac:dyDescent="0.2">
      <c r="A629" s="744">
        <v>480</v>
      </c>
      <c r="B629" s="744" t="s">
        <v>1264</v>
      </c>
      <c r="C629" s="744" t="s">
        <v>1201</v>
      </c>
      <c r="D629" s="746" t="s">
        <v>3025</v>
      </c>
      <c r="E629" s="750">
        <v>1500</v>
      </c>
      <c r="F629" s="744" t="s">
        <v>3026</v>
      </c>
      <c r="G629" s="737" t="s">
        <v>3027</v>
      </c>
      <c r="H629" s="737" t="s">
        <v>3028</v>
      </c>
      <c r="I629" s="737" t="s">
        <v>2625</v>
      </c>
      <c r="J629" s="753" t="s">
        <v>2511</v>
      </c>
      <c r="K629" s="682">
        <v>1</v>
      </c>
      <c r="L629" s="748">
        <v>12</v>
      </c>
      <c r="M629" s="749">
        <v>29179.110000000004</v>
      </c>
      <c r="N629" s="682">
        <v>1</v>
      </c>
      <c r="O629" s="748">
        <v>6</v>
      </c>
      <c r="P629" s="749">
        <v>12887.49</v>
      </c>
    </row>
    <row r="630" spans="1:16" x14ac:dyDescent="0.2">
      <c r="A630" s="744">
        <v>480</v>
      </c>
      <c r="B630" s="744" t="s">
        <v>1264</v>
      </c>
      <c r="C630" s="744" t="s">
        <v>1201</v>
      </c>
      <c r="D630" s="746" t="s">
        <v>3029</v>
      </c>
      <c r="E630" s="750">
        <v>3000</v>
      </c>
      <c r="F630" s="744" t="s">
        <v>3030</v>
      </c>
      <c r="G630" s="737" t="s">
        <v>3031</v>
      </c>
      <c r="H630" s="737" t="s">
        <v>3032</v>
      </c>
      <c r="I630" s="737" t="s">
        <v>2526</v>
      </c>
      <c r="J630" s="753" t="s">
        <v>2526</v>
      </c>
      <c r="K630" s="682">
        <v>1</v>
      </c>
      <c r="L630" s="748">
        <v>12</v>
      </c>
      <c r="M630" s="749">
        <v>47444.54</v>
      </c>
      <c r="N630" s="682">
        <v>1</v>
      </c>
      <c r="O630" s="748">
        <v>6</v>
      </c>
      <c r="P630" s="749">
        <v>21637.599999999999</v>
      </c>
    </row>
    <row r="631" spans="1:16" x14ac:dyDescent="0.2">
      <c r="A631" s="744">
        <v>480</v>
      </c>
      <c r="B631" s="744" t="s">
        <v>1264</v>
      </c>
      <c r="C631" s="744" t="s">
        <v>1201</v>
      </c>
      <c r="D631" s="746" t="s">
        <v>2945</v>
      </c>
      <c r="E631" s="750">
        <v>2500</v>
      </c>
      <c r="F631" s="744" t="s">
        <v>3033</v>
      </c>
      <c r="G631" s="737" t="s">
        <v>3034</v>
      </c>
      <c r="H631" s="737" t="s">
        <v>3035</v>
      </c>
      <c r="I631" s="737" t="s">
        <v>2526</v>
      </c>
      <c r="J631" s="753" t="s">
        <v>2526</v>
      </c>
      <c r="K631" s="682">
        <v>1</v>
      </c>
      <c r="L631" s="748">
        <v>12</v>
      </c>
      <c r="M631" s="749">
        <v>41698.130000000005</v>
      </c>
      <c r="N631" s="682">
        <v>1</v>
      </c>
      <c r="O631" s="748">
        <v>6</v>
      </c>
      <c r="P631" s="749">
        <v>18926.88</v>
      </c>
    </row>
    <row r="632" spans="1:16" x14ac:dyDescent="0.2">
      <c r="A632" s="744">
        <v>480</v>
      </c>
      <c r="B632" s="744" t="s">
        <v>1264</v>
      </c>
      <c r="C632" s="744" t="s">
        <v>1201</v>
      </c>
      <c r="D632" s="746" t="s">
        <v>3036</v>
      </c>
      <c r="E632" s="750">
        <v>2100</v>
      </c>
      <c r="F632" s="744" t="s">
        <v>3037</v>
      </c>
      <c r="G632" s="737" t="s">
        <v>3038</v>
      </c>
      <c r="H632" s="737" t="s">
        <v>3039</v>
      </c>
      <c r="I632" s="737" t="s">
        <v>2526</v>
      </c>
      <c r="J632" s="753" t="s">
        <v>2526</v>
      </c>
      <c r="K632" s="682">
        <v>1</v>
      </c>
      <c r="L632" s="748">
        <v>12</v>
      </c>
      <c r="M632" s="749">
        <v>36777.390000000007</v>
      </c>
      <c r="N632" s="682">
        <v>1</v>
      </c>
      <c r="O632" s="748">
        <v>6</v>
      </c>
      <c r="P632" s="749">
        <v>16430.86</v>
      </c>
    </row>
    <row r="633" spans="1:16" ht="22.5" x14ac:dyDescent="0.2">
      <c r="A633" s="744">
        <v>480</v>
      </c>
      <c r="B633" s="744" t="s">
        <v>1264</v>
      </c>
      <c r="C633" s="744" t="s">
        <v>1201</v>
      </c>
      <c r="D633" s="746" t="s">
        <v>3036</v>
      </c>
      <c r="E633" s="750">
        <v>2100</v>
      </c>
      <c r="F633" s="744" t="s">
        <v>3040</v>
      </c>
      <c r="G633" s="737" t="s">
        <v>3041</v>
      </c>
      <c r="H633" s="737" t="s">
        <v>3042</v>
      </c>
      <c r="I633" s="737" t="s">
        <v>2625</v>
      </c>
      <c r="J633" s="753" t="s">
        <v>2511</v>
      </c>
      <c r="K633" s="682">
        <v>1</v>
      </c>
      <c r="L633" s="748">
        <v>12</v>
      </c>
      <c r="M633" s="749">
        <v>35850.14</v>
      </c>
      <c r="N633" s="682">
        <v>1</v>
      </c>
      <c r="O633" s="748">
        <v>6</v>
      </c>
      <c r="P633" s="749">
        <v>16166.55</v>
      </c>
    </row>
    <row r="634" spans="1:16" x14ac:dyDescent="0.2">
      <c r="A634" s="744">
        <v>480</v>
      </c>
      <c r="B634" s="744" t="s">
        <v>1264</v>
      </c>
      <c r="C634" s="744" t="s">
        <v>1201</v>
      </c>
      <c r="D634" s="746" t="s">
        <v>3043</v>
      </c>
      <c r="E634" s="750">
        <v>8000</v>
      </c>
      <c r="F634" s="744" t="s">
        <v>3044</v>
      </c>
      <c r="G634" s="737" t="s">
        <v>3045</v>
      </c>
      <c r="H634" s="737" t="s">
        <v>2806</v>
      </c>
      <c r="I634" s="737" t="s">
        <v>2625</v>
      </c>
      <c r="J634" s="753" t="s">
        <v>2511</v>
      </c>
      <c r="K634" s="682">
        <v>5</v>
      </c>
      <c r="L634" s="748">
        <v>12</v>
      </c>
      <c r="M634" s="749">
        <v>100887.77</v>
      </c>
      <c r="N634" s="682">
        <v>2</v>
      </c>
      <c r="O634" s="748">
        <v>6</v>
      </c>
      <c r="P634" s="749">
        <v>48926.67</v>
      </c>
    </row>
    <row r="635" spans="1:16" x14ac:dyDescent="0.2">
      <c r="A635" s="744">
        <v>480</v>
      </c>
      <c r="B635" s="744" t="s">
        <v>1264</v>
      </c>
      <c r="C635" s="744" t="s">
        <v>1201</v>
      </c>
      <c r="D635" s="746" t="s">
        <v>3046</v>
      </c>
      <c r="E635" s="750">
        <v>4000</v>
      </c>
      <c r="F635" s="744" t="s">
        <v>3047</v>
      </c>
      <c r="G635" s="737" t="s">
        <v>3048</v>
      </c>
      <c r="H635" s="737" t="s">
        <v>3049</v>
      </c>
      <c r="I635" s="737" t="s">
        <v>2625</v>
      </c>
      <c r="J635" s="753" t="s">
        <v>2511</v>
      </c>
      <c r="K635" s="682">
        <v>5</v>
      </c>
      <c r="L635" s="748">
        <v>12</v>
      </c>
      <c r="M635" s="749">
        <v>53590.270000000004</v>
      </c>
      <c r="N635" s="682">
        <v>2</v>
      </c>
      <c r="O635" s="748">
        <v>6</v>
      </c>
      <c r="P635" s="749">
        <v>24663.34</v>
      </c>
    </row>
    <row r="636" spans="1:16" x14ac:dyDescent="0.2">
      <c r="A636" s="744">
        <v>480</v>
      </c>
      <c r="B636" s="744" t="s">
        <v>2598</v>
      </c>
      <c r="C636" s="744" t="s">
        <v>1201</v>
      </c>
      <c r="D636" s="746" t="s">
        <v>3050</v>
      </c>
      <c r="E636" s="750">
        <v>2300</v>
      </c>
      <c r="F636" s="744" t="s">
        <v>3051</v>
      </c>
      <c r="G636" s="737" t="s">
        <v>3052</v>
      </c>
      <c r="H636" s="737" t="s">
        <v>3053</v>
      </c>
      <c r="I636" s="737" t="s">
        <v>2625</v>
      </c>
      <c r="J636" s="753" t="s">
        <v>2511</v>
      </c>
      <c r="K636" s="682">
        <v>1</v>
      </c>
      <c r="L636" s="748">
        <v>12</v>
      </c>
      <c r="M636" s="749">
        <v>39345.100000000006</v>
      </c>
      <c r="N636" s="682">
        <v>1</v>
      </c>
      <c r="O636" s="748">
        <v>6</v>
      </c>
      <c r="P636" s="749">
        <v>17730</v>
      </c>
    </row>
    <row r="637" spans="1:16" x14ac:dyDescent="0.2">
      <c r="A637" s="744">
        <v>480</v>
      </c>
      <c r="B637" s="744" t="s">
        <v>1264</v>
      </c>
      <c r="C637" s="744" t="s">
        <v>1201</v>
      </c>
      <c r="D637" s="746" t="s">
        <v>2809</v>
      </c>
      <c r="E637" s="750">
        <v>1500</v>
      </c>
      <c r="F637" s="744" t="s">
        <v>2074</v>
      </c>
      <c r="G637" s="737" t="s">
        <v>2075</v>
      </c>
      <c r="H637" s="737" t="s">
        <v>2515</v>
      </c>
      <c r="I637" s="737" t="s">
        <v>2625</v>
      </c>
      <c r="J637" s="753" t="s">
        <v>2511</v>
      </c>
      <c r="K637" s="682">
        <v>1</v>
      </c>
      <c r="L637" s="748">
        <v>11</v>
      </c>
      <c r="M637" s="749">
        <v>7366.66</v>
      </c>
      <c r="N637" s="682"/>
      <c r="O637" s="748"/>
      <c r="P637" s="749"/>
    </row>
    <row r="638" spans="1:16" ht="22.5" x14ac:dyDescent="0.2">
      <c r="A638" s="744">
        <v>480</v>
      </c>
      <c r="B638" s="744" t="s">
        <v>2598</v>
      </c>
      <c r="C638" s="744" t="s">
        <v>1201</v>
      </c>
      <c r="D638" s="746" t="s">
        <v>2604</v>
      </c>
      <c r="E638" s="750">
        <v>1500</v>
      </c>
      <c r="F638" s="744" t="s">
        <v>3054</v>
      </c>
      <c r="G638" s="737" t="s">
        <v>3055</v>
      </c>
      <c r="H638" s="737" t="s">
        <v>2784</v>
      </c>
      <c r="I638" s="737" t="s">
        <v>2625</v>
      </c>
      <c r="J638" s="753" t="s">
        <v>2511</v>
      </c>
      <c r="K638" s="682">
        <v>1</v>
      </c>
      <c r="L638" s="748">
        <v>12</v>
      </c>
      <c r="M638" s="749">
        <v>29314.559999999998</v>
      </c>
      <c r="N638" s="682">
        <v>1</v>
      </c>
      <c r="O638" s="748">
        <v>6</v>
      </c>
      <c r="P638" s="749">
        <v>12839.869999999999</v>
      </c>
    </row>
    <row r="639" spans="1:16" x14ac:dyDescent="0.2">
      <c r="A639" s="744">
        <v>480</v>
      </c>
      <c r="B639" s="744" t="s">
        <v>1264</v>
      </c>
      <c r="C639" s="744" t="s">
        <v>1201</v>
      </c>
      <c r="D639" s="746" t="s">
        <v>3029</v>
      </c>
      <c r="E639" s="750">
        <v>2500</v>
      </c>
      <c r="F639" s="744" t="s">
        <v>3056</v>
      </c>
      <c r="G639" s="737" t="s">
        <v>3057</v>
      </c>
      <c r="H639" s="737" t="s">
        <v>3058</v>
      </c>
      <c r="I639" s="737" t="s">
        <v>2625</v>
      </c>
      <c r="J639" s="753" t="s">
        <v>2511</v>
      </c>
      <c r="K639" s="682">
        <v>1</v>
      </c>
      <c r="L639" s="748">
        <v>12</v>
      </c>
      <c r="M639" s="749">
        <v>41599.579999999994</v>
      </c>
      <c r="N639" s="682">
        <v>1</v>
      </c>
      <c r="O639" s="748">
        <v>6</v>
      </c>
      <c r="P639" s="749">
        <v>18780.830000000002</v>
      </c>
    </row>
    <row r="640" spans="1:16" ht="22.5" x14ac:dyDescent="0.2">
      <c r="A640" s="744">
        <v>480</v>
      </c>
      <c r="B640" s="744" t="s">
        <v>1264</v>
      </c>
      <c r="C640" s="744" t="s">
        <v>1201</v>
      </c>
      <c r="D640" s="746" t="s">
        <v>2674</v>
      </c>
      <c r="E640" s="750">
        <v>1500</v>
      </c>
      <c r="F640" s="744" t="s">
        <v>3059</v>
      </c>
      <c r="G640" s="737" t="s">
        <v>3060</v>
      </c>
      <c r="H640" s="737" t="s">
        <v>3061</v>
      </c>
      <c r="I640" s="737" t="s">
        <v>2526</v>
      </c>
      <c r="J640" s="753" t="s">
        <v>2526</v>
      </c>
      <c r="K640" s="682">
        <v>1</v>
      </c>
      <c r="L640" s="748">
        <v>12</v>
      </c>
      <c r="M640" s="749">
        <v>29699.440000000002</v>
      </c>
      <c r="N640" s="682">
        <v>1</v>
      </c>
      <c r="O640" s="748">
        <v>6</v>
      </c>
      <c r="P640" s="749">
        <v>12927.22</v>
      </c>
    </row>
    <row r="641" spans="1:16" x14ac:dyDescent="0.2">
      <c r="A641" s="744">
        <v>480</v>
      </c>
      <c r="B641" s="744" t="s">
        <v>2598</v>
      </c>
      <c r="C641" s="744" t="s">
        <v>1201</v>
      </c>
      <c r="D641" s="746" t="s">
        <v>2604</v>
      </c>
      <c r="E641" s="750">
        <v>1700</v>
      </c>
      <c r="F641" s="744" t="s">
        <v>3062</v>
      </c>
      <c r="G641" s="737" t="s">
        <v>3063</v>
      </c>
      <c r="H641" s="737" t="s">
        <v>3064</v>
      </c>
      <c r="I641" s="737" t="s">
        <v>2526</v>
      </c>
      <c r="J641" s="753" t="s">
        <v>2526</v>
      </c>
      <c r="K641" s="682">
        <v>5</v>
      </c>
      <c r="L641" s="748">
        <v>12</v>
      </c>
      <c r="M641" s="749">
        <v>31567.530000000006</v>
      </c>
      <c r="N641" s="682">
        <v>1</v>
      </c>
      <c r="O641" s="748">
        <v>6</v>
      </c>
      <c r="P641" s="749">
        <v>15051.019999999999</v>
      </c>
    </row>
    <row r="642" spans="1:16" x14ac:dyDescent="0.2">
      <c r="A642" s="744">
        <v>480</v>
      </c>
      <c r="B642" s="744" t="s">
        <v>1264</v>
      </c>
      <c r="C642" s="744" t="s">
        <v>1201</v>
      </c>
      <c r="D642" s="746" t="s">
        <v>3065</v>
      </c>
      <c r="E642" s="750">
        <v>4500</v>
      </c>
      <c r="F642" s="744" t="s">
        <v>3066</v>
      </c>
      <c r="G642" s="737" t="s">
        <v>3067</v>
      </c>
      <c r="H642" s="737" t="s">
        <v>3068</v>
      </c>
      <c r="I642" s="737" t="s">
        <v>2625</v>
      </c>
      <c r="J642" s="753" t="s">
        <v>2511</v>
      </c>
      <c r="K642" s="682">
        <v>1</v>
      </c>
      <c r="L642" s="748">
        <v>12</v>
      </c>
      <c r="M642" s="749">
        <v>65674.28</v>
      </c>
      <c r="N642" s="682">
        <v>1</v>
      </c>
      <c r="O642" s="748">
        <v>6</v>
      </c>
      <c r="P642" s="749">
        <v>30927.22</v>
      </c>
    </row>
    <row r="643" spans="1:16" x14ac:dyDescent="0.2">
      <c r="A643" s="744">
        <v>480</v>
      </c>
      <c r="B643" s="744" t="s">
        <v>1264</v>
      </c>
      <c r="C643" s="744" t="s">
        <v>1201</v>
      </c>
      <c r="D643" s="746" t="s">
        <v>2696</v>
      </c>
      <c r="E643" s="750">
        <v>4000</v>
      </c>
      <c r="F643" s="744" t="s">
        <v>3069</v>
      </c>
      <c r="G643" s="737" t="s">
        <v>3070</v>
      </c>
      <c r="H643" s="737" t="s">
        <v>2565</v>
      </c>
      <c r="I643" s="737" t="s">
        <v>2625</v>
      </c>
      <c r="J643" s="753" t="s">
        <v>2511</v>
      </c>
      <c r="K643" s="682">
        <v>1</v>
      </c>
      <c r="L643" s="748">
        <v>12</v>
      </c>
      <c r="M643" s="749">
        <v>59700</v>
      </c>
      <c r="N643" s="682">
        <v>1</v>
      </c>
      <c r="O643" s="748">
        <v>6</v>
      </c>
      <c r="P643" s="749">
        <v>27920.629999999997</v>
      </c>
    </row>
    <row r="644" spans="1:16" x14ac:dyDescent="0.2">
      <c r="A644" s="744">
        <v>480</v>
      </c>
      <c r="B644" s="744" t="s">
        <v>2598</v>
      </c>
      <c r="C644" s="744" t="s">
        <v>1201</v>
      </c>
      <c r="D644" s="746" t="s">
        <v>2509</v>
      </c>
      <c r="E644" s="750">
        <v>4000</v>
      </c>
      <c r="F644" s="744" t="s">
        <v>3071</v>
      </c>
      <c r="G644" s="737" t="s">
        <v>3072</v>
      </c>
      <c r="H644" s="737" t="s">
        <v>2555</v>
      </c>
      <c r="I644" s="737" t="s">
        <v>2625</v>
      </c>
      <c r="J644" s="753" t="s">
        <v>2511</v>
      </c>
      <c r="K644" s="682">
        <v>1</v>
      </c>
      <c r="L644" s="748">
        <v>12</v>
      </c>
      <c r="M644" s="749">
        <v>57822.500000000007</v>
      </c>
      <c r="N644" s="682">
        <v>1</v>
      </c>
      <c r="O644" s="748">
        <v>6</v>
      </c>
      <c r="P644" s="749">
        <v>23472.809999999998</v>
      </c>
    </row>
    <row r="645" spans="1:16" x14ac:dyDescent="0.2">
      <c r="A645" s="744">
        <v>480</v>
      </c>
      <c r="B645" s="744" t="s">
        <v>1264</v>
      </c>
      <c r="C645" s="744" t="s">
        <v>1201</v>
      </c>
      <c r="D645" s="746" t="s">
        <v>3073</v>
      </c>
      <c r="E645" s="750">
        <v>2100</v>
      </c>
      <c r="F645" s="744" t="s">
        <v>3074</v>
      </c>
      <c r="G645" s="737" t="s">
        <v>3075</v>
      </c>
      <c r="H645" s="737" t="s">
        <v>3076</v>
      </c>
      <c r="I645" s="737" t="s">
        <v>2526</v>
      </c>
      <c r="J645" s="753" t="s">
        <v>2526</v>
      </c>
      <c r="K645" s="682">
        <v>1</v>
      </c>
      <c r="L645" s="748">
        <v>12</v>
      </c>
      <c r="M645" s="749">
        <v>36737.680000000008</v>
      </c>
      <c r="N645" s="682">
        <v>1</v>
      </c>
      <c r="O645" s="748">
        <v>6</v>
      </c>
      <c r="P645" s="749">
        <v>16522.419999999998</v>
      </c>
    </row>
    <row r="646" spans="1:16" x14ac:dyDescent="0.2">
      <c r="A646" s="744">
        <v>480</v>
      </c>
      <c r="B646" s="744" t="s">
        <v>1264</v>
      </c>
      <c r="C646" s="744" t="s">
        <v>1201</v>
      </c>
      <c r="D646" s="746" t="s">
        <v>2674</v>
      </c>
      <c r="E646" s="750">
        <v>1500</v>
      </c>
      <c r="F646" s="744" t="s">
        <v>3077</v>
      </c>
      <c r="G646" s="737" t="s">
        <v>3078</v>
      </c>
      <c r="H646" s="737" t="s">
        <v>2525</v>
      </c>
      <c r="I646" s="737" t="s">
        <v>2526</v>
      </c>
      <c r="J646" s="753" t="s">
        <v>2526</v>
      </c>
      <c r="K646" s="682">
        <v>1</v>
      </c>
      <c r="L646" s="748">
        <v>12</v>
      </c>
      <c r="M646" s="749">
        <v>29544.86</v>
      </c>
      <c r="N646" s="682">
        <v>1</v>
      </c>
      <c r="O646" s="748">
        <v>6</v>
      </c>
      <c r="P646" s="749">
        <v>12930</v>
      </c>
    </row>
    <row r="647" spans="1:16" x14ac:dyDescent="0.2">
      <c r="A647" s="744">
        <v>480</v>
      </c>
      <c r="B647" s="744" t="s">
        <v>2598</v>
      </c>
      <c r="C647" s="744" t="s">
        <v>1201</v>
      </c>
      <c r="D647" s="746" t="s">
        <v>2604</v>
      </c>
      <c r="E647" s="750">
        <v>1500</v>
      </c>
      <c r="F647" s="744" t="s">
        <v>3079</v>
      </c>
      <c r="G647" s="737" t="s">
        <v>3080</v>
      </c>
      <c r="H647" s="737" t="s">
        <v>2515</v>
      </c>
      <c r="I647" s="737" t="s">
        <v>2625</v>
      </c>
      <c r="J647" s="753" t="s">
        <v>2511</v>
      </c>
      <c r="K647" s="682">
        <v>1</v>
      </c>
      <c r="L647" s="748">
        <v>12</v>
      </c>
      <c r="M647" s="749">
        <v>29564.489999999994</v>
      </c>
      <c r="N647" s="682"/>
      <c r="O647" s="748"/>
      <c r="P647" s="749"/>
    </row>
    <row r="648" spans="1:16" x14ac:dyDescent="0.2">
      <c r="A648" s="744">
        <v>480</v>
      </c>
      <c r="B648" s="744" t="s">
        <v>1264</v>
      </c>
      <c r="C648" s="744" t="s">
        <v>1201</v>
      </c>
      <c r="D648" s="746" t="s">
        <v>2621</v>
      </c>
      <c r="E648" s="750">
        <v>1800</v>
      </c>
      <c r="F648" s="744" t="s">
        <v>3081</v>
      </c>
      <c r="G648" s="737" t="s">
        <v>3082</v>
      </c>
      <c r="H648" s="737" t="s">
        <v>3083</v>
      </c>
      <c r="I648" s="737" t="s">
        <v>2625</v>
      </c>
      <c r="J648" s="753" t="s">
        <v>2511</v>
      </c>
      <c r="K648" s="682">
        <v>5</v>
      </c>
      <c r="L648" s="748">
        <v>12</v>
      </c>
      <c r="M648" s="749">
        <v>32894.03</v>
      </c>
      <c r="N648" s="682">
        <v>2</v>
      </c>
      <c r="O648" s="748">
        <v>6</v>
      </c>
      <c r="P648" s="749">
        <v>14653.33</v>
      </c>
    </row>
    <row r="649" spans="1:16" x14ac:dyDescent="0.2">
      <c r="A649" s="744">
        <v>480</v>
      </c>
      <c r="B649" s="744" t="s">
        <v>1264</v>
      </c>
      <c r="C649" s="744" t="s">
        <v>1201</v>
      </c>
      <c r="D649" s="746" t="s">
        <v>3084</v>
      </c>
      <c r="E649" s="750">
        <v>1800</v>
      </c>
      <c r="F649" s="744" t="s">
        <v>3085</v>
      </c>
      <c r="G649" s="737" t="s">
        <v>3086</v>
      </c>
      <c r="H649" s="737" t="s">
        <v>3087</v>
      </c>
      <c r="I649" s="737" t="s">
        <v>2526</v>
      </c>
      <c r="J649" s="753" t="s">
        <v>2526</v>
      </c>
      <c r="K649" s="682">
        <v>5</v>
      </c>
      <c r="L649" s="748">
        <v>12</v>
      </c>
      <c r="M649" s="749">
        <v>27234.709999999995</v>
      </c>
      <c r="N649" s="682">
        <v>2</v>
      </c>
      <c r="O649" s="748">
        <v>6</v>
      </c>
      <c r="P649" s="749">
        <v>11729.369999999999</v>
      </c>
    </row>
    <row r="650" spans="1:16" x14ac:dyDescent="0.2">
      <c r="A650" s="744">
        <v>480</v>
      </c>
      <c r="B650" s="744" t="s">
        <v>1264</v>
      </c>
      <c r="C650" s="744" t="s">
        <v>1201</v>
      </c>
      <c r="D650" s="746" t="s">
        <v>2945</v>
      </c>
      <c r="E650" s="750">
        <v>2800</v>
      </c>
      <c r="F650" s="744" t="s">
        <v>1493</v>
      </c>
      <c r="G650" s="737" t="s">
        <v>1494</v>
      </c>
      <c r="H650" s="737" t="s">
        <v>2846</v>
      </c>
      <c r="I650" s="737" t="s">
        <v>2526</v>
      </c>
      <c r="J650" s="753" t="s">
        <v>2526</v>
      </c>
      <c r="K650" s="682">
        <v>1</v>
      </c>
      <c r="L650" s="748">
        <v>8</v>
      </c>
      <c r="M650" s="749">
        <v>19880</v>
      </c>
      <c r="N650" s="682"/>
      <c r="O650" s="748"/>
      <c r="P650" s="749"/>
    </row>
    <row r="651" spans="1:16" x14ac:dyDescent="0.2">
      <c r="A651" s="744">
        <v>480</v>
      </c>
      <c r="B651" s="744" t="s">
        <v>1264</v>
      </c>
      <c r="C651" s="744" t="s">
        <v>1201</v>
      </c>
      <c r="D651" s="746" t="s">
        <v>3088</v>
      </c>
      <c r="E651" s="750">
        <v>3100</v>
      </c>
      <c r="F651" s="744" t="s">
        <v>3089</v>
      </c>
      <c r="G651" s="737" t="s">
        <v>3090</v>
      </c>
      <c r="H651" s="737" t="s">
        <v>3091</v>
      </c>
      <c r="I651" s="737" t="s">
        <v>2625</v>
      </c>
      <c r="J651" s="753" t="s">
        <v>2511</v>
      </c>
      <c r="K651" s="682">
        <v>1</v>
      </c>
      <c r="L651" s="748">
        <v>12</v>
      </c>
      <c r="M651" s="749">
        <v>48676.67</v>
      </c>
      <c r="N651" s="682"/>
      <c r="O651" s="748"/>
      <c r="P651" s="749"/>
    </row>
    <row r="652" spans="1:16" x14ac:dyDescent="0.2">
      <c r="A652" s="744">
        <v>480</v>
      </c>
      <c r="B652" s="744" t="s">
        <v>1264</v>
      </c>
      <c r="C652" s="744" t="s">
        <v>1201</v>
      </c>
      <c r="D652" s="746" t="s">
        <v>3092</v>
      </c>
      <c r="E652" s="750">
        <v>4000</v>
      </c>
      <c r="F652" s="744" t="s">
        <v>3093</v>
      </c>
      <c r="G652" s="737" t="s">
        <v>3094</v>
      </c>
      <c r="H652" s="737" t="s">
        <v>3095</v>
      </c>
      <c r="I652" s="737" t="s">
        <v>2625</v>
      </c>
      <c r="J652" s="753" t="s">
        <v>2511</v>
      </c>
      <c r="K652" s="682">
        <v>1</v>
      </c>
      <c r="L652" s="748">
        <v>12</v>
      </c>
      <c r="M652" s="749">
        <v>59458.02</v>
      </c>
      <c r="N652" s="682">
        <v>1</v>
      </c>
      <c r="O652" s="748">
        <v>6</v>
      </c>
      <c r="P652" s="749">
        <v>28049.07</v>
      </c>
    </row>
    <row r="653" spans="1:16" x14ac:dyDescent="0.2">
      <c r="A653" s="744">
        <v>480</v>
      </c>
      <c r="B653" s="744" t="s">
        <v>1264</v>
      </c>
      <c r="C653" s="744" t="s">
        <v>1201</v>
      </c>
      <c r="D653" s="746" t="s">
        <v>3096</v>
      </c>
      <c r="E653" s="750">
        <v>2100</v>
      </c>
      <c r="F653" s="744" t="s">
        <v>3097</v>
      </c>
      <c r="G653" s="737" t="s">
        <v>3098</v>
      </c>
      <c r="H653" s="737" t="s">
        <v>2565</v>
      </c>
      <c r="I653" s="737" t="s">
        <v>2526</v>
      </c>
      <c r="J653" s="753" t="s">
        <v>2526</v>
      </c>
      <c r="K653" s="682">
        <v>1</v>
      </c>
      <c r="L653" s="748">
        <v>12</v>
      </c>
      <c r="M653" s="749">
        <v>36899.82</v>
      </c>
      <c r="N653" s="682">
        <v>1</v>
      </c>
      <c r="O653" s="748">
        <v>6</v>
      </c>
      <c r="P653" s="749">
        <v>16530</v>
      </c>
    </row>
    <row r="654" spans="1:16" x14ac:dyDescent="0.2">
      <c r="A654" s="744">
        <v>480</v>
      </c>
      <c r="B654" s="744" t="s">
        <v>1264</v>
      </c>
      <c r="C654" s="744" t="s">
        <v>1201</v>
      </c>
      <c r="D654" s="746" t="s">
        <v>3099</v>
      </c>
      <c r="E654" s="750">
        <v>2500</v>
      </c>
      <c r="F654" s="744" t="s">
        <v>3100</v>
      </c>
      <c r="G654" s="737" t="s">
        <v>3101</v>
      </c>
      <c r="H654" s="737" t="s">
        <v>2587</v>
      </c>
      <c r="I654" s="737" t="s">
        <v>2526</v>
      </c>
      <c r="J654" s="753" t="s">
        <v>2526</v>
      </c>
      <c r="K654" s="682">
        <v>5</v>
      </c>
      <c r="L654" s="748">
        <v>12</v>
      </c>
      <c r="M654" s="749">
        <v>33401.53</v>
      </c>
      <c r="N654" s="682">
        <v>3</v>
      </c>
      <c r="O654" s="748">
        <v>6</v>
      </c>
      <c r="P654" s="749">
        <v>15930</v>
      </c>
    </row>
    <row r="655" spans="1:16" x14ac:dyDescent="0.2">
      <c r="A655" s="744">
        <v>480</v>
      </c>
      <c r="B655" s="744" t="s">
        <v>1264</v>
      </c>
      <c r="C655" s="744" t="s">
        <v>1201</v>
      </c>
      <c r="D655" s="746" t="s">
        <v>2991</v>
      </c>
      <c r="E655" s="750">
        <v>5000</v>
      </c>
      <c r="F655" s="744" t="s">
        <v>3102</v>
      </c>
      <c r="G655" s="737" t="s">
        <v>3103</v>
      </c>
      <c r="H655" s="737" t="s">
        <v>3104</v>
      </c>
      <c r="I655" s="737" t="s">
        <v>2625</v>
      </c>
      <c r="J655" s="753" t="s">
        <v>2511</v>
      </c>
      <c r="K655" s="682">
        <v>1</v>
      </c>
      <c r="L655" s="748">
        <v>3</v>
      </c>
      <c r="M655" s="749">
        <v>22818.89</v>
      </c>
      <c r="N655" s="682"/>
      <c r="O655" s="748"/>
      <c r="P655" s="749"/>
    </row>
    <row r="656" spans="1:16" x14ac:dyDescent="0.2">
      <c r="A656" s="744">
        <v>480</v>
      </c>
      <c r="B656" s="744" t="s">
        <v>2598</v>
      </c>
      <c r="C656" s="744" t="s">
        <v>1201</v>
      </c>
      <c r="D656" s="746" t="s">
        <v>2614</v>
      </c>
      <c r="E656" s="750">
        <v>1500</v>
      </c>
      <c r="F656" s="744" t="s">
        <v>3105</v>
      </c>
      <c r="G656" s="737" t="s">
        <v>3106</v>
      </c>
      <c r="H656" s="737" t="s">
        <v>3107</v>
      </c>
      <c r="I656" s="737" t="s">
        <v>2625</v>
      </c>
      <c r="J656" s="753" t="s">
        <v>2511</v>
      </c>
      <c r="K656" s="682">
        <v>1</v>
      </c>
      <c r="L656" s="748">
        <v>12</v>
      </c>
      <c r="M656" s="749">
        <v>28705.180000000004</v>
      </c>
      <c r="N656" s="682">
        <v>1</v>
      </c>
      <c r="O656" s="748">
        <v>6</v>
      </c>
      <c r="P656" s="749">
        <v>12663.33</v>
      </c>
    </row>
    <row r="657" spans="1:16" x14ac:dyDescent="0.2">
      <c r="A657" s="744">
        <v>480</v>
      </c>
      <c r="B657" s="744" t="s">
        <v>1264</v>
      </c>
      <c r="C657" s="744" t="s">
        <v>1201</v>
      </c>
      <c r="D657" s="746" t="s">
        <v>3108</v>
      </c>
      <c r="E657" s="750">
        <v>4000</v>
      </c>
      <c r="F657" s="744" t="s">
        <v>3109</v>
      </c>
      <c r="G657" s="737" t="s">
        <v>3110</v>
      </c>
      <c r="H657" s="737" t="s">
        <v>2519</v>
      </c>
      <c r="I657" s="737" t="s">
        <v>2519</v>
      </c>
      <c r="J657" s="753" t="s">
        <v>2519</v>
      </c>
      <c r="K657" s="682">
        <v>1</v>
      </c>
      <c r="L657" s="748">
        <v>3</v>
      </c>
      <c r="M657" s="749">
        <v>16974.45</v>
      </c>
      <c r="N657" s="682"/>
      <c r="O657" s="748"/>
      <c r="P657" s="749"/>
    </row>
    <row r="658" spans="1:16" ht="22.5" x14ac:dyDescent="0.2">
      <c r="A658" s="744">
        <v>480</v>
      </c>
      <c r="B658" s="744" t="s">
        <v>1264</v>
      </c>
      <c r="C658" s="744" t="s">
        <v>1201</v>
      </c>
      <c r="D658" s="746" t="s">
        <v>3111</v>
      </c>
      <c r="E658" s="750">
        <v>2200</v>
      </c>
      <c r="F658" s="744" t="s">
        <v>3112</v>
      </c>
      <c r="G658" s="737" t="s">
        <v>3113</v>
      </c>
      <c r="H658" s="737" t="s">
        <v>3114</v>
      </c>
      <c r="I658" s="737" t="s">
        <v>2625</v>
      </c>
      <c r="J658" s="753" t="s">
        <v>2511</v>
      </c>
      <c r="K658" s="682">
        <v>1</v>
      </c>
      <c r="L658" s="748">
        <v>12</v>
      </c>
      <c r="M658" s="749">
        <v>33020.699999999997</v>
      </c>
      <c r="N658" s="682">
        <v>1</v>
      </c>
      <c r="O658" s="748">
        <v>6</v>
      </c>
      <c r="P658" s="749">
        <v>17127.939999999999</v>
      </c>
    </row>
    <row r="659" spans="1:16" x14ac:dyDescent="0.2">
      <c r="A659" s="744">
        <v>480</v>
      </c>
      <c r="B659" s="744" t="s">
        <v>1264</v>
      </c>
      <c r="C659" s="744" t="s">
        <v>1201</v>
      </c>
      <c r="D659" s="746" t="s">
        <v>3115</v>
      </c>
      <c r="E659" s="750">
        <v>4500</v>
      </c>
      <c r="F659" s="744" t="s">
        <v>3116</v>
      </c>
      <c r="G659" s="737" t="s">
        <v>3117</v>
      </c>
      <c r="H659" s="737" t="s">
        <v>3118</v>
      </c>
      <c r="I659" s="737" t="s">
        <v>2625</v>
      </c>
      <c r="J659" s="753" t="s">
        <v>2511</v>
      </c>
      <c r="K659" s="682">
        <v>1</v>
      </c>
      <c r="L659" s="748">
        <v>12</v>
      </c>
      <c r="M659" s="749">
        <v>65600.680000000008</v>
      </c>
      <c r="N659" s="682">
        <v>1</v>
      </c>
      <c r="O659" s="748">
        <v>6</v>
      </c>
      <c r="P659" s="749">
        <v>30763.33</v>
      </c>
    </row>
    <row r="660" spans="1:16" x14ac:dyDescent="0.2">
      <c r="A660" s="744">
        <v>480</v>
      </c>
      <c r="B660" s="744" t="s">
        <v>1264</v>
      </c>
      <c r="C660" s="744" t="s">
        <v>1201</v>
      </c>
      <c r="D660" s="746" t="s">
        <v>3119</v>
      </c>
      <c r="E660" s="750">
        <v>4500</v>
      </c>
      <c r="F660" s="744" t="s">
        <v>3120</v>
      </c>
      <c r="G660" s="737" t="s">
        <v>3121</v>
      </c>
      <c r="H660" s="737" t="s">
        <v>2624</v>
      </c>
      <c r="I660" s="737" t="s">
        <v>2625</v>
      </c>
      <c r="J660" s="753" t="s">
        <v>2511</v>
      </c>
      <c r="K660" s="682">
        <v>1</v>
      </c>
      <c r="L660" s="748">
        <v>12</v>
      </c>
      <c r="M660" s="749">
        <v>65261.090000000004</v>
      </c>
      <c r="N660" s="682">
        <v>1</v>
      </c>
      <c r="O660" s="748">
        <v>6</v>
      </c>
      <c r="P660" s="749">
        <v>30872.71</v>
      </c>
    </row>
    <row r="661" spans="1:16" x14ac:dyDescent="0.2">
      <c r="A661" s="744">
        <v>480</v>
      </c>
      <c r="B661" s="744" t="s">
        <v>1264</v>
      </c>
      <c r="C661" s="744" t="s">
        <v>1201</v>
      </c>
      <c r="D661" s="746" t="s">
        <v>2746</v>
      </c>
      <c r="E661" s="750">
        <v>2100</v>
      </c>
      <c r="F661" s="744" t="s">
        <v>3122</v>
      </c>
      <c r="G661" s="737" t="s">
        <v>3123</v>
      </c>
      <c r="H661" s="737" t="s">
        <v>3124</v>
      </c>
      <c r="I661" s="737" t="s">
        <v>2625</v>
      </c>
      <c r="J661" s="753" t="s">
        <v>2511</v>
      </c>
      <c r="K661" s="682">
        <v>1</v>
      </c>
      <c r="L661" s="748">
        <v>12</v>
      </c>
      <c r="M661" s="749">
        <v>36806.470000000008</v>
      </c>
      <c r="N661" s="682">
        <v>1</v>
      </c>
      <c r="O661" s="748">
        <v>6</v>
      </c>
      <c r="P661" s="749">
        <v>16429.239999999998</v>
      </c>
    </row>
    <row r="662" spans="1:16" x14ac:dyDescent="0.2">
      <c r="A662" s="744">
        <v>480</v>
      </c>
      <c r="B662" s="744" t="s">
        <v>1264</v>
      </c>
      <c r="C662" s="744" t="s">
        <v>1201</v>
      </c>
      <c r="D662" s="746" t="s">
        <v>3125</v>
      </c>
      <c r="E662" s="750">
        <v>3500</v>
      </c>
      <c r="F662" s="744" t="s">
        <v>3126</v>
      </c>
      <c r="G662" s="737" t="s">
        <v>3127</v>
      </c>
      <c r="H662" s="737" t="s">
        <v>2519</v>
      </c>
      <c r="I662" s="737" t="s">
        <v>2519</v>
      </c>
      <c r="J662" s="753" t="s">
        <v>2519</v>
      </c>
      <c r="K662" s="682">
        <v>5</v>
      </c>
      <c r="L662" s="748">
        <v>12</v>
      </c>
      <c r="M662" s="749">
        <v>47481.25</v>
      </c>
      <c r="N662" s="682">
        <v>1</v>
      </c>
      <c r="O662" s="748">
        <v>6</v>
      </c>
      <c r="P662" s="749">
        <v>2041.67</v>
      </c>
    </row>
    <row r="663" spans="1:16" x14ac:dyDescent="0.2">
      <c r="A663" s="744">
        <v>480</v>
      </c>
      <c r="B663" s="744" t="s">
        <v>1264</v>
      </c>
      <c r="C663" s="744" t="s">
        <v>1201</v>
      </c>
      <c r="D663" s="746" t="s">
        <v>3128</v>
      </c>
      <c r="E663" s="750">
        <v>4000</v>
      </c>
      <c r="F663" s="744" t="s">
        <v>3129</v>
      </c>
      <c r="G663" s="737" t="s">
        <v>3130</v>
      </c>
      <c r="H663" s="737" t="s">
        <v>3131</v>
      </c>
      <c r="I663" s="737" t="s">
        <v>2625</v>
      </c>
      <c r="J663" s="753" t="s">
        <v>2511</v>
      </c>
      <c r="K663" s="682">
        <v>1</v>
      </c>
      <c r="L663" s="748">
        <v>12</v>
      </c>
      <c r="M663" s="749">
        <v>59096.869999999995</v>
      </c>
      <c r="N663" s="682">
        <v>1</v>
      </c>
      <c r="O663" s="748">
        <v>6</v>
      </c>
      <c r="P663" s="749">
        <v>27822.19</v>
      </c>
    </row>
    <row r="664" spans="1:16" ht="22.5" x14ac:dyDescent="0.2">
      <c r="A664" s="744">
        <v>480</v>
      </c>
      <c r="B664" s="744" t="s">
        <v>1264</v>
      </c>
      <c r="C664" s="744" t="s">
        <v>1201</v>
      </c>
      <c r="D664" s="746" t="s">
        <v>2674</v>
      </c>
      <c r="E664" s="750">
        <v>1500</v>
      </c>
      <c r="F664" s="744" t="s">
        <v>3132</v>
      </c>
      <c r="G664" s="737" t="s">
        <v>3133</v>
      </c>
      <c r="H664" s="737" t="s">
        <v>3134</v>
      </c>
      <c r="I664" s="737" t="s">
        <v>2625</v>
      </c>
      <c r="J664" s="753" t="s">
        <v>2511</v>
      </c>
      <c r="K664" s="682">
        <v>1</v>
      </c>
      <c r="L664" s="748">
        <v>12</v>
      </c>
      <c r="M664" s="749">
        <v>14494.869999999999</v>
      </c>
      <c r="N664" s="682"/>
      <c r="O664" s="748"/>
      <c r="P664" s="749"/>
    </row>
    <row r="665" spans="1:16" x14ac:dyDescent="0.2">
      <c r="A665" s="744">
        <v>480</v>
      </c>
      <c r="B665" s="744" t="s">
        <v>1264</v>
      </c>
      <c r="C665" s="744" t="s">
        <v>1201</v>
      </c>
      <c r="D665" s="746" t="s">
        <v>3135</v>
      </c>
      <c r="E665" s="750">
        <v>2100</v>
      </c>
      <c r="F665" s="744" t="s">
        <v>3136</v>
      </c>
      <c r="G665" s="737" t="s">
        <v>3137</v>
      </c>
      <c r="H665" s="737" t="s">
        <v>3138</v>
      </c>
      <c r="I665" s="737" t="s">
        <v>2625</v>
      </c>
      <c r="J665" s="753" t="s">
        <v>2511</v>
      </c>
      <c r="K665" s="682">
        <v>1</v>
      </c>
      <c r="L665" s="748">
        <v>12</v>
      </c>
      <c r="M665" s="749">
        <v>36765.840000000004</v>
      </c>
      <c r="N665" s="682">
        <v>1</v>
      </c>
      <c r="O665" s="748">
        <v>6</v>
      </c>
      <c r="P665" s="749">
        <v>12229.689999999999</v>
      </c>
    </row>
    <row r="666" spans="1:16" ht="22.5" x14ac:dyDescent="0.2">
      <c r="A666" s="744">
        <v>480</v>
      </c>
      <c r="B666" s="744" t="s">
        <v>1264</v>
      </c>
      <c r="C666" s="744" t="s">
        <v>1201</v>
      </c>
      <c r="D666" s="746" t="s">
        <v>2509</v>
      </c>
      <c r="E666" s="750">
        <v>3500</v>
      </c>
      <c r="F666" s="744" t="s">
        <v>3139</v>
      </c>
      <c r="G666" s="737" t="s">
        <v>3140</v>
      </c>
      <c r="H666" s="737" t="s">
        <v>2555</v>
      </c>
      <c r="I666" s="737" t="s">
        <v>2625</v>
      </c>
      <c r="J666" s="753" t="s">
        <v>2511</v>
      </c>
      <c r="K666" s="682">
        <v>1</v>
      </c>
      <c r="L666" s="748">
        <v>12</v>
      </c>
      <c r="M666" s="749">
        <v>53679.700000000004</v>
      </c>
      <c r="N666" s="682">
        <v>1</v>
      </c>
      <c r="O666" s="748">
        <v>6</v>
      </c>
      <c r="P666" s="749">
        <v>25063.34</v>
      </c>
    </row>
    <row r="667" spans="1:16" x14ac:dyDescent="0.2">
      <c r="A667" s="744">
        <v>480</v>
      </c>
      <c r="B667" s="744" t="s">
        <v>1264</v>
      </c>
      <c r="C667" s="744" t="s">
        <v>1201</v>
      </c>
      <c r="D667" s="746" t="s">
        <v>3141</v>
      </c>
      <c r="E667" s="750">
        <v>2100</v>
      </c>
      <c r="F667" s="744" t="s">
        <v>3142</v>
      </c>
      <c r="G667" s="737" t="s">
        <v>3143</v>
      </c>
      <c r="H667" s="737" t="s">
        <v>2525</v>
      </c>
      <c r="I667" s="737" t="s">
        <v>2526</v>
      </c>
      <c r="J667" s="753" t="s">
        <v>2526</v>
      </c>
      <c r="K667" s="682">
        <v>1</v>
      </c>
      <c r="L667" s="748">
        <v>12</v>
      </c>
      <c r="M667" s="749">
        <v>36770.000000000007</v>
      </c>
      <c r="N667" s="682">
        <v>1</v>
      </c>
      <c r="O667" s="748">
        <v>6</v>
      </c>
      <c r="P667" s="749">
        <v>16530</v>
      </c>
    </row>
    <row r="668" spans="1:16" x14ac:dyDescent="0.2">
      <c r="A668" s="744">
        <v>480</v>
      </c>
      <c r="B668" s="744" t="s">
        <v>1264</v>
      </c>
      <c r="C668" s="744" t="s">
        <v>1201</v>
      </c>
      <c r="D668" s="746" t="s">
        <v>3144</v>
      </c>
      <c r="E668" s="750">
        <v>2100</v>
      </c>
      <c r="F668" s="744" t="s">
        <v>3145</v>
      </c>
      <c r="G668" s="737" t="s">
        <v>3146</v>
      </c>
      <c r="H668" s="737" t="s">
        <v>2688</v>
      </c>
      <c r="I668" s="737" t="s">
        <v>2526</v>
      </c>
      <c r="J668" s="753" t="s">
        <v>2526</v>
      </c>
      <c r="K668" s="682">
        <v>1</v>
      </c>
      <c r="L668" s="748">
        <v>12</v>
      </c>
      <c r="M668" s="749">
        <v>36388.65</v>
      </c>
      <c r="N668" s="682">
        <v>1</v>
      </c>
      <c r="O668" s="748">
        <v>6</v>
      </c>
      <c r="P668" s="749">
        <v>16434.309999999998</v>
      </c>
    </row>
    <row r="669" spans="1:16" ht="22.5" x14ac:dyDescent="0.2">
      <c r="A669" s="744">
        <v>480</v>
      </c>
      <c r="B669" s="744" t="s">
        <v>1264</v>
      </c>
      <c r="C669" s="744" t="s">
        <v>1201</v>
      </c>
      <c r="D669" s="746" t="s">
        <v>2604</v>
      </c>
      <c r="E669" s="750">
        <v>1500</v>
      </c>
      <c r="F669" s="744" t="s">
        <v>2178</v>
      </c>
      <c r="G669" s="737" t="s">
        <v>2179</v>
      </c>
      <c r="H669" s="737" t="s">
        <v>3147</v>
      </c>
      <c r="I669" s="737" t="s">
        <v>2603</v>
      </c>
      <c r="J669" s="753" t="s">
        <v>2547</v>
      </c>
      <c r="K669" s="682">
        <v>1</v>
      </c>
      <c r="L669" s="748">
        <v>11</v>
      </c>
      <c r="M669" s="749">
        <v>6021.12</v>
      </c>
      <c r="N669" s="682"/>
      <c r="O669" s="748"/>
      <c r="P669" s="749"/>
    </row>
    <row r="670" spans="1:16" x14ac:dyDescent="0.2">
      <c r="A670" s="744">
        <v>480</v>
      </c>
      <c r="B670" s="744" t="s">
        <v>1264</v>
      </c>
      <c r="C670" s="744" t="s">
        <v>1201</v>
      </c>
      <c r="D670" s="746" t="s">
        <v>2608</v>
      </c>
      <c r="E670" s="750">
        <v>1500</v>
      </c>
      <c r="F670" s="744" t="s">
        <v>3148</v>
      </c>
      <c r="G670" s="737" t="s">
        <v>3149</v>
      </c>
      <c r="H670" s="737" t="s">
        <v>3150</v>
      </c>
      <c r="I670" s="737" t="s">
        <v>2625</v>
      </c>
      <c r="J670" s="753" t="s">
        <v>2511</v>
      </c>
      <c r="K670" s="682">
        <v>1</v>
      </c>
      <c r="L670" s="748">
        <v>12</v>
      </c>
      <c r="M670" s="749">
        <v>29765.7</v>
      </c>
      <c r="N670" s="682">
        <v>1</v>
      </c>
      <c r="O670" s="748">
        <v>6</v>
      </c>
      <c r="P670" s="749">
        <v>12930</v>
      </c>
    </row>
    <row r="671" spans="1:16" x14ac:dyDescent="0.2">
      <c r="A671" s="744">
        <v>480</v>
      </c>
      <c r="B671" s="744" t="s">
        <v>1264</v>
      </c>
      <c r="C671" s="744" t="s">
        <v>1201</v>
      </c>
      <c r="D671" s="746" t="s">
        <v>3151</v>
      </c>
      <c r="E671" s="750">
        <v>6000</v>
      </c>
      <c r="F671" s="744" t="s">
        <v>3152</v>
      </c>
      <c r="G671" s="737" t="s">
        <v>3153</v>
      </c>
      <c r="H671" s="737" t="s">
        <v>2583</v>
      </c>
      <c r="I671" s="737" t="s">
        <v>2526</v>
      </c>
      <c r="J671" s="753" t="s">
        <v>2526</v>
      </c>
      <c r="K671" s="682">
        <v>1</v>
      </c>
      <c r="L671" s="748">
        <v>12</v>
      </c>
      <c r="M671" s="749">
        <v>77651.67</v>
      </c>
      <c r="N671" s="682">
        <v>1</v>
      </c>
      <c r="O671" s="748">
        <v>6</v>
      </c>
      <c r="P671" s="749">
        <v>36907.08</v>
      </c>
    </row>
    <row r="672" spans="1:16" ht="22.5" x14ac:dyDescent="0.2">
      <c r="A672" s="744">
        <v>480</v>
      </c>
      <c r="B672" s="744" t="s">
        <v>1264</v>
      </c>
      <c r="C672" s="744" t="s">
        <v>1201</v>
      </c>
      <c r="D672" s="746" t="s">
        <v>3154</v>
      </c>
      <c r="E672" s="750">
        <v>2100</v>
      </c>
      <c r="F672" s="744" t="s">
        <v>3155</v>
      </c>
      <c r="G672" s="737" t="s">
        <v>3156</v>
      </c>
      <c r="H672" s="737" t="s">
        <v>3157</v>
      </c>
      <c r="I672" s="737" t="s">
        <v>2526</v>
      </c>
      <c r="J672" s="753" t="s">
        <v>2526</v>
      </c>
      <c r="K672" s="682">
        <v>1</v>
      </c>
      <c r="L672" s="748">
        <v>12</v>
      </c>
      <c r="M672" s="749">
        <v>36096.699999999997</v>
      </c>
      <c r="N672" s="682">
        <v>1</v>
      </c>
      <c r="O672" s="748">
        <v>6</v>
      </c>
      <c r="P672" s="749">
        <v>16394.39</v>
      </c>
    </row>
    <row r="673" spans="1:16" ht="22.5" x14ac:dyDescent="0.2">
      <c r="A673" s="744">
        <v>480</v>
      </c>
      <c r="B673" s="744" t="s">
        <v>2598</v>
      </c>
      <c r="C673" s="744" t="s">
        <v>1201</v>
      </c>
      <c r="D673" s="746" t="s">
        <v>2604</v>
      </c>
      <c r="E673" s="750">
        <v>2550</v>
      </c>
      <c r="F673" s="744" t="s">
        <v>3158</v>
      </c>
      <c r="G673" s="737" t="s">
        <v>3159</v>
      </c>
      <c r="H673" s="737" t="s">
        <v>3160</v>
      </c>
      <c r="I673" s="737" t="s">
        <v>2625</v>
      </c>
      <c r="J673" s="753" t="s">
        <v>2511</v>
      </c>
      <c r="K673" s="682">
        <v>1</v>
      </c>
      <c r="L673" s="748">
        <v>12</v>
      </c>
      <c r="M673" s="749">
        <v>42197.91</v>
      </c>
      <c r="N673" s="682">
        <v>1</v>
      </c>
      <c r="O673" s="748">
        <v>6</v>
      </c>
      <c r="P673" s="749">
        <v>19128.330000000002</v>
      </c>
    </row>
    <row r="674" spans="1:16" x14ac:dyDescent="0.2">
      <c r="A674" s="744">
        <v>480</v>
      </c>
      <c r="B674" s="744" t="s">
        <v>2598</v>
      </c>
      <c r="C674" s="744" t="s">
        <v>1201</v>
      </c>
      <c r="D674" s="746" t="s">
        <v>3161</v>
      </c>
      <c r="E674" s="750">
        <v>2500</v>
      </c>
      <c r="F674" s="744" t="s">
        <v>3162</v>
      </c>
      <c r="G674" s="737" t="s">
        <v>3163</v>
      </c>
      <c r="H674" s="737" t="s">
        <v>3164</v>
      </c>
      <c r="I674" s="737" t="s">
        <v>2625</v>
      </c>
      <c r="J674" s="753" t="s">
        <v>2511</v>
      </c>
      <c r="K674" s="682">
        <v>1</v>
      </c>
      <c r="L674" s="748">
        <v>12</v>
      </c>
      <c r="M674" s="749">
        <v>41318.939999999995</v>
      </c>
      <c r="N674" s="682">
        <v>1</v>
      </c>
      <c r="O674" s="748">
        <v>6</v>
      </c>
      <c r="P674" s="749">
        <v>18917.090000000004</v>
      </c>
    </row>
    <row r="675" spans="1:16" x14ac:dyDescent="0.2">
      <c r="A675" s="744">
        <v>480</v>
      </c>
      <c r="B675" s="744" t="s">
        <v>1264</v>
      </c>
      <c r="C675" s="744" t="s">
        <v>1201</v>
      </c>
      <c r="D675" s="746" t="s">
        <v>2608</v>
      </c>
      <c r="E675" s="750">
        <v>1500</v>
      </c>
      <c r="F675" s="744" t="s">
        <v>3165</v>
      </c>
      <c r="G675" s="737" t="s">
        <v>3166</v>
      </c>
      <c r="H675" s="737" t="s">
        <v>2742</v>
      </c>
      <c r="I675" s="737" t="s">
        <v>2521</v>
      </c>
      <c r="J675" s="753" t="s">
        <v>2521</v>
      </c>
      <c r="K675" s="682">
        <v>5</v>
      </c>
      <c r="L675" s="748">
        <v>12</v>
      </c>
      <c r="M675" s="749">
        <v>23674.91</v>
      </c>
      <c r="N675" s="682">
        <v>2</v>
      </c>
      <c r="O675" s="748">
        <v>6</v>
      </c>
      <c r="P675" s="749">
        <v>9792.81</v>
      </c>
    </row>
    <row r="676" spans="1:16" x14ac:dyDescent="0.2">
      <c r="A676" s="744">
        <v>480</v>
      </c>
      <c r="B676" s="744" t="s">
        <v>1264</v>
      </c>
      <c r="C676" s="744" t="s">
        <v>1201</v>
      </c>
      <c r="D676" s="746" t="s">
        <v>3167</v>
      </c>
      <c r="E676" s="750">
        <v>2500</v>
      </c>
      <c r="F676" s="744" t="s">
        <v>3168</v>
      </c>
      <c r="G676" s="737" t="s">
        <v>3169</v>
      </c>
      <c r="H676" s="737" t="s">
        <v>2806</v>
      </c>
      <c r="I676" s="737" t="s">
        <v>2625</v>
      </c>
      <c r="J676" s="753" t="s">
        <v>2511</v>
      </c>
      <c r="K676" s="682">
        <v>1</v>
      </c>
      <c r="L676" s="748">
        <v>12</v>
      </c>
      <c r="M676" s="749">
        <v>41547.730000000003</v>
      </c>
      <c r="N676" s="682">
        <v>1</v>
      </c>
      <c r="O676" s="748">
        <v>6</v>
      </c>
      <c r="P676" s="749">
        <v>18930</v>
      </c>
    </row>
    <row r="677" spans="1:16" x14ac:dyDescent="0.2">
      <c r="A677" s="744">
        <v>480</v>
      </c>
      <c r="B677" s="744" t="s">
        <v>2598</v>
      </c>
      <c r="C677" s="744" t="s">
        <v>1201</v>
      </c>
      <c r="D677" s="746" t="s">
        <v>3170</v>
      </c>
      <c r="E677" s="750">
        <v>4500</v>
      </c>
      <c r="F677" s="744" t="s">
        <v>3171</v>
      </c>
      <c r="G677" s="737" t="s">
        <v>3172</v>
      </c>
      <c r="H677" s="737" t="s">
        <v>3173</v>
      </c>
      <c r="I677" s="737" t="s">
        <v>2625</v>
      </c>
      <c r="J677" s="753" t="s">
        <v>2511</v>
      </c>
      <c r="K677" s="682">
        <v>1</v>
      </c>
      <c r="L677" s="748">
        <v>12</v>
      </c>
      <c r="M677" s="749">
        <v>62294.79</v>
      </c>
      <c r="N677" s="682">
        <v>1</v>
      </c>
      <c r="O677" s="748">
        <v>6</v>
      </c>
      <c r="P677" s="749">
        <v>26930</v>
      </c>
    </row>
    <row r="678" spans="1:16" x14ac:dyDescent="0.2">
      <c r="A678" s="744">
        <v>480</v>
      </c>
      <c r="B678" s="744" t="s">
        <v>1264</v>
      </c>
      <c r="C678" s="744" t="s">
        <v>1201</v>
      </c>
      <c r="D678" s="746" t="s">
        <v>2674</v>
      </c>
      <c r="E678" s="750">
        <v>1500</v>
      </c>
      <c r="F678" s="744" t="s">
        <v>3174</v>
      </c>
      <c r="G678" s="737" t="s">
        <v>3175</v>
      </c>
      <c r="H678" s="737" t="s">
        <v>3176</v>
      </c>
      <c r="I678" s="737" t="s">
        <v>2526</v>
      </c>
      <c r="J678" s="753" t="s">
        <v>2526</v>
      </c>
      <c r="K678" s="682">
        <v>1</v>
      </c>
      <c r="L678" s="748">
        <v>12</v>
      </c>
      <c r="M678" s="749">
        <v>28625.97</v>
      </c>
      <c r="N678" s="682">
        <v>1</v>
      </c>
      <c r="O678" s="748">
        <v>6</v>
      </c>
      <c r="P678" s="749">
        <v>12521.95</v>
      </c>
    </row>
    <row r="679" spans="1:16" x14ac:dyDescent="0.2">
      <c r="A679" s="744">
        <v>480</v>
      </c>
      <c r="B679" s="744" t="s">
        <v>1264</v>
      </c>
      <c r="C679" s="744" t="s">
        <v>1201</v>
      </c>
      <c r="D679" s="746" t="s">
        <v>3177</v>
      </c>
      <c r="E679" s="750">
        <v>5000</v>
      </c>
      <c r="F679" s="744" t="s">
        <v>3178</v>
      </c>
      <c r="G679" s="737" t="s">
        <v>3179</v>
      </c>
      <c r="H679" s="737" t="s">
        <v>3164</v>
      </c>
      <c r="I679" s="737" t="s">
        <v>2625</v>
      </c>
      <c r="J679" s="753" t="s">
        <v>2511</v>
      </c>
      <c r="K679" s="682">
        <v>5</v>
      </c>
      <c r="L679" s="748">
        <v>11</v>
      </c>
      <c r="M679" s="749">
        <v>64919.780000000006</v>
      </c>
      <c r="N679" s="682"/>
      <c r="O679" s="748"/>
      <c r="P679" s="749"/>
    </row>
    <row r="680" spans="1:16" ht="22.5" x14ac:dyDescent="0.2">
      <c r="A680" s="744">
        <v>480</v>
      </c>
      <c r="B680" s="744" t="s">
        <v>1264</v>
      </c>
      <c r="C680" s="744" t="s">
        <v>1201</v>
      </c>
      <c r="D680" s="746" t="s">
        <v>2841</v>
      </c>
      <c r="E680" s="750">
        <v>2900</v>
      </c>
      <c r="F680" s="744" t="s">
        <v>3180</v>
      </c>
      <c r="G680" s="737" t="s">
        <v>3181</v>
      </c>
      <c r="H680" s="737" t="s">
        <v>3182</v>
      </c>
      <c r="I680" s="737" t="s">
        <v>2625</v>
      </c>
      <c r="J680" s="753" t="s">
        <v>2511</v>
      </c>
      <c r="K680" s="682">
        <v>1</v>
      </c>
      <c r="L680" s="748">
        <v>12</v>
      </c>
      <c r="M680" s="749">
        <v>45592.349999999991</v>
      </c>
      <c r="N680" s="682">
        <v>1</v>
      </c>
      <c r="O680" s="748">
        <v>6</v>
      </c>
      <c r="P680" s="749">
        <v>21211.47</v>
      </c>
    </row>
    <row r="681" spans="1:16" x14ac:dyDescent="0.2">
      <c r="A681" s="744">
        <v>480</v>
      </c>
      <c r="B681" s="744" t="s">
        <v>1264</v>
      </c>
      <c r="C681" s="744" t="s">
        <v>1201</v>
      </c>
      <c r="D681" s="746" t="s">
        <v>3183</v>
      </c>
      <c r="E681" s="750">
        <v>6000</v>
      </c>
      <c r="F681" s="744" t="s">
        <v>3184</v>
      </c>
      <c r="G681" s="737" t="s">
        <v>3185</v>
      </c>
      <c r="H681" s="737" t="s">
        <v>2624</v>
      </c>
      <c r="I681" s="737" t="s">
        <v>2625</v>
      </c>
      <c r="J681" s="753" t="s">
        <v>2511</v>
      </c>
      <c r="K681" s="682">
        <v>5</v>
      </c>
      <c r="L681" s="748">
        <v>12</v>
      </c>
      <c r="M681" s="749">
        <v>77299.570000000007</v>
      </c>
      <c r="N681" s="682">
        <v>2</v>
      </c>
      <c r="O681" s="748">
        <v>6</v>
      </c>
      <c r="P681" s="749">
        <v>36710</v>
      </c>
    </row>
    <row r="682" spans="1:16" ht="22.5" x14ac:dyDescent="0.2">
      <c r="A682" s="744">
        <v>480</v>
      </c>
      <c r="B682" s="744" t="s">
        <v>1264</v>
      </c>
      <c r="C682" s="744" t="s">
        <v>1201</v>
      </c>
      <c r="D682" s="746" t="s">
        <v>3186</v>
      </c>
      <c r="E682" s="750">
        <v>6000</v>
      </c>
      <c r="F682" s="744" t="s">
        <v>3187</v>
      </c>
      <c r="G682" s="737" t="s">
        <v>3188</v>
      </c>
      <c r="H682" s="737" t="s">
        <v>3189</v>
      </c>
      <c r="I682" s="737" t="s">
        <v>2625</v>
      </c>
      <c r="J682" s="753" t="s">
        <v>2511</v>
      </c>
      <c r="K682" s="682">
        <v>5</v>
      </c>
      <c r="L682" s="748">
        <v>12</v>
      </c>
      <c r="M682" s="749">
        <v>77587.5</v>
      </c>
      <c r="N682" s="682">
        <v>2</v>
      </c>
      <c r="O682" s="748">
        <v>6</v>
      </c>
      <c r="P682" s="749">
        <v>36473.33</v>
      </c>
    </row>
    <row r="683" spans="1:16" x14ac:dyDescent="0.2">
      <c r="A683" s="744">
        <v>480</v>
      </c>
      <c r="B683" s="744" t="s">
        <v>1264</v>
      </c>
      <c r="C683" s="744" t="s">
        <v>1201</v>
      </c>
      <c r="D683" s="746" t="s">
        <v>2674</v>
      </c>
      <c r="E683" s="750">
        <v>1500</v>
      </c>
      <c r="F683" s="744" t="s">
        <v>3190</v>
      </c>
      <c r="G683" s="737" t="s">
        <v>3191</v>
      </c>
      <c r="H683" s="737" t="s">
        <v>3192</v>
      </c>
      <c r="I683" s="737" t="s">
        <v>2625</v>
      </c>
      <c r="J683" s="753" t="s">
        <v>2511</v>
      </c>
      <c r="K683" s="682">
        <v>1</v>
      </c>
      <c r="L683" s="748">
        <v>12</v>
      </c>
      <c r="M683" s="749">
        <v>29153.22</v>
      </c>
      <c r="N683" s="682">
        <v>1</v>
      </c>
      <c r="O683" s="748">
        <v>6</v>
      </c>
      <c r="P683" s="749">
        <v>12868.92</v>
      </c>
    </row>
    <row r="684" spans="1:16" x14ac:dyDescent="0.2">
      <c r="A684" s="744">
        <v>480</v>
      </c>
      <c r="B684" s="744" t="s">
        <v>1264</v>
      </c>
      <c r="C684" s="744" t="s">
        <v>1201</v>
      </c>
      <c r="D684" s="746" t="s">
        <v>2789</v>
      </c>
      <c r="E684" s="750">
        <v>4500</v>
      </c>
      <c r="F684" s="744" t="s">
        <v>1943</v>
      </c>
      <c r="G684" s="737" t="s">
        <v>1944</v>
      </c>
      <c r="H684" s="737" t="s">
        <v>3193</v>
      </c>
      <c r="I684" s="737" t="s">
        <v>2625</v>
      </c>
      <c r="J684" s="753" t="s">
        <v>2511</v>
      </c>
      <c r="K684" s="682">
        <v>1</v>
      </c>
      <c r="L684" s="748">
        <v>7</v>
      </c>
      <c r="M684" s="749">
        <v>40918.039999999994</v>
      </c>
      <c r="N684" s="682"/>
      <c r="O684" s="748"/>
      <c r="P684" s="749"/>
    </row>
    <row r="685" spans="1:16" ht="22.5" x14ac:dyDescent="0.2">
      <c r="A685" s="744">
        <v>480</v>
      </c>
      <c r="B685" s="744" t="s">
        <v>1264</v>
      </c>
      <c r="C685" s="744" t="s">
        <v>1201</v>
      </c>
      <c r="D685" s="746" t="s">
        <v>3194</v>
      </c>
      <c r="E685" s="750">
        <v>2100</v>
      </c>
      <c r="F685" s="744" t="s">
        <v>3195</v>
      </c>
      <c r="G685" s="737" t="s">
        <v>3196</v>
      </c>
      <c r="H685" s="737" t="s">
        <v>2587</v>
      </c>
      <c r="I685" s="737" t="s">
        <v>2526</v>
      </c>
      <c r="J685" s="753" t="s">
        <v>2526</v>
      </c>
      <c r="K685" s="682">
        <v>1</v>
      </c>
      <c r="L685" s="748">
        <v>12</v>
      </c>
      <c r="M685" s="749">
        <v>36710.26</v>
      </c>
      <c r="N685" s="682">
        <v>1</v>
      </c>
      <c r="O685" s="748">
        <v>6</v>
      </c>
      <c r="P685" s="749">
        <v>16503.449999999997</v>
      </c>
    </row>
    <row r="686" spans="1:16" ht="22.5" x14ac:dyDescent="0.2">
      <c r="A686" s="744">
        <v>480</v>
      </c>
      <c r="B686" s="744" t="s">
        <v>1264</v>
      </c>
      <c r="C686" s="744" t="s">
        <v>1201</v>
      </c>
      <c r="D686" s="746" t="s">
        <v>3197</v>
      </c>
      <c r="E686" s="750">
        <v>2100</v>
      </c>
      <c r="F686" s="744" t="s">
        <v>3198</v>
      </c>
      <c r="G686" s="737" t="s">
        <v>3199</v>
      </c>
      <c r="H686" s="737" t="s">
        <v>3200</v>
      </c>
      <c r="I686" s="737" t="s">
        <v>2526</v>
      </c>
      <c r="J686" s="753" t="s">
        <v>2526</v>
      </c>
      <c r="K686" s="682">
        <v>5</v>
      </c>
      <c r="L686" s="748">
        <v>12</v>
      </c>
      <c r="M686" s="749">
        <v>30665.64</v>
      </c>
      <c r="N686" s="682">
        <v>2</v>
      </c>
      <c r="O686" s="748">
        <v>6</v>
      </c>
      <c r="P686" s="749">
        <v>13460</v>
      </c>
    </row>
    <row r="687" spans="1:16" x14ac:dyDescent="0.2">
      <c r="A687" s="744">
        <v>480</v>
      </c>
      <c r="B687" s="744" t="s">
        <v>2598</v>
      </c>
      <c r="C687" s="744" t="s">
        <v>1201</v>
      </c>
      <c r="D687" s="746" t="s">
        <v>2604</v>
      </c>
      <c r="E687" s="750">
        <v>1500</v>
      </c>
      <c r="F687" s="744" t="s">
        <v>3201</v>
      </c>
      <c r="G687" s="737" t="s">
        <v>3202</v>
      </c>
      <c r="H687" s="737" t="s">
        <v>3019</v>
      </c>
      <c r="I687" s="737" t="s">
        <v>2625</v>
      </c>
      <c r="J687" s="753" t="s">
        <v>2511</v>
      </c>
      <c r="K687" s="682">
        <v>1</v>
      </c>
      <c r="L687" s="748">
        <v>12</v>
      </c>
      <c r="M687" s="749">
        <v>29265.54</v>
      </c>
      <c r="N687" s="682">
        <v>1</v>
      </c>
      <c r="O687" s="748">
        <v>6</v>
      </c>
      <c r="P687" s="749">
        <v>12852.49</v>
      </c>
    </row>
    <row r="688" spans="1:16" x14ac:dyDescent="0.2">
      <c r="A688" s="744">
        <v>480</v>
      </c>
      <c r="B688" s="744" t="s">
        <v>3203</v>
      </c>
      <c r="C688" s="744" t="s">
        <v>1201</v>
      </c>
      <c r="D688" s="746" t="s">
        <v>2604</v>
      </c>
      <c r="E688" s="750">
        <v>1500</v>
      </c>
      <c r="F688" s="744" t="s">
        <v>1958</v>
      </c>
      <c r="G688" s="737" t="s">
        <v>1959</v>
      </c>
      <c r="H688" s="737" t="s">
        <v>3204</v>
      </c>
      <c r="I688" s="737" t="s">
        <v>2526</v>
      </c>
      <c r="J688" s="753" t="s">
        <v>2526</v>
      </c>
      <c r="K688" s="682">
        <v>1</v>
      </c>
      <c r="L688" s="748">
        <v>5</v>
      </c>
      <c r="M688" s="749">
        <v>15758.599999999999</v>
      </c>
      <c r="N688" s="682"/>
      <c r="O688" s="748"/>
      <c r="P688" s="749"/>
    </row>
    <row r="689" spans="1:16" x14ac:dyDescent="0.2">
      <c r="A689" s="744">
        <v>480</v>
      </c>
      <c r="B689" s="744" t="s">
        <v>1264</v>
      </c>
      <c r="C689" s="744" t="s">
        <v>1201</v>
      </c>
      <c r="D689" s="746" t="s">
        <v>3205</v>
      </c>
      <c r="E689" s="750">
        <v>2700</v>
      </c>
      <c r="F689" s="744" t="s">
        <v>3206</v>
      </c>
      <c r="G689" s="737" t="s">
        <v>3207</v>
      </c>
      <c r="H689" s="737" t="s">
        <v>2587</v>
      </c>
      <c r="I689" s="737" t="s">
        <v>2526</v>
      </c>
      <c r="J689" s="753" t="s">
        <v>2526</v>
      </c>
      <c r="K689" s="682">
        <v>1</v>
      </c>
      <c r="L689" s="748">
        <v>12</v>
      </c>
      <c r="M689" s="749">
        <v>44716.219999999994</v>
      </c>
      <c r="N689" s="682">
        <v>1</v>
      </c>
      <c r="O689" s="748">
        <v>6</v>
      </c>
      <c r="P689" s="749">
        <v>20109.560000000001</v>
      </c>
    </row>
    <row r="690" spans="1:16" x14ac:dyDescent="0.2">
      <c r="A690" s="744">
        <v>480</v>
      </c>
      <c r="B690" s="744" t="s">
        <v>1264</v>
      </c>
      <c r="C690" s="744" t="s">
        <v>1201</v>
      </c>
      <c r="D690" s="746" t="s">
        <v>2621</v>
      </c>
      <c r="E690" s="750">
        <v>1500</v>
      </c>
      <c r="F690" s="744" t="s">
        <v>3208</v>
      </c>
      <c r="G690" s="737" t="s">
        <v>3209</v>
      </c>
      <c r="H690" s="737" t="s">
        <v>3192</v>
      </c>
      <c r="I690" s="737" t="s">
        <v>2625</v>
      </c>
      <c r="J690" s="753" t="s">
        <v>2511</v>
      </c>
      <c r="K690" s="682">
        <v>1</v>
      </c>
      <c r="L690" s="748">
        <v>12</v>
      </c>
      <c r="M690" s="749">
        <v>29572.890000000007</v>
      </c>
      <c r="N690" s="682">
        <v>1</v>
      </c>
      <c r="O690" s="748">
        <v>6</v>
      </c>
      <c r="P690" s="749">
        <v>12747.36</v>
      </c>
    </row>
    <row r="691" spans="1:16" x14ac:dyDescent="0.2">
      <c r="A691" s="744">
        <v>480</v>
      </c>
      <c r="B691" s="744" t="s">
        <v>2598</v>
      </c>
      <c r="C691" s="744" t="s">
        <v>1201</v>
      </c>
      <c r="D691" s="746" t="s">
        <v>2700</v>
      </c>
      <c r="E691" s="750">
        <v>1800</v>
      </c>
      <c r="F691" s="744" t="s">
        <v>3210</v>
      </c>
      <c r="G691" s="737" t="s">
        <v>3211</v>
      </c>
      <c r="H691" s="737" t="s">
        <v>3212</v>
      </c>
      <c r="I691" s="737" t="s">
        <v>2625</v>
      </c>
      <c r="J691" s="753" t="s">
        <v>2511</v>
      </c>
      <c r="K691" s="682">
        <v>1</v>
      </c>
      <c r="L691" s="748">
        <v>12</v>
      </c>
      <c r="M691" s="749">
        <v>32908.660000000003</v>
      </c>
      <c r="N691" s="682">
        <v>1</v>
      </c>
      <c r="O691" s="748">
        <v>6</v>
      </c>
      <c r="P691" s="749">
        <v>14648.529999999999</v>
      </c>
    </row>
    <row r="692" spans="1:16" ht="22.5" x14ac:dyDescent="0.2">
      <c r="A692" s="744">
        <v>480</v>
      </c>
      <c r="B692" s="744" t="s">
        <v>1264</v>
      </c>
      <c r="C692" s="744" t="s">
        <v>1201</v>
      </c>
      <c r="D692" s="746" t="s">
        <v>3213</v>
      </c>
      <c r="E692" s="750">
        <v>2700</v>
      </c>
      <c r="F692" s="744" t="s">
        <v>3214</v>
      </c>
      <c r="G692" s="737" t="s">
        <v>3215</v>
      </c>
      <c r="H692" s="737" t="s">
        <v>2587</v>
      </c>
      <c r="I692" s="737" t="s">
        <v>2526</v>
      </c>
      <c r="J692" s="753" t="s">
        <v>2526</v>
      </c>
      <c r="K692" s="682">
        <v>1</v>
      </c>
      <c r="L692" s="748">
        <v>12</v>
      </c>
      <c r="M692" s="749">
        <v>43540.65</v>
      </c>
      <c r="N692" s="682">
        <v>1</v>
      </c>
      <c r="O692" s="748">
        <v>6</v>
      </c>
      <c r="P692" s="749">
        <v>19695.759999999998</v>
      </c>
    </row>
    <row r="693" spans="1:16" x14ac:dyDescent="0.2">
      <c r="A693" s="744">
        <v>480</v>
      </c>
      <c r="B693" s="744" t="s">
        <v>1264</v>
      </c>
      <c r="C693" s="744" t="s">
        <v>1201</v>
      </c>
      <c r="D693" s="746" t="s">
        <v>2556</v>
      </c>
      <c r="E693" s="750">
        <v>2100</v>
      </c>
      <c r="F693" s="744" t="s">
        <v>3216</v>
      </c>
      <c r="G693" s="737" t="s">
        <v>3217</v>
      </c>
      <c r="H693" s="737" t="s">
        <v>3218</v>
      </c>
      <c r="I693" s="737" t="s">
        <v>2526</v>
      </c>
      <c r="J693" s="753" t="s">
        <v>2526</v>
      </c>
      <c r="K693" s="682">
        <v>1</v>
      </c>
      <c r="L693" s="748">
        <v>12</v>
      </c>
      <c r="M693" s="749">
        <v>36589.68</v>
      </c>
      <c r="N693" s="682">
        <v>1</v>
      </c>
      <c r="O693" s="748">
        <v>6</v>
      </c>
      <c r="P693" s="749">
        <v>16410.830000000002</v>
      </c>
    </row>
    <row r="694" spans="1:16" ht="22.5" x14ac:dyDescent="0.2">
      <c r="A694" s="744">
        <v>480</v>
      </c>
      <c r="B694" s="744" t="s">
        <v>1264</v>
      </c>
      <c r="C694" s="744" t="s">
        <v>1201</v>
      </c>
      <c r="D694" s="746" t="s">
        <v>3219</v>
      </c>
      <c r="E694" s="750">
        <v>3500</v>
      </c>
      <c r="F694" s="744" t="s">
        <v>3220</v>
      </c>
      <c r="G694" s="737" t="s">
        <v>3221</v>
      </c>
      <c r="H694" s="737" t="s">
        <v>3222</v>
      </c>
      <c r="I694" s="737" t="s">
        <v>2625</v>
      </c>
      <c r="J694" s="753" t="s">
        <v>2511</v>
      </c>
      <c r="K694" s="682">
        <v>1</v>
      </c>
      <c r="L694" s="748">
        <v>12</v>
      </c>
      <c r="M694" s="749">
        <v>53629.71</v>
      </c>
      <c r="N694" s="682">
        <v>1</v>
      </c>
      <c r="O694" s="748">
        <v>6</v>
      </c>
      <c r="P694" s="749">
        <v>24929.73</v>
      </c>
    </row>
    <row r="695" spans="1:16" ht="22.5" x14ac:dyDescent="0.2">
      <c r="A695" s="744">
        <v>480</v>
      </c>
      <c r="B695" s="744" t="s">
        <v>1264</v>
      </c>
      <c r="C695" s="744" t="s">
        <v>1201</v>
      </c>
      <c r="D695" s="746" t="s">
        <v>2620</v>
      </c>
      <c r="E695" s="750">
        <v>2500</v>
      </c>
      <c r="F695" s="744" t="s">
        <v>1451</v>
      </c>
      <c r="G695" s="737" t="s">
        <v>1452</v>
      </c>
      <c r="H695" s="737" t="s">
        <v>3223</v>
      </c>
      <c r="I695" s="737" t="s">
        <v>2526</v>
      </c>
      <c r="J695" s="753" t="s">
        <v>2526</v>
      </c>
      <c r="K695" s="682">
        <v>1</v>
      </c>
      <c r="L695" s="748">
        <v>11</v>
      </c>
      <c r="M695" s="749">
        <v>7252.92</v>
      </c>
      <c r="N695" s="682"/>
      <c r="O695" s="748"/>
      <c r="P695" s="749"/>
    </row>
    <row r="696" spans="1:16" x14ac:dyDescent="0.2">
      <c r="A696" s="744">
        <v>480</v>
      </c>
      <c r="B696" s="744" t="s">
        <v>2598</v>
      </c>
      <c r="C696" s="744" t="s">
        <v>1201</v>
      </c>
      <c r="D696" s="746" t="s">
        <v>2942</v>
      </c>
      <c r="E696" s="750">
        <v>2700</v>
      </c>
      <c r="F696" s="744" t="s">
        <v>3224</v>
      </c>
      <c r="G696" s="737" t="s">
        <v>3225</v>
      </c>
      <c r="H696" s="737" t="s">
        <v>2542</v>
      </c>
      <c r="I696" s="737" t="s">
        <v>2625</v>
      </c>
      <c r="J696" s="753" t="s">
        <v>2511</v>
      </c>
      <c r="K696" s="682">
        <v>1</v>
      </c>
      <c r="L696" s="748">
        <v>12</v>
      </c>
      <c r="M696" s="749">
        <v>43687.749999999993</v>
      </c>
      <c r="N696" s="682">
        <v>1</v>
      </c>
      <c r="O696" s="748">
        <v>6</v>
      </c>
      <c r="P696" s="749">
        <v>19972.86</v>
      </c>
    </row>
    <row r="697" spans="1:16" x14ac:dyDescent="0.2">
      <c r="A697" s="744">
        <v>480</v>
      </c>
      <c r="B697" s="744" t="s">
        <v>2598</v>
      </c>
      <c r="C697" s="744" t="s">
        <v>1201</v>
      </c>
      <c r="D697" s="746" t="s">
        <v>3226</v>
      </c>
      <c r="E697" s="750">
        <v>1800</v>
      </c>
      <c r="F697" s="744" t="s">
        <v>3227</v>
      </c>
      <c r="G697" s="737" t="s">
        <v>3228</v>
      </c>
      <c r="H697" s="737" t="s">
        <v>3229</v>
      </c>
      <c r="I697" s="737" t="s">
        <v>2625</v>
      </c>
      <c r="J697" s="753" t="s">
        <v>2511</v>
      </c>
      <c r="K697" s="682">
        <v>1</v>
      </c>
      <c r="L697" s="748">
        <v>12</v>
      </c>
      <c r="M697" s="749">
        <v>32058.459999999992</v>
      </c>
      <c r="N697" s="682">
        <v>1</v>
      </c>
      <c r="O697" s="748">
        <v>6</v>
      </c>
      <c r="P697" s="749">
        <v>14380.19</v>
      </c>
    </row>
    <row r="698" spans="1:16" x14ac:dyDescent="0.2">
      <c r="A698" s="744">
        <v>480</v>
      </c>
      <c r="B698" s="744" t="s">
        <v>1264</v>
      </c>
      <c r="C698" s="744" t="s">
        <v>1201</v>
      </c>
      <c r="D698" s="746" t="s">
        <v>3230</v>
      </c>
      <c r="E698" s="750">
        <v>2500</v>
      </c>
      <c r="F698" s="744" t="s">
        <v>2576</v>
      </c>
      <c r="G698" s="737" t="s">
        <v>2577</v>
      </c>
      <c r="H698" s="737" t="s">
        <v>2578</v>
      </c>
      <c r="I698" s="737" t="s">
        <v>2625</v>
      </c>
      <c r="J698" s="753" t="s">
        <v>2511</v>
      </c>
      <c r="K698" s="682">
        <v>1</v>
      </c>
      <c r="L698" s="748">
        <v>9</v>
      </c>
      <c r="M698" s="749">
        <v>33666.89</v>
      </c>
      <c r="N698" s="682"/>
      <c r="O698" s="748"/>
      <c r="P698" s="749"/>
    </row>
    <row r="699" spans="1:16" x14ac:dyDescent="0.2">
      <c r="A699" s="744">
        <v>480</v>
      </c>
      <c r="B699" s="744" t="s">
        <v>1264</v>
      </c>
      <c r="C699" s="744" t="s">
        <v>1201</v>
      </c>
      <c r="D699" s="746" t="s">
        <v>3013</v>
      </c>
      <c r="E699" s="750">
        <v>5000</v>
      </c>
      <c r="F699" s="744" t="s">
        <v>3231</v>
      </c>
      <c r="G699" s="737" t="s">
        <v>3232</v>
      </c>
      <c r="H699" s="737" t="s">
        <v>2551</v>
      </c>
      <c r="I699" s="737" t="s">
        <v>2625</v>
      </c>
      <c r="J699" s="753" t="s">
        <v>2511</v>
      </c>
      <c r="K699" s="682">
        <v>1</v>
      </c>
      <c r="L699" s="748">
        <v>12</v>
      </c>
      <c r="M699" s="749">
        <v>65202.070000000007</v>
      </c>
      <c r="N699" s="682">
        <v>1</v>
      </c>
      <c r="O699" s="748">
        <v>6</v>
      </c>
      <c r="P699" s="749">
        <v>30793.199999999997</v>
      </c>
    </row>
    <row r="700" spans="1:16" x14ac:dyDescent="0.2">
      <c r="A700" s="744">
        <v>480</v>
      </c>
      <c r="B700" s="744" t="s">
        <v>2598</v>
      </c>
      <c r="C700" s="744" t="s">
        <v>1201</v>
      </c>
      <c r="D700" s="746" t="s">
        <v>2604</v>
      </c>
      <c r="E700" s="750">
        <v>1500</v>
      </c>
      <c r="F700" s="744" t="s">
        <v>3233</v>
      </c>
      <c r="G700" s="737" t="s">
        <v>3234</v>
      </c>
      <c r="H700" s="737" t="s">
        <v>3235</v>
      </c>
      <c r="I700" s="737" t="s">
        <v>2625</v>
      </c>
      <c r="J700" s="753" t="s">
        <v>2511</v>
      </c>
      <c r="K700" s="682">
        <v>1</v>
      </c>
      <c r="L700" s="748">
        <v>12</v>
      </c>
      <c r="M700" s="749">
        <v>29650.690000000002</v>
      </c>
      <c r="N700" s="682">
        <v>1</v>
      </c>
      <c r="O700" s="748">
        <v>6</v>
      </c>
      <c r="P700" s="749">
        <v>12930</v>
      </c>
    </row>
    <row r="701" spans="1:16" x14ac:dyDescent="0.2">
      <c r="A701" s="744">
        <v>480</v>
      </c>
      <c r="B701" s="744" t="s">
        <v>1264</v>
      </c>
      <c r="C701" s="744" t="s">
        <v>1201</v>
      </c>
      <c r="D701" s="746" t="s">
        <v>3236</v>
      </c>
      <c r="E701" s="750">
        <v>1500</v>
      </c>
      <c r="F701" s="744" t="s">
        <v>2281</v>
      </c>
      <c r="G701" s="737" t="s">
        <v>2282</v>
      </c>
      <c r="H701" s="737" t="s">
        <v>3237</v>
      </c>
      <c r="I701" s="737" t="s">
        <v>2526</v>
      </c>
      <c r="J701" s="753" t="s">
        <v>2526</v>
      </c>
      <c r="K701" s="682">
        <v>1</v>
      </c>
      <c r="L701" s="748">
        <v>5</v>
      </c>
      <c r="M701" s="749">
        <v>15570.83</v>
      </c>
      <c r="N701" s="682"/>
      <c r="O701" s="748"/>
      <c r="P701" s="749"/>
    </row>
    <row r="702" spans="1:16" x14ac:dyDescent="0.2">
      <c r="A702" s="744">
        <v>480</v>
      </c>
      <c r="B702" s="744" t="s">
        <v>1264</v>
      </c>
      <c r="C702" s="744" t="s">
        <v>1201</v>
      </c>
      <c r="D702" s="746" t="s">
        <v>3036</v>
      </c>
      <c r="E702" s="750">
        <v>2100</v>
      </c>
      <c r="F702" s="744" t="s">
        <v>3238</v>
      </c>
      <c r="G702" s="737" t="s">
        <v>3239</v>
      </c>
      <c r="H702" s="737" t="s">
        <v>2873</v>
      </c>
      <c r="I702" s="737" t="s">
        <v>2526</v>
      </c>
      <c r="J702" s="753" t="s">
        <v>2526</v>
      </c>
      <c r="K702" s="682">
        <v>1</v>
      </c>
      <c r="L702" s="748">
        <v>12</v>
      </c>
      <c r="M702" s="749">
        <v>36740.32</v>
      </c>
      <c r="N702" s="682">
        <v>1</v>
      </c>
      <c r="O702" s="748">
        <v>6</v>
      </c>
      <c r="P702" s="749">
        <v>16507.079999999998</v>
      </c>
    </row>
    <row r="703" spans="1:16" x14ac:dyDescent="0.2">
      <c r="A703" s="744">
        <v>480</v>
      </c>
      <c r="B703" s="744" t="s">
        <v>1264</v>
      </c>
      <c r="C703" s="744" t="s">
        <v>1201</v>
      </c>
      <c r="D703" s="746" t="s">
        <v>2650</v>
      </c>
      <c r="E703" s="750">
        <v>2100</v>
      </c>
      <c r="F703" s="744" t="s">
        <v>3240</v>
      </c>
      <c r="G703" s="737" t="s">
        <v>3241</v>
      </c>
      <c r="H703" s="737" t="s">
        <v>3242</v>
      </c>
      <c r="I703" s="737" t="s">
        <v>2625</v>
      </c>
      <c r="J703" s="753" t="s">
        <v>2511</v>
      </c>
      <c r="K703" s="682">
        <v>5</v>
      </c>
      <c r="L703" s="748">
        <v>12</v>
      </c>
      <c r="M703" s="749">
        <v>30900</v>
      </c>
      <c r="N703" s="682">
        <v>2</v>
      </c>
      <c r="O703" s="748">
        <v>6</v>
      </c>
      <c r="P703" s="749">
        <v>13529.56</v>
      </c>
    </row>
    <row r="704" spans="1:16" x14ac:dyDescent="0.2">
      <c r="A704" s="744">
        <v>480</v>
      </c>
      <c r="B704" s="744" t="s">
        <v>1264</v>
      </c>
      <c r="C704" s="744" t="s">
        <v>1201</v>
      </c>
      <c r="D704" s="746" t="s">
        <v>3243</v>
      </c>
      <c r="E704" s="750">
        <v>5500</v>
      </c>
      <c r="F704" s="744" t="s">
        <v>3244</v>
      </c>
      <c r="G704" s="737" t="s">
        <v>3245</v>
      </c>
      <c r="H704" s="737" t="s">
        <v>3246</v>
      </c>
      <c r="I704" s="737" t="s">
        <v>2625</v>
      </c>
      <c r="J704" s="753" t="s">
        <v>2511</v>
      </c>
      <c r="K704" s="682">
        <v>1</v>
      </c>
      <c r="L704" s="748">
        <v>11</v>
      </c>
      <c r="M704" s="749">
        <v>12981.34</v>
      </c>
      <c r="N704" s="682"/>
      <c r="O704" s="748"/>
      <c r="P704" s="749"/>
    </row>
    <row r="705" spans="1:16" x14ac:dyDescent="0.2">
      <c r="A705" s="744">
        <v>480</v>
      </c>
      <c r="B705" s="744" t="s">
        <v>2598</v>
      </c>
      <c r="C705" s="744" t="s">
        <v>1201</v>
      </c>
      <c r="D705" s="746" t="s">
        <v>3247</v>
      </c>
      <c r="E705" s="750">
        <v>2100</v>
      </c>
      <c r="F705" s="744" t="s">
        <v>3248</v>
      </c>
      <c r="G705" s="737" t="s">
        <v>3249</v>
      </c>
      <c r="H705" s="737" t="s">
        <v>2583</v>
      </c>
      <c r="I705" s="737" t="s">
        <v>2526</v>
      </c>
      <c r="J705" s="753" t="s">
        <v>2526</v>
      </c>
      <c r="K705" s="682">
        <v>1</v>
      </c>
      <c r="L705" s="748">
        <v>12</v>
      </c>
      <c r="M705" s="749">
        <v>36712.219999999994</v>
      </c>
      <c r="N705" s="682">
        <v>1</v>
      </c>
      <c r="O705" s="748">
        <v>6</v>
      </c>
      <c r="P705" s="749">
        <v>16526.580000000002</v>
      </c>
    </row>
    <row r="706" spans="1:16" x14ac:dyDescent="0.2">
      <c r="A706" s="744">
        <v>480</v>
      </c>
      <c r="B706" s="744" t="s">
        <v>1264</v>
      </c>
      <c r="C706" s="744" t="s">
        <v>1201</v>
      </c>
      <c r="D706" s="746" t="s">
        <v>2509</v>
      </c>
      <c r="E706" s="750">
        <v>4500</v>
      </c>
      <c r="F706" s="744" t="s">
        <v>3250</v>
      </c>
      <c r="G706" s="737" t="s">
        <v>3251</v>
      </c>
      <c r="H706" s="737" t="s">
        <v>2509</v>
      </c>
      <c r="I706" s="737" t="s">
        <v>2625</v>
      </c>
      <c r="J706" s="753" t="s">
        <v>2511</v>
      </c>
      <c r="K706" s="682">
        <v>1</v>
      </c>
      <c r="L706" s="748">
        <v>12</v>
      </c>
      <c r="M706" s="749">
        <v>63893</v>
      </c>
      <c r="N706" s="682">
        <v>1</v>
      </c>
      <c r="O706" s="748">
        <v>6</v>
      </c>
      <c r="P706" s="749">
        <v>30686.239999999998</v>
      </c>
    </row>
    <row r="707" spans="1:16" x14ac:dyDescent="0.2">
      <c r="A707" s="744">
        <v>480</v>
      </c>
      <c r="B707" s="744" t="s">
        <v>1264</v>
      </c>
      <c r="C707" s="744" t="s">
        <v>1201</v>
      </c>
      <c r="D707" s="746" t="s">
        <v>3252</v>
      </c>
      <c r="E707" s="750">
        <v>2100</v>
      </c>
      <c r="F707" s="744" t="s">
        <v>3253</v>
      </c>
      <c r="G707" s="737" t="s">
        <v>3254</v>
      </c>
      <c r="H707" s="737" t="s">
        <v>2587</v>
      </c>
      <c r="I707" s="737" t="s">
        <v>2526</v>
      </c>
      <c r="J707" s="753" t="s">
        <v>2526</v>
      </c>
      <c r="K707" s="682">
        <v>5</v>
      </c>
      <c r="L707" s="748">
        <v>12</v>
      </c>
      <c r="M707" s="749">
        <v>30616.500000000004</v>
      </c>
      <c r="N707" s="682">
        <v>2</v>
      </c>
      <c r="O707" s="748">
        <v>6</v>
      </c>
      <c r="P707" s="749">
        <v>13460.15</v>
      </c>
    </row>
    <row r="708" spans="1:16" ht="22.5" x14ac:dyDescent="0.2">
      <c r="A708" s="744">
        <v>480</v>
      </c>
      <c r="B708" s="744" t="s">
        <v>1264</v>
      </c>
      <c r="C708" s="744" t="s">
        <v>1201</v>
      </c>
      <c r="D708" s="746" t="s">
        <v>2700</v>
      </c>
      <c r="E708" s="750">
        <v>1500</v>
      </c>
      <c r="F708" s="744" t="s">
        <v>3255</v>
      </c>
      <c r="G708" s="737" t="s">
        <v>3256</v>
      </c>
      <c r="H708" s="737" t="s">
        <v>2555</v>
      </c>
      <c r="I708" s="737" t="s">
        <v>2625</v>
      </c>
      <c r="J708" s="753" t="s">
        <v>2511</v>
      </c>
      <c r="K708" s="682">
        <v>1</v>
      </c>
      <c r="L708" s="748">
        <v>12</v>
      </c>
      <c r="M708" s="749">
        <v>29562.659999999996</v>
      </c>
      <c r="N708" s="682">
        <v>1</v>
      </c>
      <c r="O708" s="748">
        <v>6</v>
      </c>
      <c r="P708" s="749">
        <v>12929.16</v>
      </c>
    </row>
    <row r="709" spans="1:16" ht="22.5" x14ac:dyDescent="0.2">
      <c r="A709" s="744">
        <v>480</v>
      </c>
      <c r="B709" s="744" t="s">
        <v>2598</v>
      </c>
      <c r="C709" s="744" t="s">
        <v>1201</v>
      </c>
      <c r="D709" s="746" t="s">
        <v>2614</v>
      </c>
      <c r="E709" s="750">
        <v>1500</v>
      </c>
      <c r="F709" s="744" t="s">
        <v>3257</v>
      </c>
      <c r="G709" s="737" t="s">
        <v>3258</v>
      </c>
      <c r="H709" s="737" t="s">
        <v>2661</v>
      </c>
      <c r="I709" s="737" t="s">
        <v>2526</v>
      </c>
      <c r="J709" s="753" t="s">
        <v>2526</v>
      </c>
      <c r="K709" s="682">
        <v>1</v>
      </c>
      <c r="L709" s="748">
        <v>12</v>
      </c>
      <c r="M709" s="749">
        <v>29524.05999999999</v>
      </c>
      <c r="N709" s="682">
        <v>1</v>
      </c>
      <c r="O709" s="748">
        <v>6</v>
      </c>
      <c r="P709" s="749">
        <v>12826.82</v>
      </c>
    </row>
    <row r="710" spans="1:16" ht="22.5" x14ac:dyDescent="0.2">
      <c r="A710" s="744">
        <v>480</v>
      </c>
      <c r="B710" s="744" t="s">
        <v>1264</v>
      </c>
      <c r="C710" s="744" t="s">
        <v>1201</v>
      </c>
      <c r="D710" s="746" t="s">
        <v>3259</v>
      </c>
      <c r="E710" s="750">
        <v>1500</v>
      </c>
      <c r="F710" s="744" t="s">
        <v>2264</v>
      </c>
      <c r="G710" s="737" t="s">
        <v>2265</v>
      </c>
      <c r="H710" s="737" t="s">
        <v>3260</v>
      </c>
      <c r="I710" s="737" t="s">
        <v>2526</v>
      </c>
      <c r="J710" s="753" t="s">
        <v>2526</v>
      </c>
      <c r="K710" s="682">
        <v>1</v>
      </c>
      <c r="L710" s="748">
        <v>11</v>
      </c>
      <c r="M710" s="749">
        <v>6195</v>
      </c>
      <c r="N710" s="682"/>
      <c r="O710" s="748"/>
      <c r="P710" s="749"/>
    </row>
    <row r="711" spans="1:16" ht="22.5" x14ac:dyDescent="0.2">
      <c r="A711" s="744">
        <v>480</v>
      </c>
      <c r="B711" s="744" t="s">
        <v>1264</v>
      </c>
      <c r="C711" s="744" t="s">
        <v>1201</v>
      </c>
      <c r="D711" s="746" t="s">
        <v>3141</v>
      </c>
      <c r="E711" s="750">
        <v>2100</v>
      </c>
      <c r="F711" s="744" t="s">
        <v>3261</v>
      </c>
      <c r="G711" s="737" t="s">
        <v>3262</v>
      </c>
      <c r="H711" s="737" t="s">
        <v>3263</v>
      </c>
      <c r="I711" s="737" t="s">
        <v>2526</v>
      </c>
      <c r="J711" s="753" t="s">
        <v>2526</v>
      </c>
      <c r="K711" s="682">
        <v>1</v>
      </c>
      <c r="L711" s="748">
        <v>12</v>
      </c>
      <c r="M711" s="749">
        <v>36188.679999999993</v>
      </c>
      <c r="N711" s="682">
        <v>1</v>
      </c>
      <c r="O711" s="748">
        <v>6</v>
      </c>
      <c r="P711" s="749">
        <v>16432.489999999998</v>
      </c>
    </row>
    <row r="712" spans="1:16" x14ac:dyDescent="0.2">
      <c r="A712" s="744">
        <v>480</v>
      </c>
      <c r="B712" s="744" t="s">
        <v>1264</v>
      </c>
      <c r="C712" s="744" t="s">
        <v>1201</v>
      </c>
      <c r="D712" s="746" t="s">
        <v>3036</v>
      </c>
      <c r="E712" s="750">
        <v>2100</v>
      </c>
      <c r="F712" s="744" t="s">
        <v>3264</v>
      </c>
      <c r="G712" s="737" t="s">
        <v>3265</v>
      </c>
      <c r="H712" s="737" t="s">
        <v>2515</v>
      </c>
      <c r="I712" s="737" t="s">
        <v>2625</v>
      </c>
      <c r="J712" s="753" t="s">
        <v>2511</v>
      </c>
      <c r="K712" s="682">
        <v>1</v>
      </c>
      <c r="L712" s="748">
        <v>12</v>
      </c>
      <c r="M712" s="749">
        <v>36883.74</v>
      </c>
      <c r="N712" s="682">
        <v>1</v>
      </c>
      <c r="O712" s="748">
        <v>6</v>
      </c>
      <c r="P712" s="749">
        <v>16530</v>
      </c>
    </row>
    <row r="713" spans="1:16" ht="22.5" x14ac:dyDescent="0.2">
      <c r="A713" s="744">
        <v>480</v>
      </c>
      <c r="B713" s="744" t="s">
        <v>1264</v>
      </c>
      <c r="C713" s="744" t="s">
        <v>1201</v>
      </c>
      <c r="D713" s="746" t="s">
        <v>2621</v>
      </c>
      <c r="E713" s="750">
        <v>1800</v>
      </c>
      <c r="F713" s="744" t="s">
        <v>3266</v>
      </c>
      <c r="G713" s="737" t="s">
        <v>3267</v>
      </c>
      <c r="H713" s="737" t="s">
        <v>2873</v>
      </c>
      <c r="I713" s="737" t="s">
        <v>2526</v>
      </c>
      <c r="J713" s="753" t="s">
        <v>2526</v>
      </c>
      <c r="K713" s="682">
        <v>1</v>
      </c>
      <c r="L713" s="748">
        <v>12</v>
      </c>
      <c r="M713" s="749">
        <v>30910.370000000003</v>
      </c>
      <c r="N713" s="682">
        <v>1</v>
      </c>
      <c r="O713" s="748">
        <v>6</v>
      </c>
      <c r="P713" s="749">
        <v>14522.68</v>
      </c>
    </row>
    <row r="714" spans="1:16" x14ac:dyDescent="0.2">
      <c r="A714" s="744">
        <v>480</v>
      </c>
      <c r="B714" s="744" t="s">
        <v>1264</v>
      </c>
      <c r="C714" s="744" t="s">
        <v>1201</v>
      </c>
      <c r="D714" s="746" t="s">
        <v>3268</v>
      </c>
      <c r="E714" s="750">
        <v>6000</v>
      </c>
      <c r="F714" s="744" t="s">
        <v>3269</v>
      </c>
      <c r="G714" s="737" t="s">
        <v>3270</v>
      </c>
      <c r="H714" s="737" t="s">
        <v>2509</v>
      </c>
      <c r="I714" s="737" t="s">
        <v>2625</v>
      </c>
      <c r="J714" s="753" t="s">
        <v>2511</v>
      </c>
      <c r="K714" s="682">
        <v>5</v>
      </c>
      <c r="L714" s="748">
        <v>12</v>
      </c>
      <c r="M714" s="749">
        <v>77695.41</v>
      </c>
      <c r="N714" s="682">
        <v>2</v>
      </c>
      <c r="O714" s="748">
        <v>6</v>
      </c>
      <c r="P714" s="749">
        <v>36930</v>
      </c>
    </row>
    <row r="715" spans="1:16" ht="22.5" x14ac:dyDescent="0.2">
      <c r="A715" s="744">
        <v>480</v>
      </c>
      <c r="B715" s="744" t="s">
        <v>2598</v>
      </c>
      <c r="C715" s="744" t="s">
        <v>1201</v>
      </c>
      <c r="D715" s="746" t="s">
        <v>2968</v>
      </c>
      <c r="E715" s="750">
        <v>1800</v>
      </c>
      <c r="F715" s="744" t="s">
        <v>3271</v>
      </c>
      <c r="G715" s="737" t="s">
        <v>3272</v>
      </c>
      <c r="H715" s="737" t="s">
        <v>3273</v>
      </c>
      <c r="I715" s="737" t="s">
        <v>2625</v>
      </c>
      <c r="J715" s="753" t="s">
        <v>2511</v>
      </c>
      <c r="K715" s="682">
        <v>1</v>
      </c>
      <c r="L715" s="748">
        <v>12</v>
      </c>
      <c r="M715" s="749">
        <v>33058.939999999995</v>
      </c>
      <c r="N715" s="682">
        <v>1</v>
      </c>
      <c r="O715" s="748">
        <v>6</v>
      </c>
      <c r="P715" s="749">
        <v>14715.310000000001</v>
      </c>
    </row>
    <row r="716" spans="1:16" x14ac:dyDescent="0.2">
      <c r="A716" s="744">
        <v>480</v>
      </c>
      <c r="B716" s="744" t="s">
        <v>1264</v>
      </c>
      <c r="C716" s="744" t="s">
        <v>1201</v>
      </c>
      <c r="D716" s="746" t="s">
        <v>3274</v>
      </c>
      <c r="E716" s="750">
        <v>2100</v>
      </c>
      <c r="F716" s="744" t="s">
        <v>3275</v>
      </c>
      <c r="G716" s="737" t="s">
        <v>3276</v>
      </c>
      <c r="H716" s="737" t="s">
        <v>2562</v>
      </c>
      <c r="I716" s="737" t="s">
        <v>2526</v>
      </c>
      <c r="J716" s="753" t="s">
        <v>2526</v>
      </c>
      <c r="K716" s="682">
        <v>6</v>
      </c>
      <c r="L716" s="748">
        <v>12</v>
      </c>
      <c r="M716" s="749">
        <v>28432.86</v>
      </c>
      <c r="N716" s="682">
        <v>2</v>
      </c>
      <c r="O716" s="748">
        <v>6</v>
      </c>
      <c r="P716" s="749">
        <v>13668.98</v>
      </c>
    </row>
    <row r="717" spans="1:16" x14ac:dyDescent="0.2">
      <c r="A717" s="744">
        <v>480</v>
      </c>
      <c r="B717" s="744" t="s">
        <v>1264</v>
      </c>
      <c r="C717" s="744" t="s">
        <v>1201</v>
      </c>
      <c r="D717" s="746" t="s">
        <v>2809</v>
      </c>
      <c r="E717" s="750">
        <v>1500</v>
      </c>
      <c r="F717" s="744" t="s">
        <v>3277</v>
      </c>
      <c r="G717" s="737" t="s">
        <v>3278</v>
      </c>
      <c r="H717" s="737" t="s">
        <v>3279</v>
      </c>
      <c r="I717" s="737" t="s">
        <v>2625</v>
      </c>
      <c r="J717" s="753" t="s">
        <v>2511</v>
      </c>
      <c r="K717" s="682">
        <v>3</v>
      </c>
      <c r="L717" s="748">
        <v>5</v>
      </c>
      <c r="M717" s="749">
        <v>13160.41</v>
      </c>
      <c r="N717" s="682"/>
      <c r="O717" s="748"/>
      <c r="P717" s="749"/>
    </row>
    <row r="718" spans="1:16" ht="22.5" x14ac:dyDescent="0.2">
      <c r="A718" s="744">
        <v>480</v>
      </c>
      <c r="B718" s="744" t="s">
        <v>1264</v>
      </c>
      <c r="C718" s="744" t="s">
        <v>1201</v>
      </c>
      <c r="D718" s="746" t="s">
        <v>3141</v>
      </c>
      <c r="E718" s="750">
        <v>2100</v>
      </c>
      <c r="F718" s="744" t="s">
        <v>3280</v>
      </c>
      <c r="G718" s="737" t="s">
        <v>3281</v>
      </c>
      <c r="H718" s="737" t="s">
        <v>2830</v>
      </c>
      <c r="I718" s="737" t="s">
        <v>2625</v>
      </c>
      <c r="J718" s="753" t="s">
        <v>2511</v>
      </c>
      <c r="K718" s="682">
        <v>1</v>
      </c>
      <c r="L718" s="748">
        <v>12</v>
      </c>
      <c r="M718" s="749">
        <v>36896.94</v>
      </c>
      <c r="N718" s="682">
        <v>1</v>
      </c>
      <c r="O718" s="748">
        <v>6</v>
      </c>
      <c r="P718" s="749">
        <v>16530</v>
      </c>
    </row>
    <row r="719" spans="1:16" ht="22.5" x14ac:dyDescent="0.2">
      <c r="A719" s="744">
        <v>480</v>
      </c>
      <c r="B719" s="744" t="s">
        <v>1264</v>
      </c>
      <c r="C719" s="744" t="s">
        <v>1201</v>
      </c>
      <c r="D719" s="746" t="s">
        <v>3007</v>
      </c>
      <c r="E719" s="750">
        <v>2100</v>
      </c>
      <c r="F719" s="744" t="s">
        <v>3282</v>
      </c>
      <c r="G719" s="737" t="s">
        <v>3283</v>
      </c>
      <c r="H719" s="737" t="s">
        <v>3284</v>
      </c>
      <c r="I719" s="737" t="s">
        <v>2526</v>
      </c>
      <c r="J719" s="753" t="s">
        <v>2526</v>
      </c>
      <c r="K719" s="682">
        <v>1</v>
      </c>
      <c r="L719" s="748">
        <v>12</v>
      </c>
      <c r="M719" s="749">
        <v>36878.53</v>
      </c>
      <c r="N719" s="682">
        <v>1</v>
      </c>
      <c r="O719" s="748">
        <v>6</v>
      </c>
      <c r="P719" s="749">
        <v>16433.86</v>
      </c>
    </row>
    <row r="720" spans="1:16" x14ac:dyDescent="0.2">
      <c r="A720" s="744">
        <v>480</v>
      </c>
      <c r="B720" s="744" t="s">
        <v>1264</v>
      </c>
      <c r="C720" s="744" t="s">
        <v>1201</v>
      </c>
      <c r="D720" s="746" t="s">
        <v>2942</v>
      </c>
      <c r="E720" s="750">
        <v>3500</v>
      </c>
      <c r="F720" s="744" t="s">
        <v>2549</v>
      </c>
      <c r="G720" s="737" t="s">
        <v>2550</v>
      </c>
      <c r="H720" s="737" t="s">
        <v>2551</v>
      </c>
      <c r="I720" s="737" t="s">
        <v>2625</v>
      </c>
      <c r="J720" s="753" t="s">
        <v>2511</v>
      </c>
      <c r="K720" s="682">
        <v>1</v>
      </c>
      <c r="L720" s="748">
        <v>8</v>
      </c>
      <c r="M720" s="749">
        <v>41400.009999999995</v>
      </c>
      <c r="N720" s="682"/>
      <c r="O720" s="748"/>
      <c r="P720" s="749"/>
    </row>
    <row r="721" spans="1:16" x14ac:dyDescent="0.2">
      <c r="A721" s="744">
        <v>480</v>
      </c>
      <c r="B721" s="744" t="s">
        <v>1264</v>
      </c>
      <c r="C721" s="744" t="s">
        <v>1201</v>
      </c>
      <c r="D721" s="746" t="s">
        <v>3285</v>
      </c>
      <c r="E721" s="750">
        <v>2500</v>
      </c>
      <c r="F721" s="744" t="s">
        <v>3286</v>
      </c>
      <c r="G721" s="737" t="s">
        <v>3287</v>
      </c>
      <c r="H721" s="737" t="s">
        <v>3288</v>
      </c>
      <c r="I721" s="737" t="s">
        <v>2625</v>
      </c>
      <c r="J721" s="753" t="s">
        <v>2511</v>
      </c>
      <c r="K721" s="682">
        <v>1</v>
      </c>
      <c r="L721" s="748">
        <v>12</v>
      </c>
      <c r="M721" s="749">
        <v>40038.760000000009</v>
      </c>
      <c r="N721" s="682">
        <v>1</v>
      </c>
      <c r="O721" s="748">
        <v>6</v>
      </c>
      <c r="P721" s="749">
        <v>18496.05</v>
      </c>
    </row>
    <row r="722" spans="1:16" ht="22.5" x14ac:dyDescent="0.2">
      <c r="A722" s="744">
        <v>480</v>
      </c>
      <c r="B722" s="744" t="s">
        <v>1264</v>
      </c>
      <c r="C722" s="744" t="s">
        <v>1201</v>
      </c>
      <c r="D722" s="746" t="s">
        <v>3289</v>
      </c>
      <c r="E722" s="750">
        <v>1500</v>
      </c>
      <c r="F722" s="744" t="s">
        <v>3290</v>
      </c>
      <c r="G722" s="737" t="s">
        <v>3291</v>
      </c>
      <c r="H722" s="737" t="s">
        <v>3292</v>
      </c>
      <c r="I722" s="737" t="s">
        <v>2521</v>
      </c>
      <c r="J722" s="753" t="s">
        <v>2521</v>
      </c>
      <c r="K722" s="682">
        <v>5</v>
      </c>
      <c r="L722" s="748">
        <v>12</v>
      </c>
      <c r="M722" s="749">
        <v>23626.34</v>
      </c>
      <c r="N722" s="682">
        <v>2</v>
      </c>
      <c r="O722" s="748">
        <v>6</v>
      </c>
      <c r="P722" s="749">
        <v>9927.2900000000009</v>
      </c>
    </row>
    <row r="723" spans="1:16" x14ac:dyDescent="0.2">
      <c r="A723" s="744">
        <v>480</v>
      </c>
      <c r="B723" s="744" t="s">
        <v>2598</v>
      </c>
      <c r="C723" s="744" t="s">
        <v>1201</v>
      </c>
      <c r="D723" s="746" t="s">
        <v>2604</v>
      </c>
      <c r="E723" s="750">
        <v>1500</v>
      </c>
      <c r="F723" s="744" t="s">
        <v>3293</v>
      </c>
      <c r="G723" s="737" t="s">
        <v>3294</v>
      </c>
      <c r="H723" s="737" t="s">
        <v>2784</v>
      </c>
      <c r="I723" s="737" t="s">
        <v>2625</v>
      </c>
      <c r="J723" s="753" t="s">
        <v>2511</v>
      </c>
      <c r="K723" s="682">
        <v>1</v>
      </c>
      <c r="L723" s="748">
        <v>12</v>
      </c>
      <c r="M723" s="749">
        <v>29614.739999999998</v>
      </c>
      <c r="N723" s="682">
        <v>1</v>
      </c>
      <c r="O723" s="748">
        <v>6</v>
      </c>
      <c r="P723" s="749">
        <v>12930</v>
      </c>
    </row>
    <row r="724" spans="1:16" ht="22.5" x14ac:dyDescent="0.2">
      <c r="A724" s="744">
        <v>480</v>
      </c>
      <c r="B724" s="744" t="s">
        <v>1264</v>
      </c>
      <c r="C724" s="744" t="s">
        <v>1201</v>
      </c>
      <c r="D724" s="746" t="s">
        <v>3295</v>
      </c>
      <c r="E724" s="750">
        <v>4000</v>
      </c>
      <c r="F724" s="744" t="s">
        <v>3296</v>
      </c>
      <c r="G724" s="737" t="s">
        <v>3297</v>
      </c>
      <c r="H724" s="737" t="s">
        <v>3298</v>
      </c>
      <c r="I724" s="737" t="s">
        <v>2625</v>
      </c>
      <c r="J724" s="753" t="s">
        <v>2511</v>
      </c>
      <c r="K724" s="682">
        <v>1</v>
      </c>
      <c r="L724" s="748">
        <v>12</v>
      </c>
      <c r="M724" s="749">
        <v>59509.71</v>
      </c>
      <c r="N724" s="682">
        <v>1</v>
      </c>
      <c r="O724" s="748">
        <v>6</v>
      </c>
      <c r="P724" s="749">
        <v>27926.559999999998</v>
      </c>
    </row>
    <row r="725" spans="1:16" x14ac:dyDescent="0.2">
      <c r="A725" s="744">
        <v>480</v>
      </c>
      <c r="B725" s="744" t="s">
        <v>1264</v>
      </c>
      <c r="C725" s="744" t="s">
        <v>1201</v>
      </c>
      <c r="D725" s="746" t="s">
        <v>2608</v>
      </c>
      <c r="E725" s="750">
        <v>1500</v>
      </c>
      <c r="F725" s="744" t="s">
        <v>3299</v>
      </c>
      <c r="G725" s="737" t="s">
        <v>3300</v>
      </c>
      <c r="H725" s="737" t="s">
        <v>3301</v>
      </c>
      <c r="I725" s="737" t="s">
        <v>2526</v>
      </c>
      <c r="J725" s="753" t="s">
        <v>2526</v>
      </c>
      <c r="K725" s="682">
        <v>1</v>
      </c>
      <c r="L725" s="748">
        <v>12</v>
      </c>
      <c r="M725" s="749">
        <v>29230.68</v>
      </c>
      <c r="N725" s="682">
        <v>1</v>
      </c>
      <c r="O725" s="748">
        <v>6</v>
      </c>
      <c r="P725" s="749">
        <v>12782.64</v>
      </c>
    </row>
    <row r="726" spans="1:16" ht="22.5" x14ac:dyDescent="0.2">
      <c r="A726" s="744">
        <v>480</v>
      </c>
      <c r="B726" s="744" t="s">
        <v>1264</v>
      </c>
      <c r="C726" s="744" t="s">
        <v>1201</v>
      </c>
      <c r="D726" s="746" t="s">
        <v>2608</v>
      </c>
      <c r="E726" s="750">
        <v>1500</v>
      </c>
      <c r="F726" s="744" t="s">
        <v>1864</v>
      </c>
      <c r="G726" s="737" t="s">
        <v>1865</v>
      </c>
      <c r="H726" s="737" t="s">
        <v>3302</v>
      </c>
      <c r="I726" s="737" t="s">
        <v>2603</v>
      </c>
      <c r="J726" s="753" t="s">
        <v>2547</v>
      </c>
      <c r="K726" s="682">
        <v>1</v>
      </c>
      <c r="L726" s="748">
        <v>6</v>
      </c>
      <c r="M726" s="749">
        <v>17930</v>
      </c>
      <c r="N726" s="682"/>
      <c r="O726" s="748"/>
      <c r="P726" s="749"/>
    </row>
    <row r="727" spans="1:16" x14ac:dyDescent="0.2">
      <c r="A727" s="744">
        <v>480</v>
      </c>
      <c r="B727" s="744" t="s">
        <v>1264</v>
      </c>
      <c r="C727" s="744" t="s">
        <v>1201</v>
      </c>
      <c r="D727" s="746" t="s">
        <v>3303</v>
      </c>
      <c r="E727" s="750">
        <v>2500</v>
      </c>
      <c r="F727" s="744" t="s">
        <v>3304</v>
      </c>
      <c r="G727" s="737" t="s">
        <v>3305</v>
      </c>
      <c r="H727" s="737" t="s">
        <v>3306</v>
      </c>
      <c r="I727" s="737" t="s">
        <v>2625</v>
      </c>
      <c r="J727" s="753" t="s">
        <v>2511</v>
      </c>
      <c r="K727" s="682">
        <v>1</v>
      </c>
      <c r="L727" s="748">
        <v>12</v>
      </c>
      <c r="M727" s="749">
        <v>40340.189999999995</v>
      </c>
      <c r="N727" s="682">
        <v>1</v>
      </c>
      <c r="O727" s="748">
        <v>6</v>
      </c>
      <c r="P727" s="749">
        <v>18387.550000000003</v>
      </c>
    </row>
    <row r="728" spans="1:16" x14ac:dyDescent="0.2">
      <c r="A728" s="744">
        <v>480</v>
      </c>
      <c r="B728" s="744" t="s">
        <v>1264</v>
      </c>
      <c r="C728" s="744" t="s">
        <v>1201</v>
      </c>
      <c r="D728" s="746" t="s">
        <v>3307</v>
      </c>
      <c r="E728" s="750">
        <v>2100</v>
      </c>
      <c r="F728" s="744" t="s">
        <v>3308</v>
      </c>
      <c r="G728" s="737" t="s">
        <v>3309</v>
      </c>
      <c r="H728" s="737" t="s">
        <v>3310</v>
      </c>
      <c r="I728" s="737" t="s">
        <v>2526</v>
      </c>
      <c r="J728" s="753" t="s">
        <v>2526</v>
      </c>
      <c r="K728" s="682">
        <v>1</v>
      </c>
      <c r="L728" s="748">
        <v>12</v>
      </c>
      <c r="M728" s="749">
        <v>36859.19</v>
      </c>
      <c r="N728" s="682">
        <v>1</v>
      </c>
      <c r="O728" s="748">
        <v>6</v>
      </c>
      <c r="P728" s="749">
        <v>16530</v>
      </c>
    </row>
    <row r="729" spans="1:16" x14ac:dyDescent="0.2">
      <c r="A729" s="744">
        <v>480</v>
      </c>
      <c r="B729" s="744" t="s">
        <v>1264</v>
      </c>
      <c r="C729" s="744" t="s">
        <v>1201</v>
      </c>
      <c r="D729" s="746" t="s">
        <v>2674</v>
      </c>
      <c r="E729" s="750">
        <v>1500</v>
      </c>
      <c r="F729" s="744" t="s">
        <v>3311</v>
      </c>
      <c r="G729" s="737" t="s">
        <v>3312</v>
      </c>
      <c r="H729" s="737" t="s">
        <v>3313</v>
      </c>
      <c r="I729" s="737" t="s">
        <v>2526</v>
      </c>
      <c r="J729" s="753" t="s">
        <v>2526</v>
      </c>
      <c r="K729" s="682">
        <v>1</v>
      </c>
      <c r="L729" s="748">
        <v>12</v>
      </c>
      <c r="M729" s="749">
        <v>29366.120000000003</v>
      </c>
      <c r="N729" s="682">
        <v>1</v>
      </c>
      <c r="O729" s="748">
        <v>6</v>
      </c>
      <c r="P729" s="749">
        <v>12930</v>
      </c>
    </row>
    <row r="730" spans="1:16" x14ac:dyDescent="0.2">
      <c r="A730" s="744">
        <v>480</v>
      </c>
      <c r="B730" s="744" t="s">
        <v>1264</v>
      </c>
      <c r="C730" s="744" t="s">
        <v>1201</v>
      </c>
      <c r="D730" s="746" t="s">
        <v>2663</v>
      </c>
      <c r="E730" s="750">
        <v>2300</v>
      </c>
      <c r="F730" s="744" t="s">
        <v>3314</v>
      </c>
      <c r="G730" s="737" t="s">
        <v>3315</v>
      </c>
      <c r="H730" s="737" t="s">
        <v>3316</v>
      </c>
      <c r="I730" s="737" t="s">
        <v>2625</v>
      </c>
      <c r="J730" s="753" t="s">
        <v>2511</v>
      </c>
      <c r="K730" s="682">
        <v>1</v>
      </c>
      <c r="L730" s="748">
        <v>12</v>
      </c>
      <c r="M730" s="749">
        <v>39077.530000000006</v>
      </c>
      <c r="N730" s="682">
        <v>1</v>
      </c>
      <c r="O730" s="748">
        <v>6</v>
      </c>
      <c r="P730" s="749">
        <v>17724.93</v>
      </c>
    </row>
    <row r="731" spans="1:16" x14ac:dyDescent="0.2">
      <c r="A731" s="744">
        <v>480</v>
      </c>
      <c r="B731" s="744" t="s">
        <v>1264</v>
      </c>
      <c r="C731" s="744" t="s">
        <v>1201</v>
      </c>
      <c r="D731" s="746" t="s">
        <v>3317</v>
      </c>
      <c r="E731" s="750">
        <v>3000</v>
      </c>
      <c r="F731" s="744" t="s">
        <v>3318</v>
      </c>
      <c r="G731" s="737" t="s">
        <v>3319</v>
      </c>
      <c r="H731" s="737" t="s">
        <v>3320</v>
      </c>
      <c r="I731" s="737" t="s">
        <v>2625</v>
      </c>
      <c r="J731" s="753" t="s">
        <v>2511</v>
      </c>
      <c r="K731" s="682">
        <v>1</v>
      </c>
      <c r="L731" s="748">
        <v>12</v>
      </c>
      <c r="M731" s="749">
        <v>47594.239999999998</v>
      </c>
      <c r="N731" s="682">
        <v>1</v>
      </c>
      <c r="O731" s="748">
        <v>6</v>
      </c>
      <c r="P731" s="749">
        <v>21890.86</v>
      </c>
    </row>
    <row r="732" spans="1:16" x14ac:dyDescent="0.2">
      <c r="A732" s="744">
        <v>480</v>
      </c>
      <c r="B732" s="744" t="s">
        <v>1264</v>
      </c>
      <c r="C732" s="744" t="s">
        <v>1201</v>
      </c>
      <c r="D732" s="746" t="s">
        <v>2608</v>
      </c>
      <c r="E732" s="750">
        <v>1500</v>
      </c>
      <c r="F732" s="744" t="s">
        <v>3321</v>
      </c>
      <c r="G732" s="737" t="s">
        <v>3322</v>
      </c>
      <c r="H732" s="737" t="s">
        <v>3323</v>
      </c>
      <c r="I732" s="737" t="s">
        <v>2526</v>
      </c>
      <c r="J732" s="753" t="s">
        <v>2526</v>
      </c>
      <c r="K732" s="682">
        <v>1</v>
      </c>
      <c r="L732" s="748">
        <v>12</v>
      </c>
      <c r="M732" s="749">
        <v>28087.359999999997</v>
      </c>
      <c r="N732" s="682">
        <v>1</v>
      </c>
      <c r="O732" s="748">
        <v>6</v>
      </c>
      <c r="P732" s="749">
        <v>12863.34</v>
      </c>
    </row>
    <row r="733" spans="1:16" x14ac:dyDescent="0.2">
      <c r="A733" s="744">
        <v>480</v>
      </c>
      <c r="B733" s="744" t="s">
        <v>1264</v>
      </c>
      <c r="C733" s="744" t="s">
        <v>1201</v>
      </c>
      <c r="D733" s="746" t="s">
        <v>3025</v>
      </c>
      <c r="E733" s="750">
        <v>1800</v>
      </c>
      <c r="F733" s="744" t="s">
        <v>3324</v>
      </c>
      <c r="G733" s="737" t="s">
        <v>3325</v>
      </c>
      <c r="H733" s="737" t="s">
        <v>2830</v>
      </c>
      <c r="I733" s="737" t="s">
        <v>2625</v>
      </c>
      <c r="J733" s="753" t="s">
        <v>2511</v>
      </c>
      <c r="K733" s="682">
        <v>5</v>
      </c>
      <c r="L733" s="748">
        <v>12</v>
      </c>
      <c r="M733" s="749">
        <v>27183.96</v>
      </c>
      <c r="N733" s="682">
        <v>2</v>
      </c>
      <c r="O733" s="748">
        <v>6</v>
      </c>
      <c r="P733" s="749">
        <v>11717.24</v>
      </c>
    </row>
    <row r="734" spans="1:16" x14ac:dyDescent="0.2">
      <c r="A734" s="744">
        <v>480</v>
      </c>
      <c r="B734" s="744" t="s">
        <v>1264</v>
      </c>
      <c r="C734" s="744" t="s">
        <v>1201</v>
      </c>
      <c r="D734" s="746" t="s">
        <v>3326</v>
      </c>
      <c r="E734" s="750">
        <v>6000</v>
      </c>
      <c r="F734" s="744" t="s">
        <v>3327</v>
      </c>
      <c r="G734" s="737" t="s">
        <v>3328</v>
      </c>
      <c r="H734" s="737" t="s">
        <v>3329</v>
      </c>
      <c r="I734" s="737" t="s">
        <v>2625</v>
      </c>
      <c r="J734" s="753" t="s">
        <v>2511</v>
      </c>
      <c r="K734" s="682">
        <v>1</v>
      </c>
      <c r="L734" s="748">
        <v>12</v>
      </c>
      <c r="M734" s="749">
        <v>76783.73</v>
      </c>
      <c r="N734" s="682">
        <v>1</v>
      </c>
      <c r="O734" s="748">
        <v>6</v>
      </c>
      <c r="P734" s="749">
        <v>36835.839999999997</v>
      </c>
    </row>
    <row r="735" spans="1:16" x14ac:dyDescent="0.2">
      <c r="A735" s="744">
        <v>480</v>
      </c>
      <c r="B735" s="744" t="s">
        <v>1264</v>
      </c>
      <c r="C735" s="744" t="s">
        <v>1201</v>
      </c>
      <c r="D735" s="746" t="s">
        <v>3330</v>
      </c>
      <c r="E735" s="750">
        <v>6000</v>
      </c>
      <c r="F735" s="744" t="s">
        <v>3331</v>
      </c>
      <c r="G735" s="737" t="s">
        <v>3332</v>
      </c>
      <c r="H735" s="737" t="s">
        <v>3333</v>
      </c>
      <c r="I735" s="737" t="s">
        <v>2625</v>
      </c>
      <c r="J735" s="753" t="s">
        <v>2511</v>
      </c>
      <c r="K735" s="682">
        <v>4</v>
      </c>
      <c r="L735" s="748">
        <v>12</v>
      </c>
      <c r="M735" s="749">
        <v>77077.490000000005</v>
      </c>
      <c r="N735" s="682">
        <v>1</v>
      </c>
      <c r="O735" s="748">
        <v>6</v>
      </c>
      <c r="P735" s="749">
        <v>36865.42</v>
      </c>
    </row>
    <row r="736" spans="1:16" ht="22.5" x14ac:dyDescent="0.2">
      <c r="A736" s="744">
        <v>480</v>
      </c>
      <c r="B736" s="744" t="s">
        <v>1264</v>
      </c>
      <c r="C736" s="744" t="s">
        <v>1201</v>
      </c>
      <c r="D736" s="746" t="s">
        <v>3141</v>
      </c>
      <c r="E736" s="750">
        <v>2100</v>
      </c>
      <c r="F736" s="744" t="s">
        <v>3334</v>
      </c>
      <c r="G736" s="737" t="s">
        <v>3335</v>
      </c>
      <c r="H736" s="737" t="s">
        <v>2873</v>
      </c>
      <c r="I736" s="737" t="s">
        <v>2526</v>
      </c>
      <c r="J736" s="753" t="s">
        <v>2526</v>
      </c>
      <c r="K736" s="682">
        <v>1</v>
      </c>
      <c r="L736" s="748">
        <v>12</v>
      </c>
      <c r="M736" s="749">
        <v>36619.18</v>
      </c>
      <c r="N736" s="682">
        <v>1</v>
      </c>
      <c r="O736" s="748">
        <v>6</v>
      </c>
      <c r="P736" s="749">
        <v>16519.52</v>
      </c>
    </row>
    <row r="737" spans="1:16" ht="22.5" x14ac:dyDescent="0.2">
      <c r="A737" s="744">
        <v>480</v>
      </c>
      <c r="B737" s="744" t="s">
        <v>1264</v>
      </c>
      <c r="C737" s="744" t="s">
        <v>1201</v>
      </c>
      <c r="D737" s="746" t="s">
        <v>2621</v>
      </c>
      <c r="E737" s="750">
        <v>1800</v>
      </c>
      <c r="F737" s="744" t="s">
        <v>3336</v>
      </c>
      <c r="G737" s="737" t="s">
        <v>3337</v>
      </c>
      <c r="H737" s="737" t="s">
        <v>3338</v>
      </c>
      <c r="I737" s="737" t="s">
        <v>2526</v>
      </c>
      <c r="J737" s="753" t="s">
        <v>2526</v>
      </c>
      <c r="K737" s="682">
        <v>1</v>
      </c>
      <c r="L737" s="748">
        <v>12</v>
      </c>
      <c r="M737" s="749">
        <v>33008.86</v>
      </c>
      <c r="N737" s="682">
        <v>1</v>
      </c>
      <c r="O737" s="748">
        <v>6</v>
      </c>
      <c r="P737" s="749">
        <v>14439.2</v>
      </c>
    </row>
    <row r="738" spans="1:16" x14ac:dyDescent="0.2">
      <c r="A738" s="744">
        <v>480</v>
      </c>
      <c r="B738" s="744" t="s">
        <v>1264</v>
      </c>
      <c r="C738" s="744" t="s">
        <v>1201</v>
      </c>
      <c r="D738" s="746" t="s">
        <v>2509</v>
      </c>
      <c r="E738" s="750">
        <v>4000</v>
      </c>
      <c r="F738" s="744" t="s">
        <v>3339</v>
      </c>
      <c r="G738" s="737" t="s">
        <v>3340</v>
      </c>
      <c r="H738" s="737" t="s">
        <v>2555</v>
      </c>
      <c r="I738" s="737" t="s">
        <v>2625</v>
      </c>
      <c r="J738" s="753" t="s">
        <v>2511</v>
      </c>
      <c r="K738" s="682">
        <v>1</v>
      </c>
      <c r="L738" s="748">
        <v>12</v>
      </c>
      <c r="M738" s="749">
        <v>59589.07</v>
      </c>
      <c r="N738" s="682">
        <v>1</v>
      </c>
      <c r="O738" s="748">
        <v>6</v>
      </c>
      <c r="P738" s="749">
        <v>27897.800000000003</v>
      </c>
    </row>
    <row r="739" spans="1:16" x14ac:dyDescent="0.2">
      <c r="A739" s="744">
        <v>480</v>
      </c>
      <c r="B739" s="744" t="s">
        <v>2598</v>
      </c>
      <c r="C739" s="744" t="s">
        <v>1201</v>
      </c>
      <c r="D739" s="746" t="s">
        <v>2614</v>
      </c>
      <c r="E739" s="750">
        <v>1500</v>
      </c>
      <c r="F739" s="744" t="s">
        <v>3341</v>
      </c>
      <c r="G739" s="737" t="s">
        <v>3342</v>
      </c>
      <c r="H739" s="737" t="s">
        <v>2583</v>
      </c>
      <c r="I739" s="737" t="s">
        <v>2526</v>
      </c>
      <c r="J739" s="753" t="s">
        <v>2526</v>
      </c>
      <c r="K739" s="682">
        <v>1</v>
      </c>
      <c r="L739" s="748">
        <v>12</v>
      </c>
      <c r="M739" s="749">
        <v>29566.660000000003</v>
      </c>
      <c r="N739" s="682">
        <v>1</v>
      </c>
      <c r="O739" s="748">
        <v>6</v>
      </c>
      <c r="P739" s="749">
        <v>13796.66</v>
      </c>
    </row>
    <row r="740" spans="1:16" x14ac:dyDescent="0.2">
      <c r="A740" s="744">
        <v>480</v>
      </c>
      <c r="B740" s="744" t="s">
        <v>2598</v>
      </c>
      <c r="C740" s="744" t="s">
        <v>1201</v>
      </c>
      <c r="D740" s="746" t="s">
        <v>2696</v>
      </c>
      <c r="E740" s="750">
        <v>2500</v>
      </c>
      <c r="F740" s="744" t="s">
        <v>3343</v>
      </c>
      <c r="G740" s="737" t="s">
        <v>3344</v>
      </c>
      <c r="H740" s="737" t="s">
        <v>2658</v>
      </c>
      <c r="I740" s="737" t="s">
        <v>2526</v>
      </c>
      <c r="J740" s="753" t="s">
        <v>2526</v>
      </c>
      <c r="K740" s="682">
        <v>1</v>
      </c>
      <c r="L740" s="748">
        <v>12</v>
      </c>
      <c r="M740" s="749">
        <v>41586.25</v>
      </c>
      <c r="N740" s="682">
        <v>1</v>
      </c>
      <c r="O740" s="748">
        <v>6</v>
      </c>
      <c r="P740" s="749">
        <v>18930</v>
      </c>
    </row>
    <row r="741" spans="1:16" x14ac:dyDescent="0.2">
      <c r="A741" s="744">
        <v>480</v>
      </c>
      <c r="B741" s="744" t="s">
        <v>2598</v>
      </c>
      <c r="C741" s="744" t="s">
        <v>1201</v>
      </c>
      <c r="D741" s="746" t="s">
        <v>3345</v>
      </c>
      <c r="E741" s="750">
        <v>8100</v>
      </c>
      <c r="F741" s="744" t="s">
        <v>3346</v>
      </c>
      <c r="G741" s="737" t="s">
        <v>3347</v>
      </c>
      <c r="H741" s="737" t="s">
        <v>2640</v>
      </c>
      <c r="I741" s="737" t="s">
        <v>2625</v>
      </c>
      <c r="J741" s="753" t="s">
        <v>2511</v>
      </c>
      <c r="K741" s="682">
        <v>1</v>
      </c>
      <c r="L741" s="748">
        <v>12</v>
      </c>
      <c r="M741" s="749">
        <v>102240.73000000001</v>
      </c>
      <c r="N741" s="682"/>
      <c r="O741" s="748"/>
      <c r="P741" s="749"/>
    </row>
    <row r="742" spans="1:16" x14ac:dyDescent="0.2">
      <c r="A742" s="744">
        <v>480</v>
      </c>
      <c r="B742" s="744" t="s">
        <v>1264</v>
      </c>
      <c r="C742" s="744" t="s">
        <v>1201</v>
      </c>
      <c r="D742" s="746" t="s">
        <v>3141</v>
      </c>
      <c r="E742" s="750">
        <v>2100</v>
      </c>
      <c r="F742" s="744" t="s">
        <v>2231</v>
      </c>
      <c r="G742" s="737" t="s">
        <v>2232</v>
      </c>
      <c r="H742" s="737" t="s">
        <v>3348</v>
      </c>
      <c r="I742" s="737" t="s">
        <v>2526</v>
      </c>
      <c r="J742" s="753" t="s">
        <v>2526</v>
      </c>
      <c r="K742" s="682">
        <v>1</v>
      </c>
      <c r="L742" s="748">
        <v>11</v>
      </c>
      <c r="M742" s="749">
        <v>7197.92</v>
      </c>
      <c r="N742" s="682"/>
      <c r="O742" s="748"/>
      <c r="P742" s="749"/>
    </row>
    <row r="743" spans="1:16" x14ac:dyDescent="0.2">
      <c r="A743" s="744">
        <v>480</v>
      </c>
      <c r="B743" s="744" t="s">
        <v>1264</v>
      </c>
      <c r="C743" s="744" t="s">
        <v>1201</v>
      </c>
      <c r="D743" s="746" t="s">
        <v>3349</v>
      </c>
      <c r="E743" s="750">
        <v>1800</v>
      </c>
      <c r="F743" s="744" t="s">
        <v>1771</v>
      </c>
      <c r="G743" s="737" t="s">
        <v>1772</v>
      </c>
      <c r="H743" s="737" t="s">
        <v>2784</v>
      </c>
      <c r="I743" s="737" t="s">
        <v>2625</v>
      </c>
      <c r="J743" s="753" t="s">
        <v>2511</v>
      </c>
      <c r="K743" s="682">
        <v>1</v>
      </c>
      <c r="L743" s="748">
        <v>11</v>
      </c>
      <c r="M743" s="749">
        <v>8263.48</v>
      </c>
      <c r="N743" s="682"/>
      <c r="O743" s="748"/>
      <c r="P743" s="749"/>
    </row>
    <row r="744" spans="1:16" x14ac:dyDescent="0.2">
      <c r="A744" s="744">
        <v>480</v>
      </c>
      <c r="B744" s="744" t="s">
        <v>1264</v>
      </c>
      <c r="C744" s="744" t="s">
        <v>1201</v>
      </c>
      <c r="D744" s="746" t="s">
        <v>3350</v>
      </c>
      <c r="E744" s="750">
        <v>3500</v>
      </c>
      <c r="F744" s="744" t="s">
        <v>3351</v>
      </c>
      <c r="G744" s="737" t="s">
        <v>3352</v>
      </c>
      <c r="H744" s="737" t="s">
        <v>2617</v>
      </c>
      <c r="I744" s="737" t="s">
        <v>2625</v>
      </c>
      <c r="J744" s="753" t="s">
        <v>2511</v>
      </c>
      <c r="K744" s="682">
        <v>5</v>
      </c>
      <c r="L744" s="748">
        <v>12</v>
      </c>
      <c r="M744" s="749">
        <v>47465.2</v>
      </c>
      <c r="N744" s="682">
        <v>2</v>
      </c>
      <c r="O744" s="748">
        <v>6</v>
      </c>
      <c r="P744" s="749">
        <v>21230</v>
      </c>
    </row>
    <row r="745" spans="1:16" x14ac:dyDescent="0.2">
      <c r="A745" s="744">
        <v>480</v>
      </c>
      <c r="B745" s="744" t="s">
        <v>1264</v>
      </c>
      <c r="C745" s="744" t="s">
        <v>1201</v>
      </c>
      <c r="D745" s="746" t="s">
        <v>2509</v>
      </c>
      <c r="E745" s="750">
        <v>5500</v>
      </c>
      <c r="F745" s="744" t="s">
        <v>3353</v>
      </c>
      <c r="G745" s="737" t="s">
        <v>3354</v>
      </c>
      <c r="H745" s="737" t="s">
        <v>2555</v>
      </c>
      <c r="I745" s="737" t="s">
        <v>2625</v>
      </c>
      <c r="J745" s="753" t="s">
        <v>2511</v>
      </c>
      <c r="K745" s="682">
        <v>1</v>
      </c>
      <c r="L745" s="748">
        <v>12</v>
      </c>
      <c r="M745" s="749">
        <v>70121.069999999992</v>
      </c>
      <c r="N745" s="682"/>
      <c r="O745" s="748"/>
      <c r="P745" s="749"/>
    </row>
    <row r="746" spans="1:16" x14ac:dyDescent="0.2">
      <c r="A746" s="744">
        <v>480</v>
      </c>
      <c r="B746" s="744" t="s">
        <v>1264</v>
      </c>
      <c r="C746" s="744" t="s">
        <v>1201</v>
      </c>
      <c r="D746" s="746" t="s">
        <v>3154</v>
      </c>
      <c r="E746" s="750">
        <v>2100</v>
      </c>
      <c r="F746" s="744" t="s">
        <v>3355</v>
      </c>
      <c r="G746" s="737" t="s">
        <v>3356</v>
      </c>
      <c r="H746" s="737" t="s">
        <v>2583</v>
      </c>
      <c r="I746" s="737" t="s">
        <v>2526</v>
      </c>
      <c r="J746" s="753" t="s">
        <v>2526</v>
      </c>
      <c r="K746" s="682">
        <v>1</v>
      </c>
      <c r="L746" s="748">
        <v>12</v>
      </c>
      <c r="M746" s="749">
        <v>36735.31</v>
      </c>
      <c r="N746" s="682">
        <v>1</v>
      </c>
      <c r="O746" s="748">
        <v>6</v>
      </c>
      <c r="P746" s="749">
        <v>16523.32</v>
      </c>
    </row>
    <row r="747" spans="1:16" ht="22.5" x14ac:dyDescent="0.2">
      <c r="A747" s="744">
        <v>480</v>
      </c>
      <c r="B747" s="744" t="s">
        <v>1264</v>
      </c>
      <c r="C747" s="744" t="s">
        <v>1201</v>
      </c>
      <c r="D747" s="746" t="s">
        <v>2608</v>
      </c>
      <c r="E747" s="750">
        <v>1500</v>
      </c>
      <c r="F747" s="744" t="s">
        <v>3357</v>
      </c>
      <c r="G747" s="737" t="s">
        <v>3358</v>
      </c>
      <c r="H747" s="737" t="s">
        <v>3279</v>
      </c>
      <c r="I747" s="737" t="s">
        <v>2625</v>
      </c>
      <c r="J747" s="753" t="s">
        <v>2511</v>
      </c>
      <c r="K747" s="682">
        <v>1</v>
      </c>
      <c r="L747" s="748">
        <v>12</v>
      </c>
      <c r="M747" s="749">
        <v>28983.040000000001</v>
      </c>
      <c r="N747" s="682">
        <v>1</v>
      </c>
      <c r="O747" s="748">
        <v>6</v>
      </c>
      <c r="P747" s="749">
        <v>12930</v>
      </c>
    </row>
    <row r="748" spans="1:16" ht="22.5" x14ac:dyDescent="0.2">
      <c r="A748" s="744">
        <v>480</v>
      </c>
      <c r="B748" s="744" t="s">
        <v>1264</v>
      </c>
      <c r="C748" s="744" t="s">
        <v>1201</v>
      </c>
      <c r="D748" s="746" t="s">
        <v>2650</v>
      </c>
      <c r="E748" s="750">
        <v>2100</v>
      </c>
      <c r="F748" s="744" t="s">
        <v>3359</v>
      </c>
      <c r="G748" s="737" t="s">
        <v>3360</v>
      </c>
      <c r="H748" s="737" t="s">
        <v>3361</v>
      </c>
      <c r="I748" s="737" t="s">
        <v>2625</v>
      </c>
      <c r="J748" s="753" t="s">
        <v>2511</v>
      </c>
      <c r="K748" s="682">
        <v>6</v>
      </c>
      <c r="L748" s="748">
        <v>12</v>
      </c>
      <c r="M748" s="749">
        <v>30772.09</v>
      </c>
      <c r="N748" s="682">
        <v>2</v>
      </c>
      <c r="O748" s="748">
        <v>6</v>
      </c>
      <c r="P748" s="749">
        <v>13455.91</v>
      </c>
    </row>
    <row r="749" spans="1:16" x14ac:dyDescent="0.2">
      <c r="A749" s="744">
        <v>480</v>
      </c>
      <c r="B749" s="744" t="s">
        <v>1264</v>
      </c>
      <c r="C749" s="744" t="s">
        <v>1201</v>
      </c>
      <c r="D749" s="746" t="s">
        <v>3144</v>
      </c>
      <c r="E749" s="750">
        <v>2100</v>
      </c>
      <c r="F749" s="744" t="s">
        <v>3362</v>
      </c>
      <c r="G749" s="737" t="s">
        <v>3363</v>
      </c>
      <c r="H749" s="737" t="s">
        <v>3364</v>
      </c>
      <c r="I749" s="737" t="s">
        <v>2625</v>
      </c>
      <c r="J749" s="753" t="s">
        <v>2511</v>
      </c>
      <c r="K749" s="682">
        <v>1</v>
      </c>
      <c r="L749" s="748">
        <v>12</v>
      </c>
      <c r="M749" s="749">
        <v>36608.390000000014</v>
      </c>
      <c r="N749" s="682">
        <v>1</v>
      </c>
      <c r="O749" s="748">
        <v>6</v>
      </c>
      <c r="P749" s="749">
        <v>16401.98</v>
      </c>
    </row>
    <row r="750" spans="1:16" x14ac:dyDescent="0.2">
      <c r="A750" s="744">
        <v>480</v>
      </c>
      <c r="B750" s="744" t="s">
        <v>2598</v>
      </c>
      <c r="C750" s="744" t="s">
        <v>1201</v>
      </c>
      <c r="D750" s="746" t="s">
        <v>2746</v>
      </c>
      <c r="E750" s="750">
        <v>1800</v>
      </c>
      <c r="F750" s="744" t="s">
        <v>3365</v>
      </c>
      <c r="G750" s="737" t="s">
        <v>3366</v>
      </c>
      <c r="H750" s="737" t="s">
        <v>3367</v>
      </c>
      <c r="I750" s="737" t="s">
        <v>2526</v>
      </c>
      <c r="J750" s="753" t="s">
        <v>2526</v>
      </c>
      <c r="K750" s="682">
        <v>1</v>
      </c>
      <c r="L750" s="748">
        <v>12</v>
      </c>
      <c r="M750" s="749">
        <v>33025.56</v>
      </c>
      <c r="N750" s="682">
        <v>1</v>
      </c>
      <c r="O750" s="748">
        <v>6</v>
      </c>
      <c r="P750" s="749">
        <v>14548.22</v>
      </c>
    </row>
    <row r="751" spans="1:16" ht="22.5" x14ac:dyDescent="0.2">
      <c r="A751" s="744">
        <v>480</v>
      </c>
      <c r="B751" s="744" t="s">
        <v>1264</v>
      </c>
      <c r="C751" s="744" t="s">
        <v>1201</v>
      </c>
      <c r="D751" s="746" t="s">
        <v>2509</v>
      </c>
      <c r="E751" s="750">
        <v>4000</v>
      </c>
      <c r="F751" s="744" t="s">
        <v>3368</v>
      </c>
      <c r="G751" s="737" t="s">
        <v>3369</v>
      </c>
      <c r="H751" s="737" t="s">
        <v>2555</v>
      </c>
      <c r="I751" s="737" t="s">
        <v>2625</v>
      </c>
      <c r="J751" s="753" t="s">
        <v>2511</v>
      </c>
      <c r="K751" s="682">
        <v>1</v>
      </c>
      <c r="L751" s="748">
        <v>12</v>
      </c>
      <c r="M751" s="749">
        <v>58945.81</v>
      </c>
      <c r="N751" s="682">
        <v>1</v>
      </c>
      <c r="O751" s="748">
        <v>6</v>
      </c>
      <c r="P751" s="749">
        <v>27678.959999999999</v>
      </c>
    </row>
    <row r="752" spans="1:16" x14ac:dyDescent="0.2">
      <c r="A752" s="744">
        <v>480</v>
      </c>
      <c r="B752" s="744" t="s">
        <v>1264</v>
      </c>
      <c r="C752" s="744" t="s">
        <v>1201</v>
      </c>
      <c r="D752" s="746" t="s">
        <v>3370</v>
      </c>
      <c r="E752" s="750">
        <v>2700</v>
      </c>
      <c r="F752" s="744" t="s">
        <v>3371</v>
      </c>
      <c r="G752" s="737" t="s">
        <v>3372</v>
      </c>
      <c r="H752" s="737" t="s">
        <v>2712</v>
      </c>
      <c r="I752" s="737" t="s">
        <v>2526</v>
      </c>
      <c r="J752" s="753" t="s">
        <v>2526</v>
      </c>
      <c r="K752" s="682">
        <v>1</v>
      </c>
      <c r="L752" s="748">
        <v>12</v>
      </c>
      <c r="M752" s="749">
        <v>43936.89</v>
      </c>
      <c r="N752" s="682">
        <v>1</v>
      </c>
      <c r="O752" s="748">
        <v>6</v>
      </c>
      <c r="P752" s="749">
        <v>19957.990000000002</v>
      </c>
    </row>
    <row r="753" spans="1:16" x14ac:dyDescent="0.2">
      <c r="A753" s="744">
        <v>480</v>
      </c>
      <c r="B753" s="744" t="s">
        <v>1264</v>
      </c>
      <c r="C753" s="744" t="s">
        <v>1201</v>
      </c>
      <c r="D753" s="746" t="s">
        <v>3373</v>
      </c>
      <c r="E753" s="750">
        <v>1500</v>
      </c>
      <c r="F753" s="744" t="s">
        <v>3374</v>
      </c>
      <c r="G753" s="737" t="s">
        <v>3375</v>
      </c>
      <c r="H753" s="737" t="s">
        <v>3376</v>
      </c>
      <c r="I753" s="737" t="s">
        <v>2526</v>
      </c>
      <c r="J753" s="753" t="s">
        <v>2526</v>
      </c>
      <c r="K753" s="682">
        <v>1</v>
      </c>
      <c r="L753" s="748">
        <v>12</v>
      </c>
      <c r="M753" s="749">
        <v>29544.559999999998</v>
      </c>
      <c r="N753" s="682">
        <v>1</v>
      </c>
      <c r="O753" s="748">
        <v>6</v>
      </c>
      <c r="P753" s="749">
        <v>12886.380000000001</v>
      </c>
    </row>
    <row r="754" spans="1:16" x14ac:dyDescent="0.2">
      <c r="A754" s="744">
        <v>480</v>
      </c>
      <c r="B754" s="744" t="s">
        <v>2598</v>
      </c>
      <c r="C754" s="744" t="s">
        <v>1201</v>
      </c>
      <c r="D754" s="746" t="s">
        <v>2614</v>
      </c>
      <c r="E754" s="750">
        <v>1500</v>
      </c>
      <c r="F754" s="744" t="s">
        <v>3377</v>
      </c>
      <c r="G754" s="737" t="s">
        <v>3378</v>
      </c>
      <c r="H754" s="737" t="s">
        <v>3379</v>
      </c>
      <c r="I754" s="737" t="s">
        <v>2526</v>
      </c>
      <c r="J754" s="753" t="s">
        <v>2526</v>
      </c>
      <c r="K754" s="682">
        <v>1</v>
      </c>
      <c r="L754" s="748">
        <v>12</v>
      </c>
      <c r="M754" s="749">
        <v>29543.750000000004</v>
      </c>
      <c r="N754" s="682">
        <v>1</v>
      </c>
      <c r="O754" s="748">
        <v>6</v>
      </c>
      <c r="P754" s="749">
        <v>12863.33</v>
      </c>
    </row>
    <row r="755" spans="1:16" x14ac:dyDescent="0.2">
      <c r="A755" s="744">
        <v>480</v>
      </c>
      <c r="B755" s="744" t="s">
        <v>1264</v>
      </c>
      <c r="C755" s="744" t="s">
        <v>1201</v>
      </c>
      <c r="D755" s="746" t="s">
        <v>3380</v>
      </c>
      <c r="E755" s="750">
        <v>3500</v>
      </c>
      <c r="F755" s="744" t="s">
        <v>3381</v>
      </c>
      <c r="G755" s="737" t="s">
        <v>3382</v>
      </c>
      <c r="H755" s="737" t="s">
        <v>2519</v>
      </c>
      <c r="I755" s="737" t="s">
        <v>2519</v>
      </c>
      <c r="J755" s="753" t="s">
        <v>2519</v>
      </c>
      <c r="K755" s="682">
        <v>5</v>
      </c>
      <c r="L755" s="748">
        <v>12</v>
      </c>
      <c r="M755" s="749">
        <v>46307.760000000009</v>
      </c>
      <c r="N755" s="682">
        <v>2</v>
      </c>
      <c r="O755" s="748">
        <v>6</v>
      </c>
      <c r="P755" s="749">
        <v>21542.58</v>
      </c>
    </row>
    <row r="756" spans="1:16" x14ac:dyDescent="0.2">
      <c r="A756" s="744">
        <v>480</v>
      </c>
      <c r="B756" s="744" t="s">
        <v>1264</v>
      </c>
      <c r="C756" s="744" t="s">
        <v>1201</v>
      </c>
      <c r="D756" s="746" t="s">
        <v>3383</v>
      </c>
      <c r="E756" s="750">
        <v>2100</v>
      </c>
      <c r="F756" s="744" t="s">
        <v>3384</v>
      </c>
      <c r="G756" s="737" t="s">
        <v>3385</v>
      </c>
      <c r="H756" s="737" t="s">
        <v>3386</v>
      </c>
      <c r="I756" s="737" t="s">
        <v>2526</v>
      </c>
      <c r="J756" s="753" t="s">
        <v>2526</v>
      </c>
      <c r="K756" s="682">
        <v>1</v>
      </c>
      <c r="L756" s="748">
        <v>12</v>
      </c>
      <c r="M756" s="749">
        <v>36046.30999999999</v>
      </c>
      <c r="N756" s="682">
        <v>1</v>
      </c>
      <c r="O756" s="748">
        <v>6</v>
      </c>
      <c r="P756" s="749">
        <v>16263.13</v>
      </c>
    </row>
    <row r="757" spans="1:16" x14ac:dyDescent="0.2">
      <c r="A757" s="744">
        <v>480</v>
      </c>
      <c r="B757" s="744" t="s">
        <v>2598</v>
      </c>
      <c r="C757" s="744" t="s">
        <v>1201</v>
      </c>
      <c r="D757" s="746" t="s">
        <v>2614</v>
      </c>
      <c r="E757" s="750">
        <v>1500</v>
      </c>
      <c r="F757" s="744" t="s">
        <v>3387</v>
      </c>
      <c r="G757" s="737" t="s">
        <v>3388</v>
      </c>
      <c r="H757" s="737" t="s">
        <v>3389</v>
      </c>
      <c r="I757" s="737" t="s">
        <v>2625</v>
      </c>
      <c r="J757" s="753" t="s">
        <v>2511</v>
      </c>
      <c r="K757" s="682">
        <v>1</v>
      </c>
      <c r="L757" s="748">
        <v>12</v>
      </c>
      <c r="M757" s="749">
        <v>29037.199999999997</v>
      </c>
      <c r="N757" s="682">
        <v>1</v>
      </c>
      <c r="O757" s="748">
        <v>6</v>
      </c>
      <c r="P757" s="749">
        <v>12777.76</v>
      </c>
    </row>
    <row r="758" spans="1:16" ht="22.5" x14ac:dyDescent="0.2">
      <c r="A758" s="744">
        <v>480</v>
      </c>
      <c r="B758" s="744" t="s">
        <v>1264</v>
      </c>
      <c r="C758" s="744" t="s">
        <v>1201</v>
      </c>
      <c r="D758" s="746" t="s">
        <v>2674</v>
      </c>
      <c r="E758" s="750">
        <v>1500</v>
      </c>
      <c r="F758" s="744" t="s">
        <v>3390</v>
      </c>
      <c r="G758" s="737" t="s">
        <v>3391</v>
      </c>
      <c r="H758" s="737" t="s">
        <v>2658</v>
      </c>
      <c r="I758" s="737" t="s">
        <v>2603</v>
      </c>
      <c r="J758" s="753" t="s">
        <v>2547</v>
      </c>
      <c r="K758" s="682">
        <v>1</v>
      </c>
      <c r="L758" s="748">
        <v>12</v>
      </c>
      <c r="M758" s="749">
        <v>29500</v>
      </c>
      <c r="N758" s="682">
        <v>1</v>
      </c>
      <c r="O758" s="748">
        <v>6</v>
      </c>
      <c r="P758" s="749">
        <v>12863.33</v>
      </c>
    </row>
    <row r="759" spans="1:16" ht="22.5" x14ac:dyDescent="0.2">
      <c r="A759" s="744">
        <v>480</v>
      </c>
      <c r="B759" s="744" t="s">
        <v>1264</v>
      </c>
      <c r="C759" s="744" t="s">
        <v>1201</v>
      </c>
      <c r="D759" s="746" t="s">
        <v>3099</v>
      </c>
      <c r="E759" s="750">
        <v>2500</v>
      </c>
      <c r="F759" s="744" t="s">
        <v>3392</v>
      </c>
      <c r="G759" s="737" t="s">
        <v>3393</v>
      </c>
      <c r="H759" s="737" t="s">
        <v>3394</v>
      </c>
      <c r="I759" s="737" t="s">
        <v>2625</v>
      </c>
      <c r="J759" s="753" t="s">
        <v>2511</v>
      </c>
      <c r="K759" s="682">
        <v>5</v>
      </c>
      <c r="L759" s="748">
        <v>12</v>
      </c>
      <c r="M759" s="749">
        <v>32255.379999999997</v>
      </c>
      <c r="N759" s="682">
        <v>3</v>
      </c>
      <c r="O759" s="748">
        <v>6</v>
      </c>
      <c r="P759" s="749">
        <v>15243.89</v>
      </c>
    </row>
    <row r="760" spans="1:16" x14ac:dyDescent="0.2">
      <c r="A760" s="744">
        <v>480</v>
      </c>
      <c r="B760" s="744" t="s">
        <v>1264</v>
      </c>
      <c r="C760" s="744" t="s">
        <v>1201</v>
      </c>
      <c r="D760" s="746" t="s">
        <v>3013</v>
      </c>
      <c r="E760" s="750">
        <v>4500</v>
      </c>
      <c r="F760" s="744" t="s">
        <v>3395</v>
      </c>
      <c r="G760" s="737" t="s">
        <v>3396</v>
      </c>
      <c r="H760" s="737" t="s">
        <v>2519</v>
      </c>
      <c r="I760" s="737" t="s">
        <v>2519</v>
      </c>
      <c r="J760" s="753" t="s">
        <v>2519</v>
      </c>
      <c r="K760" s="682"/>
      <c r="L760" s="748"/>
      <c r="M760" s="749"/>
      <c r="N760" s="682">
        <v>1</v>
      </c>
      <c r="O760" s="748">
        <v>6</v>
      </c>
      <c r="P760" s="749">
        <v>27757.81</v>
      </c>
    </row>
    <row r="761" spans="1:16" x14ac:dyDescent="0.2">
      <c r="A761" s="744">
        <v>480</v>
      </c>
      <c r="B761" s="744" t="s">
        <v>1264</v>
      </c>
      <c r="C761" s="744" t="s">
        <v>1201</v>
      </c>
      <c r="D761" s="746" t="s">
        <v>3013</v>
      </c>
      <c r="E761" s="750">
        <v>5000</v>
      </c>
      <c r="F761" s="744" t="s">
        <v>3397</v>
      </c>
      <c r="G761" s="737" t="s">
        <v>3398</v>
      </c>
      <c r="H761" s="737" t="s">
        <v>2519</v>
      </c>
      <c r="I761" s="737" t="s">
        <v>2519</v>
      </c>
      <c r="J761" s="753" t="s">
        <v>2519</v>
      </c>
      <c r="K761" s="682">
        <v>5</v>
      </c>
      <c r="L761" s="748">
        <v>12</v>
      </c>
      <c r="M761" s="749">
        <v>65690.28</v>
      </c>
      <c r="N761" s="682">
        <v>3</v>
      </c>
      <c r="O761" s="748">
        <v>6</v>
      </c>
      <c r="P761" s="749">
        <v>30927.199999999997</v>
      </c>
    </row>
    <row r="762" spans="1:16" x14ac:dyDescent="0.2">
      <c r="A762" s="744">
        <v>480</v>
      </c>
      <c r="B762" s="744" t="s">
        <v>1264</v>
      </c>
      <c r="C762" s="744" t="s">
        <v>1201</v>
      </c>
      <c r="D762" s="746" t="s">
        <v>3399</v>
      </c>
      <c r="E762" s="750">
        <v>1500</v>
      </c>
      <c r="F762" s="744" t="s">
        <v>3400</v>
      </c>
      <c r="G762" s="737" t="s">
        <v>3401</v>
      </c>
      <c r="H762" s="737" t="s">
        <v>3402</v>
      </c>
      <c r="I762" s="737" t="s">
        <v>2526</v>
      </c>
      <c r="J762" s="753" t="s">
        <v>2526</v>
      </c>
      <c r="K762" s="682">
        <v>1</v>
      </c>
      <c r="L762" s="748">
        <v>12</v>
      </c>
      <c r="M762" s="749">
        <v>29477.09</v>
      </c>
      <c r="N762" s="682">
        <v>1</v>
      </c>
      <c r="O762" s="748">
        <v>6</v>
      </c>
      <c r="P762" s="749">
        <v>12697.93</v>
      </c>
    </row>
    <row r="763" spans="1:16" x14ac:dyDescent="0.2">
      <c r="A763" s="744">
        <v>480</v>
      </c>
      <c r="B763" s="744" t="s">
        <v>1264</v>
      </c>
      <c r="C763" s="744" t="s">
        <v>1201</v>
      </c>
      <c r="D763" s="746" t="s">
        <v>3403</v>
      </c>
      <c r="E763" s="750">
        <v>2500</v>
      </c>
      <c r="F763" s="744" t="s">
        <v>3404</v>
      </c>
      <c r="G763" s="737" t="s">
        <v>3405</v>
      </c>
      <c r="H763" s="737" t="s">
        <v>2806</v>
      </c>
      <c r="I763" s="737" t="s">
        <v>2625</v>
      </c>
      <c r="J763" s="753" t="s">
        <v>2511</v>
      </c>
      <c r="K763" s="682">
        <v>1</v>
      </c>
      <c r="L763" s="748">
        <v>12</v>
      </c>
      <c r="M763" s="749">
        <v>38498.97</v>
      </c>
      <c r="N763" s="682">
        <v>1</v>
      </c>
      <c r="O763" s="748">
        <v>6</v>
      </c>
      <c r="P763" s="749">
        <v>18915.830000000002</v>
      </c>
    </row>
    <row r="764" spans="1:16" ht="22.5" x14ac:dyDescent="0.2">
      <c r="A764" s="744">
        <v>480</v>
      </c>
      <c r="B764" s="744" t="s">
        <v>1264</v>
      </c>
      <c r="C764" s="744" t="s">
        <v>1201</v>
      </c>
      <c r="D764" s="746" t="s">
        <v>3025</v>
      </c>
      <c r="E764" s="750">
        <v>1500</v>
      </c>
      <c r="F764" s="744" t="s">
        <v>3406</v>
      </c>
      <c r="G764" s="737" t="s">
        <v>3407</v>
      </c>
      <c r="H764" s="737" t="s">
        <v>3408</v>
      </c>
      <c r="I764" s="737" t="s">
        <v>2603</v>
      </c>
      <c r="J764" s="753" t="s">
        <v>2547</v>
      </c>
      <c r="K764" s="682">
        <v>1</v>
      </c>
      <c r="L764" s="748">
        <v>12</v>
      </c>
      <c r="M764" s="749">
        <v>29663.72</v>
      </c>
      <c r="N764" s="682">
        <v>1</v>
      </c>
      <c r="O764" s="748">
        <v>6</v>
      </c>
      <c r="P764" s="749">
        <v>12928.189999999999</v>
      </c>
    </row>
    <row r="765" spans="1:16" ht="22.5" x14ac:dyDescent="0.2">
      <c r="A765" s="744">
        <v>480</v>
      </c>
      <c r="B765" s="744" t="s">
        <v>1264</v>
      </c>
      <c r="C765" s="744" t="s">
        <v>1201</v>
      </c>
      <c r="D765" s="746" t="s">
        <v>3409</v>
      </c>
      <c r="E765" s="750">
        <v>3500</v>
      </c>
      <c r="F765" s="744" t="s">
        <v>3410</v>
      </c>
      <c r="G765" s="737" t="s">
        <v>3411</v>
      </c>
      <c r="H765" s="737" t="s">
        <v>2519</v>
      </c>
      <c r="I765" s="737" t="s">
        <v>2519</v>
      </c>
      <c r="J765" s="753" t="s">
        <v>2519</v>
      </c>
      <c r="K765" s="682">
        <v>3</v>
      </c>
      <c r="L765" s="748">
        <v>8</v>
      </c>
      <c r="M765" s="749">
        <v>29315.52</v>
      </c>
      <c r="N765" s="682">
        <v>2</v>
      </c>
      <c r="O765" s="748">
        <v>6</v>
      </c>
      <c r="P765" s="749">
        <v>21925.870000000003</v>
      </c>
    </row>
    <row r="766" spans="1:16" x14ac:dyDescent="0.2">
      <c r="A766" s="744">
        <v>480</v>
      </c>
      <c r="B766" s="744" t="s">
        <v>1264</v>
      </c>
      <c r="C766" s="744" t="s">
        <v>1201</v>
      </c>
      <c r="D766" s="746" t="s">
        <v>3412</v>
      </c>
      <c r="E766" s="750">
        <v>2000</v>
      </c>
      <c r="F766" s="744" t="s">
        <v>3413</v>
      </c>
      <c r="G766" s="737" t="s">
        <v>3414</v>
      </c>
      <c r="H766" s="737" t="s">
        <v>3415</v>
      </c>
      <c r="I766" s="737" t="s">
        <v>2625</v>
      </c>
      <c r="J766" s="753" t="s">
        <v>2511</v>
      </c>
      <c r="K766" s="682">
        <v>1</v>
      </c>
      <c r="L766" s="748">
        <v>12</v>
      </c>
      <c r="M766" s="749">
        <v>35174.980000000003</v>
      </c>
      <c r="N766" s="682">
        <v>1</v>
      </c>
      <c r="O766" s="748">
        <v>6</v>
      </c>
      <c r="P766" s="749">
        <v>15758.81</v>
      </c>
    </row>
    <row r="767" spans="1:16" x14ac:dyDescent="0.2">
      <c r="A767" s="744">
        <v>480</v>
      </c>
      <c r="B767" s="744" t="s">
        <v>1264</v>
      </c>
      <c r="C767" s="744" t="s">
        <v>1201</v>
      </c>
      <c r="D767" s="746" t="s">
        <v>3416</v>
      </c>
      <c r="E767" s="750">
        <v>1800</v>
      </c>
      <c r="F767" s="744" t="s">
        <v>3417</v>
      </c>
      <c r="G767" s="737" t="s">
        <v>3418</v>
      </c>
      <c r="H767" s="737" t="s">
        <v>2519</v>
      </c>
      <c r="I767" s="737" t="s">
        <v>2519</v>
      </c>
      <c r="J767" s="753" t="s">
        <v>2519</v>
      </c>
      <c r="K767" s="682">
        <v>5</v>
      </c>
      <c r="L767" s="748">
        <v>12</v>
      </c>
      <c r="M767" s="749">
        <v>27538.329999999998</v>
      </c>
      <c r="N767" s="682">
        <v>2</v>
      </c>
      <c r="O767" s="748">
        <v>6</v>
      </c>
      <c r="P767" s="749">
        <v>11651.619999999999</v>
      </c>
    </row>
    <row r="768" spans="1:16" ht="22.5" x14ac:dyDescent="0.2">
      <c r="A768" s="744">
        <v>480</v>
      </c>
      <c r="B768" s="744" t="s">
        <v>2598</v>
      </c>
      <c r="C768" s="744" t="s">
        <v>1201</v>
      </c>
      <c r="D768" s="746" t="s">
        <v>2700</v>
      </c>
      <c r="E768" s="750">
        <v>1800</v>
      </c>
      <c r="F768" s="744" t="s">
        <v>3419</v>
      </c>
      <c r="G768" s="737" t="s">
        <v>3420</v>
      </c>
      <c r="H768" s="737" t="s">
        <v>3421</v>
      </c>
      <c r="I768" s="737" t="s">
        <v>2625</v>
      </c>
      <c r="J768" s="753" t="s">
        <v>2511</v>
      </c>
      <c r="K768" s="682">
        <v>5</v>
      </c>
      <c r="L768" s="748">
        <v>12</v>
      </c>
      <c r="M768" s="749">
        <v>33001.58</v>
      </c>
      <c r="N768" s="682">
        <v>2</v>
      </c>
      <c r="O768" s="748">
        <v>6</v>
      </c>
      <c r="P768" s="749">
        <v>14653.01</v>
      </c>
    </row>
    <row r="769" spans="1:16" x14ac:dyDescent="0.2">
      <c r="A769" s="744">
        <v>480</v>
      </c>
      <c r="B769" s="744" t="s">
        <v>1264</v>
      </c>
      <c r="C769" s="744" t="s">
        <v>1201</v>
      </c>
      <c r="D769" s="746" t="s">
        <v>2746</v>
      </c>
      <c r="E769" s="750">
        <v>1500</v>
      </c>
      <c r="F769" s="744" t="s">
        <v>3422</v>
      </c>
      <c r="G769" s="737" t="s">
        <v>3423</v>
      </c>
      <c r="H769" s="737" t="s">
        <v>3424</v>
      </c>
      <c r="I769" s="737" t="s">
        <v>2526</v>
      </c>
      <c r="J769" s="753" t="s">
        <v>2526</v>
      </c>
      <c r="K769" s="682">
        <v>4</v>
      </c>
      <c r="L769" s="748">
        <v>12</v>
      </c>
      <c r="M769" s="749">
        <v>29682.07</v>
      </c>
      <c r="N769" s="682">
        <v>1</v>
      </c>
      <c r="O769" s="748">
        <v>6</v>
      </c>
      <c r="P769" s="749">
        <v>12924.849999999999</v>
      </c>
    </row>
    <row r="770" spans="1:16" ht="22.5" x14ac:dyDescent="0.2">
      <c r="A770" s="744">
        <v>480</v>
      </c>
      <c r="B770" s="744" t="s">
        <v>2598</v>
      </c>
      <c r="C770" s="744" t="s">
        <v>1201</v>
      </c>
      <c r="D770" s="746" t="s">
        <v>2604</v>
      </c>
      <c r="E770" s="750">
        <v>1500</v>
      </c>
      <c r="F770" s="744" t="s">
        <v>3425</v>
      </c>
      <c r="G770" s="737" t="s">
        <v>3426</v>
      </c>
      <c r="H770" s="737" t="s">
        <v>3427</v>
      </c>
      <c r="I770" s="737" t="s">
        <v>2526</v>
      </c>
      <c r="J770" s="753" t="s">
        <v>2526</v>
      </c>
      <c r="K770" s="682">
        <v>1</v>
      </c>
      <c r="L770" s="748">
        <v>12</v>
      </c>
      <c r="M770" s="749">
        <v>28732.690000000002</v>
      </c>
      <c r="N770" s="682">
        <v>1</v>
      </c>
      <c r="O770" s="748">
        <v>6</v>
      </c>
      <c r="P770" s="749">
        <v>12714.03</v>
      </c>
    </row>
    <row r="771" spans="1:16" x14ac:dyDescent="0.2">
      <c r="A771" s="744">
        <v>480</v>
      </c>
      <c r="B771" s="744" t="s">
        <v>1264</v>
      </c>
      <c r="C771" s="744" t="s">
        <v>1201</v>
      </c>
      <c r="D771" s="746" t="s">
        <v>2674</v>
      </c>
      <c r="E771" s="750">
        <v>1500</v>
      </c>
      <c r="F771" s="744" t="s">
        <v>3428</v>
      </c>
      <c r="G771" s="737" t="s">
        <v>3429</v>
      </c>
      <c r="H771" s="737" t="s">
        <v>2929</v>
      </c>
      <c r="I771" s="737" t="s">
        <v>2625</v>
      </c>
      <c r="J771" s="753" t="s">
        <v>2511</v>
      </c>
      <c r="K771" s="682">
        <v>1</v>
      </c>
      <c r="L771" s="748">
        <v>12</v>
      </c>
      <c r="M771" s="749">
        <v>29669.719999999994</v>
      </c>
      <c r="N771" s="682">
        <v>1</v>
      </c>
      <c r="O771" s="748">
        <v>6</v>
      </c>
      <c r="P771" s="749">
        <v>12913.48</v>
      </c>
    </row>
    <row r="772" spans="1:16" x14ac:dyDescent="0.2">
      <c r="A772" s="744">
        <v>480</v>
      </c>
      <c r="B772" s="744" t="s">
        <v>1264</v>
      </c>
      <c r="C772" s="744" t="s">
        <v>1201</v>
      </c>
      <c r="D772" s="746" t="s">
        <v>2809</v>
      </c>
      <c r="E772" s="750">
        <v>1500</v>
      </c>
      <c r="F772" s="744" t="s">
        <v>3430</v>
      </c>
      <c r="G772" s="737" t="s">
        <v>3431</v>
      </c>
      <c r="H772" s="737" t="s">
        <v>2519</v>
      </c>
      <c r="I772" s="737" t="s">
        <v>2519</v>
      </c>
      <c r="J772" s="753" t="s">
        <v>2519</v>
      </c>
      <c r="K772" s="682">
        <v>5</v>
      </c>
      <c r="L772" s="748">
        <v>12</v>
      </c>
      <c r="M772" s="749">
        <v>23700</v>
      </c>
      <c r="N772" s="682">
        <v>2</v>
      </c>
      <c r="O772" s="748">
        <v>6</v>
      </c>
      <c r="P772" s="749">
        <v>9930</v>
      </c>
    </row>
    <row r="773" spans="1:16" x14ac:dyDescent="0.2">
      <c r="A773" s="744">
        <v>480</v>
      </c>
      <c r="B773" s="744" t="s">
        <v>1264</v>
      </c>
      <c r="C773" s="744" t="s">
        <v>1201</v>
      </c>
      <c r="D773" s="746" t="s">
        <v>3025</v>
      </c>
      <c r="E773" s="750">
        <v>1800</v>
      </c>
      <c r="F773" s="744" t="s">
        <v>3432</v>
      </c>
      <c r="G773" s="737" t="s">
        <v>3433</v>
      </c>
      <c r="H773" s="737" t="s">
        <v>3434</v>
      </c>
      <c r="I773" s="737" t="s">
        <v>2625</v>
      </c>
      <c r="J773" s="753" t="s">
        <v>2511</v>
      </c>
      <c r="K773" s="682">
        <v>5</v>
      </c>
      <c r="L773" s="748">
        <v>12</v>
      </c>
      <c r="M773" s="749">
        <v>33300</v>
      </c>
      <c r="N773" s="682">
        <v>2</v>
      </c>
      <c r="O773" s="748">
        <v>6</v>
      </c>
      <c r="P773" s="749">
        <v>14730</v>
      </c>
    </row>
    <row r="774" spans="1:16" x14ac:dyDescent="0.2">
      <c r="A774" s="744">
        <v>480</v>
      </c>
      <c r="B774" s="744" t="s">
        <v>2598</v>
      </c>
      <c r="C774" s="744" t="s">
        <v>1201</v>
      </c>
      <c r="D774" s="746" t="s">
        <v>2700</v>
      </c>
      <c r="E774" s="750">
        <v>1500</v>
      </c>
      <c r="F774" s="744" t="s">
        <v>3435</v>
      </c>
      <c r="G774" s="737" t="s">
        <v>3436</v>
      </c>
      <c r="H774" s="737" t="s">
        <v>3437</v>
      </c>
      <c r="I774" s="737" t="s">
        <v>2625</v>
      </c>
      <c r="J774" s="753" t="s">
        <v>2511</v>
      </c>
      <c r="K774" s="682">
        <v>1</v>
      </c>
      <c r="L774" s="748">
        <v>12</v>
      </c>
      <c r="M774" s="749">
        <v>29533.34</v>
      </c>
      <c r="N774" s="682">
        <v>1</v>
      </c>
      <c r="O774" s="748">
        <v>6</v>
      </c>
      <c r="P774" s="749">
        <v>12750.130000000001</v>
      </c>
    </row>
    <row r="775" spans="1:16" ht="22.5" x14ac:dyDescent="0.2">
      <c r="A775" s="744">
        <v>480</v>
      </c>
      <c r="B775" s="744" t="s">
        <v>1264</v>
      </c>
      <c r="C775" s="744" t="s">
        <v>1201</v>
      </c>
      <c r="D775" s="746" t="s">
        <v>2620</v>
      </c>
      <c r="E775" s="750">
        <v>2500</v>
      </c>
      <c r="F775" s="744" t="s">
        <v>3438</v>
      </c>
      <c r="G775" s="737" t="s">
        <v>3439</v>
      </c>
      <c r="H775" s="737" t="s">
        <v>2525</v>
      </c>
      <c r="I775" s="737" t="s">
        <v>2526</v>
      </c>
      <c r="J775" s="753" t="s">
        <v>2526</v>
      </c>
      <c r="K775" s="682">
        <v>1</v>
      </c>
      <c r="L775" s="748">
        <v>12</v>
      </c>
      <c r="M775" s="749">
        <v>41404.36</v>
      </c>
      <c r="N775" s="682">
        <v>1</v>
      </c>
      <c r="O775" s="748">
        <v>6</v>
      </c>
      <c r="P775" s="749">
        <v>18694.990000000002</v>
      </c>
    </row>
    <row r="776" spans="1:16" ht="22.5" x14ac:dyDescent="0.2">
      <c r="A776" s="744">
        <v>480</v>
      </c>
      <c r="B776" s="744" t="s">
        <v>1264</v>
      </c>
      <c r="C776" s="744" t="s">
        <v>1201</v>
      </c>
      <c r="D776" s="746" t="s">
        <v>3399</v>
      </c>
      <c r="E776" s="750">
        <v>1500</v>
      </c>
      <c r="F776" s="744" t="s">
        <v>3440</v>
      </c>
      <c r="G776" s="737" t="s">
        <v>3441</v>
      </c>
      <c r="H776" s="737" t="s">
        <v>3442</v>
      </c>
      <c r="I776" s="737" t="s">
        <v>2526</v>
      </c>
      <c r="J776" s="753" t="s">
        <v>2526</v>
      </c>
      <c r="K776" s="682">
        <v>1</v>
      </c>
      <c r="L776" s="748">
        <v>12</v>
      </c>
      <c r="M776" s="749">
        <v>29625.97</v>
      </c>
      <c r="N776" s="682">
        <v>1</v>
      </c>
      <c r="O776" s="748">
        <v>6</v>
      </c>
      <c r="P776" s="749">
        <v>12925.14</v>
      </c>
    </row>
    <row r="777" spans="1:16" ht="22.5" x14ac:dyDescent="0.2">
      <c r="A777" s="744">
        <v>480</v>
      </c>
      <c r="B777" s="744" t="s">
        <v>1264</v>
      </c>
      <c r="C777" s="744" t="s">
        <v>1201</v>
      </c>
      <c r="D777" s="746" t="s">
        <v>2556</v>
      </c>
      <c r="E777" s="750">
        <v>2100</v>
      </c>
      <c r="F777" s="744" t="s">
        <v>3443</v>
      </c>
      <c r="G777" s="737" t="s">
        <v>3444</v>
      </c>
      <c r="H777" s="737" t="s">
        <v>3445</v>
      </c>
      <c r="I777" s="737" t="s">
        <v>2625</v>
      </c>
      <c r="J777" s="753" t="s">
        <v>2511</v>
      </c>
      <c r="K777" s="682">
        <v>1</v>
      </c>
      <c r="L777" s="748">
        <v>12</v>
      </c>
      <c r="M777" s="749">
        <v>36700.110000000008</v>
      </c>
      <c r="N777" s="682">
        <v>1</v>
      </c>
      <c r="O777" s="748">
        <v>6</v>
      </c>
      <c r="P777" s="749">
        <v>16528.560000000001</v>
      </c>
    </row>
    <row r="778" spans="1:16" x14ac:dyDescent="0.2">
      <c r="A778" s="744">
        <v>480</v>
      </c>
      <c r="B778" s="744" t="s">
        <v>1264</v>
      </c>
      <c r="C778" s="744" t="s">
        <v>1201</v>
      </c>
      <c r="D778" s="746" t="s">
        <v>3446</v>
      </c>
      <c r="E778" s="750">
        <v>1800</v>
      </c>
      <c r="F778" s="744" t="s">
        <v>3447</v>
      </c>
      <c r="G778" s="737" t="s">
        <v>3448</v>
      </c>
      <c r="H778" s="737" t="s">
        <v>3449</v>
      </c>
      <c r="I778" s="737" t="s">
        <v>2625</v>
      </c>
      <c r="J778" s="753" t="s">
        <v>2511</v>
      </c>
      <c r="K778" s="682">
        <v>1</v>
      </c>
      <c r="L778" s="748">
        <v>12</v>
      </c>
      <c r="M778" s="749">
        <v>33226.479999999996</v>
      </c>
      <c r="N778" s="682">
        <v>1</v>
      </c>
      <c r="O778" s="748">
        <v>6</v>
      </c>
      <c r="P778" s="749">
        <v>14950.710000000001</v>
      </c>
    </row>
    <row r="779" spans="1:16" ht="22.5" x14ac:dyDescent="0.2">
      <c r="A779" s="744">
        <v>480</v>
      </c>
      <c r="B779" s="744" t="s">
        <v>1264</v>
      </c>
      <c r="C779" s="744" t="s">
        <v>1201</v>
      </c>
      <c r="D779" s="746" t="s">
        <v>2809</v>
      </c>
      <c r="E779" s="750">
        <v>1500</v>
      </c>
      <c r="F779" s="744" t="s">
        <v>3450</v>
      </c>
      <c r="G779" s="737" t="s">
        <v>3451</v>
      </c>
      <c r="H779" s="737" t="s">
        <v>3452</v>
      </c>
      <c r="I779" s="737" t="s">
        <v>2625</v>
      </c>
      <c r="J779" s="753" t="s">
        <v>2511</v>
      </c>
      <c r="K779" s="682">
        <v>5</v>
      </c>
      <c r="L779" s="748">
        <v>12</v>
      </c>
      <c r="M779" s="749">
        <v>29627.899999999998</v>
      </c>
      <c r="N779" s="682">
        <v>2</v>
      </c>
      <c r="O779" s="748">
        <v>6</v>
      </c>
      <c r="P779" s="749">
        <v>12996.67</v>
      </c>
    </row>
    <row r="780" spans="1:16" x14ac:dyDescent="0.2">
      <c r="A780" s="744">
        <v>480</v>
      </c>
      <c r="B780" s="744" t="s">
        <v>1264</v>
      </c>
      <c r="C780" s="744" t="s">
        <v>1201</v>
      </c>
      <c r="D780" s="746" t="s">
        <v>2834</v>
      </c>
      <c r="E780" s="750">
        <v>3000</v>
      </c>
      <c r="F780" s="744" t="s">
        <v>2228</v>
      </c>
      <c r="G780" s="737" t="s">
        <v>2229</v>
      </c>
      <c r="H780" s="737" t="s">
        <v>2902</v>
      </c>
      <c r="I780" s="737" t="s">
        <v>2526</v>
      </c>
      <c r="J780" s="753" t="s">
        <v>2526</v>
      </c>
      <c r="K780" s="682">
        <v>1</v>
      </c>
      <c r="L780" s="748">
        <v>11</v>
      </c>
      <c r="M780" s="749">
        <v>11510.58</v>
      </c>
      <c r="N780" s="682"/>
      <c r="O780" s="748"/>
      <c r="P780" s="749"/>
    </row>
    <row r="781" spans="1:16" x14ac:dyDescent="0.2">
      <c r="A781" s="744">
        <v>480</v>
      </c>
      <c r="B781" s="744" t="s">
        <v>2598</v>
      </c>
      <c r="C781" s="744" t="s">
        <v>1201</v>
      </c>
      <c r="D781" s="746" t="s">
        <v>2696</v>
      </c>
      <c r="E781" s="750">
        <v>1500</v>
      </c>
      <c r="F781" s="744" t="s">
        <v>3453</v>
      </c>
      <c r="G781" s="737" t="s">
        <v>3454</v>
      </c>
      <c r="H781" s="737" t="s">
        <v>3455</v>
      </c>
      <c r="I781" s="737" t="s">
        <v>2526</v>
      </c>
      <c r="J781" s="753" t="s">
        <v>2526</v>
      </c>
      <c r="K781" s="682">
        <v>1</v>
      </c>
      <c r="L781" s="748">
        <v>12</v>
      </c>
      <c r="M781" s="749">
        <v>15971.65</v>
      </c>
      <c r="N781" s="682"/>
      <c r="O781" s="748"/>
      <c r="P781" s="749"/>
    </row>
    <row r="782" spans="1:16" ht="22.5" x14ac:dyDescent="0.2">
      <c r="A782" s="744">
        <v>480</v>
      </c>
      <c r="B782" s="744" t="s">
        <v>1264</v>
      </c>
      <c r="C782" s="744" t="s">
        <v>1201</v>
      </c>
      <c r="D782" s="746" t="s">
        <v>2674</v>
      </c>
      <c r="E782" s="750">
        <v>1500</v>
      </c>
      <c r="F782" s="744" t="s">
        <v>3456</v>
      </c>
      <c r="G782" s="737" t="s">
        <v>3457</v>
      </c>
      <c r="H782" s="737" t="s">
        <v>3458</v>
      </c>
      <c r="I782" s="737" t="s">
        <v>2625</v>
      </c>
      <c r="J782" s="753" t="s">
        <v>2511</v>
      </c>
      <c r="K782" s="682">
        <v>1</v>
      </c>
      <c r="L782" s="748">
        <v>12</v>
      </c>
      <c r="M782" s="749">
        <v>29699.03</v>
      </c>
      <c r="N782" s="682">
        <v>1</v>
      </c>
      <c r="O782" s="748">
        <v>6</v>
      </c>
      <c r="P782" s="749">
        <v>12930</v>
      </c>
    </row>
    <row r="783" spans="1:16" x14ac:dyDescent="0.2">
      <c r="A783" s="744">
        <v>480</v>
      </c>
      <c r="B783" s="744" t="s">
        <v>1264</v>
      </c>
      <c r="C783" s="744" t="s">
        <v>1201</v>
      </c>
      <c r="D783" s="746" t="s">
        <v>2663</v>
      </c>
      <c r="E783" s="750">
        <v>2300</v>
      </c>
      <c r="F783" s="744" t="s">
        <v>3459</v>
      </c>
      <c r="G783" s="737" t="s">
        <v>3460</v>
      </c>
      <c r="H783" s="737" t="s">
        <v>3461</v>
      </c>
      <c r="I783" s="737" t="s">
        <v>2625</v>
      </c>
      <c r="J783" s="753" t="s">
        <v>2511</v>
      </c>
      <c r="K783" s="682">
        <v>1</v>
      </c>
      <c r="L783" s="748">
        <v>12</v>
      </c>
      <c r="M783" s="749">
        <v>39079.67</v>
      </c>
      <c r="N783" s="682">
        <v>1</v>
      </c>
      <c r="O783" s="748">
        <v>6</v>
      </c>
      <c r="P783" s="749">
        <v>17718.73</v>
      </c>
    </row>
    <row r="784" spans="1:16" ht="22.5" x14ac:dyDescent="0.2">
      <c r="A784" s="744">
        <v>480</v>
      </c>
      <c r="B784" s="744" t="s">
        <v>2598</v>
      </c>
      <c r="C784" s="744" t="s">
        <v>1201</v>
      </c>
      <c r="D784" s="746" t="s">
        <v>2942</v>
      </c>
      <c r="E784" s="750">
        <v>3500</v>
      </c>
      <c r="F784" s="744" t="s">
        <v>3462</v>
      </c>
      <c r="G784" s="737" t="s">
        <v>3463</v>
      </c>
      <c r="H784" s="737" t="s">
        <v>2551</v>
      </c>
      <c r="I784" s="737" t="s">
        <v>2625</v>
      </c>
      <c r="J784" s="753" t="s">
        <v>2511</v>
      </c>
      <c r="K784" s="682">
        <v>1</v>
      </c>
      <c r="L784" s="748">
        <v>12</v>
      </c>
      <c r="M784" s="749">
        <v>53380.689999999995</v>
      </c>
      <c r="N784" s="682">
        <v>1</v>
      </c>
      <c r="O784" s="748">
        <v>6</v>
      </c>
      <c r="P784" s="749">
        <v>24917.22</v>
      </c>
    </row>
    <row r="785" spans="1:16" x14ac:dyDescent="0.2">
      <c r="A785" s="744">
        <v>480</v>
      </c>
      <c r="B785" s="744" t="s">
        <v>1264</v>
      </c>
      <c r="C785" s="744" t="s">
        <v>1201</v>
      </c>
      <c r="D785" s="746" t="s">
        <v>3464</v>
      </c>
      <c r="E785" s="750">
        <v>4500</v>
      </c>
      <c r="F785" s="744" t="s">
        <v>3465</v>
      </c>
      <c r="G785" s="737" t="s">
        <v>3466</v>
      </c>
      <c r="H785" s="737" t="s">
        <v>3467</v>
      </c>
      <c r="I785" s="737" t="s">
        <v>2625</v>
      </c>
      <c r="J785" s="753" t="s">
        <v>2511</v>
      </c>
      <c r="K785" s="682">
        <v>5</v>
      </c>
      <c r="L785" s="748">
        <v>12</v>
      </c>
      <c r="M785" s="749">
        <v>65700</v>
      </c>
      <c r="N785" s="682">
        <v>2</v>
      </c>
      <c r="O785" s="748">
        <v>6</v>
      </c>
      <c r="P785" s="749">
        <v>30930</v>
      </c>
    </row>
    <row r="786" spans="1:16" ht="22.5" x14ac:dyDescent="0.2">
      <c r="A786" s="744">
        <v>480</v>
      </c>
      <c r="B786" s="744" t="s">
        <v>1264</v>
      </c>
      <c r="C786" s="744" t="s">
        <v>1201</v>
      </c>
      <c r="D786" s="746" t="s">
        <v>2674</v>
      </c>
      <c r="E786" s="750">
        <v>1500</v>
      </c>
      <c r="F786" s="744" t="s">
        <v>2030</v>
      </c>
      <c r="G786" s="737" t="s">
        <v>2031</v>
      </c>
      <c r="H786" s="737" t="s">
        <v>3468</v>
      </c>
      <c r="I786" s="737" t="s">
        <v>2526</v>
      </c>
      <c r="J786" s="753" t="s">
        <v>2526</v>
      </c>
      <c r="K786" s="682">
        <v>1</v>
      </c>
      <c r="L786" s="748">
        <v>11</v>
      </c>
      <c r="M786" s="749">
        <v>6600</v>
      </c>
      <c r="N786" s="682"/>
      <c r="O786" s="748"/>
      <c r="P786" s="749"/>
    </row>
    <row r="787" spans="1:16" x14ac:dyDescent="0.2">
      <c r="A787" s="744">
        <v>480</v>
      </c>
      <c r="B787" s="744" t="s">
        <v>2598</v>
      </c>
      <c r="C787" s="744" t="s">
        <v>1201</v>
      </c>
      <c r="D787" s="746" t="s">
        <v>3469</v>
      </c>
      <c r="E787" s="750">
        <v>4500</v>
      </c>
      <c r="F787" s="744" t="s">
        <v>3470</v>
      </c>
      <c r="G787" s="737" t="s">
        <v>3471</v>
      </c>
      <c r="H787" s="737" t="s">
        <v>3472</v>
      </c>
      <c r="I787" s="737" t="s">
        <v>2526</v>
      </c>
      <c r="J787" s="753" t="s">
        <v>2526</v>
      </c>
      <c r="K787" s="682">
        <v>1</v>
      </c>
      <c r="L787" s="748">
        <v>12</v>
      </c>
      <c r="M787" s="749">
        <v>66551.37000000001</v>
      </c>
      <c r="N787" s="682">
        <v>1</v>
      </c>
      <c r="O787" s="748">
        <v>6</v>
      </c>
      <c r="P787" s="749">
        <v>30810.560000000001</v>
      </c>
    </row>
    <row r="788" spans="1:16" x14ac:dyDescent="0.2">
      <c r="A788" s="744">
        <v>480</v>
      </c>
      <c r="B788" s="744" t="s">
        <v>1264</v>
      </c>
      <c r="C788" s="744" t="s">
        <v>1201</v>
      </c>
      <c r="D788" s="746" t="s">
        <v>3473</v>
      </c>
      <c r="E788" s="750">
        <v>8000</v>
      </c>
      <c r="F788" s="744" t="s">
        <v>3474</v>
      </c>
      <c r="G788" s="737" t="s">
        <v>3475</v>
      </c>
      <c r="H788" s="737" t="s">
        <v>2792</v>
      </c>
      <c r="I788" s="737" t="s">
        <v>2625</v>
      </c>
      <c r="J788" s="753" t="s">
        <v>2511</v>
      </c>
      <c r="K788" s="682">
        <v>1</v>
      </c>
      <c r="L788" s="748">
        <v>10</v>
      </c>
      <c r="M788" s="749">
        <v>26262.77</v>
      </c>
      <c r="N788" s="682"/>
      <c r="O788" s="748"/>
      <c r="P788" s="749"/>
    </row>
    <row r="789" spans="1:16" ht="22.5" x14ac:dyDescent="0.2">
      <c r="A789" s="744">
        <v>480</v>
      </c>
      <c r="B789" s="744" t="s">
        <v>1264</v>
      </c>
      <c r="C789" s="744" t="s">
        <v>1201</v>
      </c>
      <c r="D789" s="746" t="s">
        <v>3476</v>
      </c>
      <c r="E789" s="750">
        <v>5000</v>
      </c>
      <c r="F789" s="744" t="s">
        <v>3477</v>
      </c>
      <c r="G789" s="737" t="s">
        <v>3478</v>
      </c>
      <c r="H789" s="737" t="s">
        <v>3479</v>
      </c>
      <c r="I789" s="737" t="s">
        <v>2625</v>
      </c>
      <c r="J789" s="753" t="s">
        <v>2511</v>
      </c>
      <c r="K789" s="682">
        <v>5</v>
      </c>
      <c r="L789" s="748">
        <v>12</v>
      </c>
      <c r="M789" s="749">
        <v>70879.91</v>
      </c>
      <c r="N789" s="682">
        <v>1</v>
      </c>
      <c r="O789" s="748">
        <v>6</v>
      </c>
      <c r="P789" s="749">
        <v>33728.33</v>
      </c>
    </row>
    <row r="790" spans="1:16" ht="22.5" x14ac:dyDescent="0.2">
      <c r="A790" s="744">
        <v>480</v>
      </c>
      <c r="B790" s="744" t="s">
        <v>1264</v>
      </c>
      <c r="C790" s="744" t="s">
        <v>1201</v>
      </c>
      <c r="D790" s="746" t="s">
        <v>2608</v>
      </c>
      <c r="E790" s="750">
        <v>1500</v>
      </c>
      <c r="F790" s="744" t="s">
        <v>3480</v>
      </c>
      <c r="G790" s="737" t="s">
        <v>3481</v>
      </c>
      <c r="H790" s="737" t="s">
        <v>2617</v>
      </c>
      <c r="I790" s="737" t="s">
        <v>2526</v>
      </c>
      <c r="J790" s="753" t="s">
        <v>2526</v>
      </c>
      <c r="K790" s="682">
        <v>1</v>
      </c>
      <c r="L790" s="748">
        <v>12</v>
      </c>
      <c r="M790" s="749">
        <v>29543.459999999995</v>
      </c>
      <c r="N790" s="682">
        <v>1</v>
      </c>
      <c r="O790" s="748">
        <v>6</v>
      </c>
      <c r="P790" s="749">
        <v>12979.59</v>
      </c>
    </row>
    <row r="791" spans="1:16" ht="22.5" x14ac:dyDescent="0.2">
      <c r="A791" s="744">
        <v>480</v>
      </c>
      <c r="B791" s="744" t="s">
        <v>1264</v>
      </c>
      <c r="C791" s="744" t="s">
        <v>1201</v>
      </c>
      <c r="D791" s="746" t="s">
        <v>2509</v>
      </c>
      <c r="E791" s="750">
        <v>4500</v>
      </c>
      <c r="F791" s="744" t="s">
        <v>3482</v>
      </c>
      <c r="G791" s="737" t="s">
        <v>3483</v>
      </c>
      <c r="H791" s="737" t="s">
        <v>2551</v>
      </c>
      <c r="I791" s="737" t="s">
        <v>2625</v>
      </c>
      <c r="J791" s="753" t="s">
        <v>2511</v>
      </c>
      <c r="K791" s="682">
        <v>5</v>
      </c>
      <c r="L791" s="748">
        <v>12</v>
      </c>
      <c r="M791" s="749">
        <v>64786.1</v>
      </c>
      <c r="N791" s="682">
        <v>2</v>
      </c>
      <c r="O791" s="748">
        <v>6</v>
      </c>
      <c r="P791" s="749">
        <v>30692.14</v>
      </c>
    </row>
    <row r="792" spans="1:16" x14ac:dyDescent="0.2">
      <c r="A792" s="744">
        <v>480</v>
      </c>
      <c r="B792" s="744" t="s">
        <v>1264</v>
      </c>
      <c r="C792" s="744" t="s">
        <v>1201</v>
      </c>
      <c r="D792" s="746" t="s">
        <v>2696</v>
      </c>
      <c r="E792" s="750">
        <v>2900</v>
      </c>
      <c r="F792" s="744" t="s">
        <v>3484</v>
      </c>
      <c r="G792" s="737" t="s">
        <v>3485</v>
      </c>
      <c r="H792" s="737" t="s">
        <v>3486</v>
      </c>
      <c r="I792" s="737" t="s">
        <v>2526</v>
      </c>
      <c r="J792" s="753" t="s">
        <v>2526</v>
      </c>
      <c r="K792" s="682">
        <v>1</v>
      </c>
      <c r="L792" s="748">
        <v>12</v>
      </c>
      <c r="M792" s="749">
        <v>46046.640000000007</v>
      </c>
      <c r="N792" s="682"/>
      <c r="O792" s="748"/>
      <c r="P792" s="749"/>
    </row>
    <row r="793" spans="1:16" x14ac:dyDescent="0.2">
      <c r="A793" s="744">
        <v>480</v>
      </c>
      <c r="B793" s="744" t="s">
        <v>1264</v>
      </c>
      <c r="C793" s="744" t="s">
        <v>1201</v>
      </c>
      <c r="D793" s="746" t="s">
        <v>3084</v>
      </c>
      <c r="E793" s="750">
        <v>1800</v>
      </c>
      <c r="F793" s="744" t="s">
        <v>3487</v>
      </c>
      <c r="G793" s="737" t="s">
        <v>3488</v>
      </c>
      <c r="H793" s="737" t="s">
        <v>3489</v>
      </c>
      <c r="I793" s="737" t="s">
        <v>2526</v>
      </c>
      <c r="J793" s="753" t="s">
        <v>2526</v>
      </c>
      <c r="K793" s="682">
        <v>5</v>
      </c>
      <c r="L793" s="748">
        <v>12</v>
      </c>
      <c r="M793" s="749">
        <v>28118.859999999997</v>
      </c>
      <c r="N793" s="682">
        <v>2</v>
      </c>
      <c r="O793" s="748">
        <v>6</v>
      </c>
      <c r="P793" s="749">
        <v>11730</v>
      </c>
    </row>
    <row r="794" spans="1:16" x14ac:dyDescent="0.2">
      <c r="A794" s="744">
        <v>480</v>
      </c>
      <c r="B794" s="744" t="s">
        <v>2598</v>
      </c>
      <c r="C794" s="744" t="s">
        <v>1201</v>
      </c>
      <c r="D794" s="746" t="s">
        <v>2700</v>
      </c>
      <c r="E794" s="750">
        <v>1500</v>
      </c>
      <c r="F794" s="744" t="s">
        <v>3490</v>
      </c>
      <c r="G794" s="737" t="s">
        <v>3491</v>
      </c>
      <c r="H794" s="737" t="s">
        <v>3492</v>
      </c>
      <c r="I794" s="737" t="s">
        <v>2625</v>
      </c>
      <c r="J794" s="753" t="s">
        <v>2511</v>
      </c>
      <c r="K794" s="682">
        <v>1</v>
      </c>
      <c r="L794" s="748">
        <v>12</v>
      </c>
      <c r="M794" s="749">
        <v>29416.260000000002</v>
      </c>
      <c r="N794" s="682">
        <v>1</v>
      </c>
      <c r="O794" s="748">
        <v>6</v>
      </c>
      <c r="P794" s="749">
        <v>12794.99</v>
      </c>
    </row>
    <row r="795" spans="1:16" ht="22.5" x14ac:dyDescent="0.2">
      <c r="A795" s="744">
        <v>480</v>
      </c>
      <c r="B795" s="744" t="s">
        <v>1264</v>
      </c>
      <c r="C795" s="744" t="s">
        <v>1201</v>
      </c>
      <c r="D795" s="746" t="s">
        <v>2809</v>
      </c>
      <c r="E795" s="750">
        <v>1500</v>
      </c>
      <c r="F795" s="744" t="s">
        <v>3493</v>
      </c>
      <c r="G795" s="737" t="s">
        <v>3494</v>
      </c>
      <c r="H795" s="737" t="s">
        <v>2873</v>
      </c>
      <c r="I795" s="737" t="s">
        <v>2526</v>
      </c>
      <c r="J795" s="753" t="s">
        <v>2526</v>
      </c>
      <c r="K795" s="682">
        <v>5</v>
      </c>
      <c r="L795" s="748">
        <v>12</v>
      </c>
      <c r="M795" s="749">
        <v>29580.960000000003</v>
      </c>
      <c r="N795" s="682">
        <v>2</v>
      </c>
      <c r="O795" s="748">
        <v>6</v>
      </c>
      <c r="P795" s="749">
        <v>12920.41</v>
      </c>
    </row>
    <row r="796" spans="1:16" x14ac:dyDescent="0.2">
      <c r="A796" s="744">
        <v>480</v>
      </c>
      <c r="B796" s="744" t="s">
        <v>1264</v>
      </c>
      <c r="C796" s="744" t="s">
        <v>1201</v>
      </c>
      <c r="D796" s="746" t="s">
        <v>3495</v>
      </c>
      <c r="E796" s="750">
        <v>4000</v>
      </c>
      <c r="F796" s="744" t="s">
        <v>3496</v>
      </c>
      <c r="G796" s="737" t="s">
        <v>3497</v>
      </c>
      <c r="H796" s="737" t="s">
        <v>2525</v>
      </c>
      <c r="I796" s="737" t="s">
        <v>2526</v>
      </c>
      <c r="J796" s="753" t="s">
        <v>2526</v>
      </c>
      <c r="K796" s="682">
        <v>1</v>
      </c>
      <c r="L796" s="748">
        <v>12</v>
      </c>
      <c r="M796" s="749">
        <v>59010.77</v>
      </c>
      <c r="N796" s="682">
        <v>1</v>
      </c>
      <c r="O796" s="748">
        <v>6</v>
      </c>
      <c r="P796" s="749">
        <v>27487.59</v>
      </c>
    </row>
    <row r="797" spans="1:16" x14ac:dyDescent="0.2">
      <c r="A797" s="744">
        <v>480</v>
      </c>
      <c r="B797" s="744" t="s">
        <v>1264</v>
      </c>
      <c r="C797" s="744" t="s">
        <v>1201</v>
      </c>
      <c r="D797" s="746" t="s">
        <v>3498</v>
      </c>
      <c r="E797" s="750">
        <v>6000</v>
      </c>
      <c r="F797" s="744" t="s">
        <v>3499</v>
      </c>
      <c r="G797" s="737" t="s">
        <v>3500</v>
      </c>
      <c r="H797" s="737" t="s">
        <v>3501</v>
      </c>
      <c r="I797" s="737" t="s">
        <v>2625</v>
      </c>
      <c r="J797" s="753" t="s">
        <v>2511</v>
      </c>
      <c r="K797" s="682">
        <v>1</v>
      </c>
      <c r="L797" s="748">
        <v>2</v>
      </c>
      <c r="M797" s="749">
        <v>16395.41</v>
      </c>
      <c r="N797" s="682"/>
      <c r="O797" s="748"/>
      <c r="P797" s="749"/>
    </row>
    <row r="798" spans="1:16" x14ac:dyDescent="0.2">
      <c r="A798" s="744">
        <v>480</v>
      </c>
      <c r="B798" s="744" t="s">
        <v>1264</v>
      </c>
      <c r="C798" s="744" t="s">
        <v>1201</v>
      </c>
      <c r="D798" s="746" t="s">
        <v>2608</v>
      </c>
      <c r="E798" s="750">
        <v>1500</v>
      </c>
      <c r="F798" s="744" t="s">
        <v>3502</v>
      </c>
      <c r="G798" s="737" t="s">
        <v>3503</v>
      </c>
      <c r="H798" s="737" t="s">
        <v>2519</v>
      </c>
      <c r="I798" s="737" t="s">
        <v>2521</v>
      </c>
      <c r="J798" s="753" t="s">
        <v>2521</v>
      </c>
      <c r="K798" s="682">
        <v>1</v>
      </c>
      <c r="L798" s="748">
        <v>12</v>
      </c>
      <c r="M798" s="749">
        <v>29680.680000000004</v>
      </c>
      <c r="N798" s="682">
        <v>1</v>
      </c>
      <c r="O798" s="748">
        <v>6</v>
      </c>
      <c r="P798" s="749">
        <v>12928.619999999999</v>
      </c>
    </row>
    <row r="799" spans="1:16" x14ac:dyDescent="0.2">
      <c r="A799" s="744">
        <v>480</v>
      </c>
      <c r="B799" s="744" t="s">
        <v>2598</v>
      </c>
      <c r="C799" s="744" t="s">
        <v>1201</v>
      </c>
      <c r="D799" s="746" t="s">
        <v>2604</v>
      </c>
      <c r="E799" s="750">
        <v>1500</v>
      </c>
      <c r="F799" s="744" t="s">
        <v>3504</v>
      </c>
      <c r="G799" s="737" t="s">
        <v>3505</v>
      </c>
      <c r="H799" s="737" t="s">
        <v>3506</v>
      </c>
      <c r="I799" s="737" t="s">
        <v>2625</v>
      </c>
      <c r="J799" s="753" t="s">
        <v>2511</v>
      </c>
      <c r="K799" s="682">
        <v>1</v>
      </c>
      <c r="L799" s="748">
        <v>12</v>
      </c>
      <c r="M799" s="749">
        <v>29490.240000000005</v>
      </c>
      <c r="N799" s="682">
        <v>1</v>
      </c>
      <c r="O799" s="748">
        <v>6</v>
      </c>
      <c r="P799" s="749">
        <v>12971.67</v>
      </c>
    </row>
    <row r="800" spans="1:16" ht="22.5" x14ac:dyDescent="0.2">
      <c r="A800" s="744">
        <v>480</v>
      </c>
      <c r="B800" s="744" t="s">
        <v>2598</v>
      </c>
      <c r="C800" s="744" t="s">
        <v>1201</v>
      </c>
      <c r="D800" s="746" t="s">
        <v>2746</v>
      </c>
      <c r="E800" s="750">
        <v>1800</v>
      </c>
      <c r="F800" s="744" t="s">
        <v>3507</v>
      </c>
      <c r="G800" s="737" t="s">
        <v>3508</v>
      </c>
      <c r="H800" s="737" t="s">
        <v>2688</v>
      </c>
      <c r="I800" s="737" t="s">
        <v>2526</v>
      </c>
      <c r="J800" s="753" t="s">
        <v>2526</v>
      </c>
      <c r="K800" s="682">
        <v>1</v>
      </c>
      <c r="L800" s="748">
        <v>12</v>
      </c>
      <c r="M800" s="749">
        <v>32980.07</v>
      </c>
      <c r="N800" s="682">
        <v>1</v>
      </c>
      <c r="O800" s="748">
        <v>6</v>
      </c>
      <c r="P800" s="749">
        <v>14620.16</v>
      </c>
    </row>
    <row r="801" spans="1:16" x14ac:dyDescent="0.2">
      <c r="A801" s="744">
        <v>480</v>
      </c>
      <c r="B801" s="744" t="s">
        <v>2598</v>
      </c>
      <c r="C801" s="744" t="s">
        <v>1201</v>
      </c>
      <c r="D801" s="746" t="s">
        <v>3509</v>
      </c>
      <c r="E801" s="750">
        <v>3500</v>
      </c>
      <c r="F801" s="744" t="s">
        <v>3510</v>
      </c>
      <c r="G801" s="737" t="s">
        <v>3511</v>
      </c>
      <c r="H801" s="737" t="s">
        <v>3131</v>
      </c>
      <c r="I801" s="737" t="s">
        <v>2625</v>
      </c>
      <c r="J801" s="753" t="s">
        <v>2511</v>
      </c>
      <c r="K801" s="682">
        <v>1</v>
      </c>
      <c r="L801" s="748">
        <v>12</v>
      </c>
      <c r="M801" s="749">
        <v>47408.560000000005</v>
      </c>
      <c r="N801" s="682">
        <v>1</v>
      </c>
      <c r="O801" s="748">
        <v>6</v>
      </c>
      <c r="P801" s="749">
        <v>21884.549999999996</v>
      </c>
    </row>
    <row r="802" spans="1:16" ht="22.5" x14ac:dyDescent="0.2">
      <c r="A802" s="744">
        <v>480</v>
      </c>
      <c r="B802" s="744" t="s">
        <v>1264</v>
      </c>
      <c r="C802" s="744" t="s">
        <v>1201</v>
      </c>
      <c r="D802" s="746" t="s">
        <v>2841</v>
      </c>
      <c r="E802" s="750">
        <v>1500</v>
      </c>
      <c r="F802" s="744" t="s">
        <v>1408</v>
      </c>
      <c r="G802" s="737" t="s">
        <v>1409</v>
      </c>
      <c r="H802" s="737" t="s">
        <v>3512</v>
      </c>
      <c r="I802" s="737" t="s">
        <v>2625</v>
      </c>
      <c r="J802" s="753" t="s">
        <v>2511</v>
      </c>
      <c r="K802" s="682">
        <v>1</v>
      </c>
      <c r="L802" s="748">
        <v>6</v>
      </c>
      <c r="M802" s="749">
        <v>17771.240000000002</v>
      </c>
      <c r="N802" s="682"/>
      <c r="O802" s="748"/>
      <c r="P802" s="749"/>
    </row>
    <row r="803" spans="1:16" x14ac:dyDescent="0.2">
      <c r="A803" s="744">
        <v>480</v>
      </c>
      <c r="B803" s="744" t="s">
        <v>2598</v>
      </c>
      <c r="C803" s="744" t="s">
        <v>1201</v>
      </c>
      <c r="D803" s="746" t="s">
        <v>2614</v>
      </c>
      <c r="E803" s="750">
        <v>1500</v>
      </c>
      <c r="F803" s="744" t="s">
        <v>3513</v>
      </c>
      <c r="G803" s="737" t="s">
        <v>3514</v>
      </c>
      <c r="H803" s="737" t="s">
        <v>2587</v>
      </c>
      <c r="I803" s="737" t="s">
        <v>2526</v>
      </c>
      <c r="J803" s="753" t="s">
        <v>2526</v>
      </c>
      <c r="K803" s="682">
        <v>1</v>
      </c>
      <c r="L803" s="748">
        <v>10</v>
      </c>
      <c r="M803" s="749">
        <v>23707.18</v>
      </c>
      <c r="N803" s="682"/>
      <c r="O803" s="748"/>
      <c r="P803" s="749"/>
    </row>
    <row r="804" spans="1:16" x14ac:dyDescent="0.2">
      <c r="A804" s="744">
        <v>480</v>
      </c>
      <c r="B804" s="744" t="s">
        <v>2598</v>
      </c>
      <c r="C804" s="744" t="s">
        <v>1201</v>
      </c>
      <c r="D804" s="746" t="s">
        <v>3073</v>
      </c>
      <c r="E804" s="750">
        <v>2100</v>
      </c>
      <c r="F804" s="744" t="s">
        <v>3515</v>
      </c>
      <c r="G804" s="737" t="s">
        <v>3516</v>
      </c>
      <c r="H804" s="737" t="s">
        <v>3517</v>
      </c>
      <c r="I804" s="737" t="s">
        <v>2625</v>
      </c>
      <c r="J804" s="753" t="s">
        <v>2511</v>
      </c>
      <c r="K804" s="682">
        <v>1</v>
      </c>
      <c r="L804" s="748">
        <v>12</v>
      </c>
      <c r="M804" s="749">
        <v>36813.33</v>
      </c>
      <c r="N804" s="682">
        <v>1</v>
      </c>
      <c r="O804" s="748">
        <v>6</v>
      </c>
      <c r="P804" s="749">
        <v>16443.34</v>
      </c>
    </row>
    <row r="805" spans="1:16" x14ac:dyDescent="0.2">
      <c r="A805" s="744">
        <v>480</v>
      </c>
      <c r="B805" s="744" t="s">
        <v>2598</v>
      </c>
      <c r="C805" s="744" t="s">
        <v>1201</v>
      </c>
      <c r="D805" s="746" t="s">
        <v>2614</v>
      </c>
      <c r="E805" s="750">
        <v>1500</v>
      </c>
      <c r="F805" s="744" t="s">
        <v>3518</v>
      </c>
      <c r="G805" s="737" t="s">
        <v>3519</v>
      </c>
      <c r="H805" s="737" t="s">
        <v>2873</v>
      </c>
      <c r="I805" s="737" t="s">
        <v>2625</v>
      </c>
      <c r="J805" s="753" t="s">
        <v>2511</v>
      </c>
      <c r="K805" s="682">
        <v>1</v>
      </c>
      <c r="L805" s="748">
        <v>12</v>
      </c>
      <c r="M805" s="749">
        <v>29362.359999999997</v>
      </c>
      <c r="N805" s="682">
        <v>1</v>
      </c>
      <c r="O805" s="748">
        <v>6</v>
      </c>
      <c r="P805" s="749">
        <v>12918.89</v>
      </c>
    </row>
    <row r="806" spans="1:16" ht="22.5" x14ac:dyDescent="0.2">
      <c r="A806" s="744">
        <v>480</v>
      </c>
      <c r="B806" s="744" t="s">
        <v>1264</v>
      </c>
      <c r="C806" s="744" t="s">
        <v>1201</v>
      </c>
      <c r="D806" s="746" t="s">
        <v>3520</v>
      </c>
      <c r="E806" s="750">
        <v>2700</v>
      </c>
      <c r="F806" s="744" t="s">
        <v>1909</v>
      </c>
      <c r="G806" s="737" t="s">
        <v>1910</v>
      </c>
      <c r="H806" s="737" t="s">
        <v>3521</v>
      </c>
      <c r="I806" s="737" t="s">
        <v>2625</v>
      </c>
      <c r="J806" s="753" t="s">
        <v>2511</v>
      </c>
      <c r="K806" s="682">
        <v>1</v>
      </c>
      <c r="L806" s="748">
        <v>7</v>
      </c>
      <c r="M806" s="749">
        <v>30439.089999999997</v>
      </c>
      <c r="N806" s="682"/>
      <c r="O806" s="748"/>
      <c r="P806" s="749"/>
    </row>
    <row r="807" spans="1:16" ht="22.5" x14ac:dyDescent="0.2">
      <c r="A807" s="744">
        <v>480</v>
      </c>
      <c r="B807" s="744" t="s">
        <v>1264</v>
      </c>
      <c r="C807" s="744" t="s">
        <v>1201</v>
      </c>
      <c r="D807" s="746" t="s">
        <v>3446</v>
      </c>
      <c r="E807" s="750">
        <v>1800</v>
      </c>
      <c r="F807" s="744" t="s">
        <v>3522</v>
      </c>
      <c r="G807" s="737" t="s">
        <v>3523</v>
      </c>
      <c r="H807" s="737" t="s">
        <v>3524</v>
      </c>
      <c r="I807" s="737" t="s">
        <v>2625</v>
      </c>
      <c r="J807" s="753" t="s">
        <v>2511</v>
      </c>
      <c r="K807" s="682">
        <v>5</v>
      </c>
      <c r="L807" s="748">
        <v>12</v>
      </c>
      <c r="M807" s="749">
        <v>33069.19</v>
      </c>
      <c r="N807" s="682">
        <v>2</v>
      </c>
      <c r="O807" s="748">
        <v>6</v>
      </c>
      <c r="P807" s="749">
        <v>14730</v>
      </c>
    </row>
    <row r="808" spans="1:16" x14ac:dyDescent="0.2">
      <c r="A808" s="744">
        <v>480</v>
      </c>
      <c r="B808" s="744" t="s">
        <v>1264</v>
      </c>
      <c r="C808" s="744" t="s">
        <v>1201</v>
      </c>
      <c r="D808" s="746" t="s">
        <v>2945</v>
      </c>
      <c r="E808" s="750">
        <v>2500</v>
      </c>
      <c r="F808" s="744" t="s">
        <v>3525</v>
      </c>
      <c r="G808" s="737" t="s">
        <v>3526</v>
      </c>
      <c r="H808" s="737" t="s">
        <v>3527</v>
      </c>
      <c r="I808" s="737" t="s">
        <v>2526</v>
      </c>
      <c r="J808" s="753" t="s">
        <v>2526</v>
      </c>
      <c r="K808" s="682">
        <v>5</v>
      </c>
      <c r="L808" s="748">
        <v>12</v>
      </c>
      <c r="M808" s="749">
        <v>35700</v>
      </c>
      <c r="N808" s="682">
        <v>2</v>
      </c>
      <c r="O808" s="748">
        <v>6</v>
      </c>
      <c r="P808" s="749">
        <v>15926.53</v>
      </c>
    </row>
    <row r="809" spans="1:16" ht="22.5" x14ac:dyDescent="0.2">
      <c r="A809" s="744">
        <v>480</v>
      </c>
      <c r="B809" s="744" t="s">
        <v>1264</v>
      </c>
      <c r="C809" s="744" t="s">
        <v>1201</v>
      </c>
      <c r="D809" s="746" t="s">
        <v>2674</v>
      </c>
      <c r="E809" s="750">
        <v>1500</v>
      </c>
      <c r="F809" s="744" t="s">
        <v>3528</v>
      </c>
      <c r="G809" s="737" t="s">
        <v>3529</v>
      </c>
      <c r="H809" s="737" t="s">
        <v>2587</v>
      </c>
      <c r="I809" s="737" t="s">
        <v>2526</v>
      </c>
      <c r="J809" s="753" t="s">
        <v>2526</v>
      </c>
      <c r="K809" s="682">
        <v>1</v>
      </c>
      <c r="L809" s="748">
        <v>12</v>
      </c>
      <c r="M809" s="749">
        <v>29700</v>
      </c>
      <c r="N809" s="682">
        <v>1</v>
      </c>
      <c r="O809" s="748">
        <v>6</v>
      </c>
      <c r="P809" s="749">
        <v>12930</v>
      </c>
    </row>
    <row r="810" spans="1:16" x14ac:dyDescent="0.2">
      <c r="A810" s="744">
        <v>480</v>
      </c>
      <c r="B810" s="744" t="s">
        <v>3203</v>
      </c>
      <c r="C810" s="744" t="s">
        <v>1201</v>
      </c>
      <c r="D810" s="746" t="s">
        <v>2614</v>
      </c>
      <c r="E810" s="750">
        <v>1500</v>
      </c>
      <c r="F810" s="744" t="s">
        <v>3530</v>
      </c>
      <c r="G810" s="737" t="s">
        <v>3531</v>
      </c>
      <c r="H810" s="737" t="s">
        <v>2688</v>
      </c>
      <c r="I810" s="737" t="s">
        <v>2625</v>
      </c>
      <c r="J810" s="753" t="s">
        <v>2511</v>
      </c>
      <c r="K810" s="682">
        <v>1</v>
      </c>
      <c r="L810" s="748">
        <v>7</v>
      </c>
      <c r="M810" s="749">
        <v>19620.13</v>
      </c>
      <c r="N810" s="682"/>
      <c r="O810" s="748"/>
      <c r="P810" s="749"/>
    </row>
    <row r="811" spans="1:16" x14ac:dyDescent="0.2">
      <c r="A811" s="744">
        <v>480</v>
      </c>
      <c r="B811" s="744" t="s">
        <v>2598</v>
      </c>
      <c r="C811" s="744" t="s">
        <v>1201</v>
      </c>
      <c r="D811" s="746" t="s">
        <v>2604</v>
      </c>
      <c r="E811" s="750">
        <v>1500</v>
      </c>
      <c r="F811" s="744" t="s">
        <v>3532</v>
      </c>
      <c r="G811" s="737" t="s">
        <v>3533</v>
      </c>
      <c r="H811" s="737" t="s">
        <v>3534</v>
      </c>
      <c r="I811" s="737" t="s">
        <v>2526</v>
      </c>
      <c r="J811" s="753" t="s">
        <v>2526</v>
      </c>
      <c r="K811" s="682">
        <v>1</v>
      </c>
      <c r="L811" s="748">
        <v>12</v>
      </c>
      <c r="M811" s="749">
        <v>29618.48</v>
      </c>
      <c r="N811" s="682">
        <v>1</v>
      </c>
      <c r="O811" s="748">
        <v>6</v>
      </c>
      <c r="P811" s="749">
        <v>12929.869999999999</v>
      </c>
    </row>
    <row r="812" spans="1:16" ht="22.5" x14ac:dyDescent="0.2">
      <c r="A812" s="744">
        <v>480</v>
      </c>
      <c r="B812" s="744" t="s">
        <v>1264</v>
      </c>
      <c r="C812" s="744" t="s">
        <v>1201</v>
      </c>
      <c r="D812" s="746" t="s">
        <v>2641</v>
      </c>
      <c r="E812" s="750">
        <v>3000</v>
      </c>
      <c r="F812" s="744" t="s">
        <v>3535</v>
      </c>
      <c r="G812" s="737" t="s">
        <v>3536</v>
      </c>
      <c r="H812" s="737" t="s">
        <v>2873</v>
      </c>
      <c r="I812" s="737" t="s">
        <v>2625</v>
      </c>
      <c r="J812" s="753" t="s">
        <v>2511</v>
      </c>
      <c r="K812" s="682">
        <v>1</v>
      </c>
      <c r="L812" s="748">
        <v>12</v>
      </c>
      <c r="M812" s="749">
        <v>47316.720000000008</v>
      </c>
      <c r="N812" s="682">
        <v>1</v>
      </c>
      <c r="O812" s="748">
        <v>6</v>
      </c>
      <c r="P812" s="749">
        <v>21809.69</v>
      </c>
    </row>
    <row r="813" spans="1:16" ht="22.5" x14ac:dyDescent="0.2">
      <c r="A813" s="744">
        <v>480</v>
      </c>
      <c r="B813" s="744" t="s">
        <v>2598</v>
      </c>
      <c r="C813" s="744" t="s">
        <v>1201</v>
      </c>
      <c r="D813" s="746" t="s">
        <v>3537</v>
      </c>
      <c r="E813" s="750">
        <v>1500</v>
      </c>
      <c r="F813" s="744" t="s">
        <v>3538</v>
      </c>
      <c r="G813" s="737" t="s">
        <v>3539</v>
      </c>
      <c r="H813" s="737" t="s">
        <v>3540</v>
      </c>
      <c r="I813" s="737" t="s">
        <v>2603</v>
      </c>
      <c r="J813" s="753" t="s">
        <v>2547</v>
      </c>
      <c r="K813" s="682">
        <v>1</v>
      </c>
      <c r="L813" s="748">
        <v>12</v>
      </c>
      <c r="M813" s="749">
        <v>29336.640000000003</v>
      </c>
      <c r="N813" s="682">
        <v>1</v>
      </c>
      <c r="O813" s="748">
        <v>6</v>
      </c>
      <c r="P813" s="749">
        <v>12927.079999999998</v>
      </c>
    </row>
    <row r="814" spans="1:16" x14ac:dyDescent="0.2">
      <c r="A814" s="744">
        <v>480</v>
      </c>
      <c r="B814" s="744" t="s">
        <v>2598</v>
      </c>
      <c r="C814" s="744" t="s">
        <v>1201</v>
      </c>
      <c r="D814" s="746" t="s">
        <v>3541</v>
      </c>
      <c r="E814" s="750">
        <v>1500</v>
      </c>
      <c r="F814" s="744" t="s">
        <v>3542</v>
      </c>
      <c r="G814" s="737" t="s">
        <v>3543</v>
      </c>
      <c r="H814" s="737" t="s">
        <v>2583</v>
      </c>
      <c r="I814" s="737" t="s">
        <v>2526</v>
      </c>
      <c r="J814" s="753" t="s">
        <v>2526</v>
      </c>
      <c r="K814" s="682">
        <v>1</v>
      </c>
      <c r="L814" s="748">
        <v>12</v>
      </c>
      <c r="M814" s="749">
        <v>29139.960000000003</v>
      </c>
      <c r="N814" s="682">
        <v>1</v>
      </c>
      <c r="O814" s="748">
        <v>6</v>
      </c>
      <c r="P814" s="749">
        <v>12583.46</v>
      </c>
    </row>
    <row r="815" spans="1:16" x14ac:dyDescent="0.2">
      <c r="A815" s="744">
        <v>480</v>
      </c>
      <c r="B815" s="744" t="s">
        <v>2598</v>
      </c>
      <c r="C815" s="744" t="s">
        <v>1201</v>
      </c>
      <c r="D815" s="746" t="s">
        <v>2700</v>
      </c>
      <c r="E815" s="750">
        <v>1800</v>
      </c>
      <c r="F815" s="744" t="s">
        <v>3544</v>
      </c>
      <c r="G815" s="737" t="s">
        <v>3545</v>
      </c>
      <c r="H815" s="737" t="s">
        <v>3524</v>
      </c>
      <c r="I815" s="737" t="s">
        <v>2625</v>
      </c>
      <c r="J815" s="753" t="s">
        <v>2511</v>
      </c>
      <c r="K815" s="682">
        <v>1</v>
      </c>
      <c r="L815" s="748">
        <v>12</v>
      </c>
      <c r="M815" s="749">
        <v>32524.84</v>
      </c>
      <c r="N815" s="682">
        <v>1</v>
      </c>
      <c r="O815" s="748">
        <v>6</v>
      </c>
      <c r="P815" s="749">
        <v>14721.21</v>
      </c>
    </row>
    <row r="816" spans="1:16" x14ac:dyDescent="0.2">
      <c r="A816" s="744">
        <v>480</v>
      </c>
      <c r="B816" s="744" t="s">
        <v>1264</v>
      </c>
      <c r="C816" s="744" t="s">
        <v>1201</v>
      </c>
      <c r="D816" s="746" t="s">
        <v>3073</v>
      </c>
      <c r="E816" s="750">
        <v>2100</v>
      </c>
      <c r="F816" s="744" t="s">
        <v>3546</v>
      </c>
      <c r="G816" s="737" t="s">
        <v>3547</v>
      </c>
      <c r="H816" s="737" t="s">
        <v>3548</v>
      </c>
      <c r="I816" s="737" t="s">
        <v>2526</v>
      </c>
      <c r="J816" s="753" t="s">
        <v>2526</v>
      </c>
      <c r="K816" s="682">
        <v>1</v>
      </c>
      <c r="L816" s="748">
        <v>12</v>
      </c>
      <c r="M816" s="749">
        <v>36629.53</v>
      </c>
      <c r="N816" s="682">
        <v>1</v>
      </c>
      <c r="O816" s="748">
        <v>6</v>
      </c>
      <c r="P816" s="749">
        <v>16441.34</v>
      </c>
    </row>
    <row r="817" spans="1:16" x14ac:dyDescent="0.2">
      <c r="A817" s="744">
        <v>480</v>
      </c>
      <c r="B817" s="744" t="s">
        <v>2598</v>
      </c>
      <c r="C817" s="744" t="s">
        <v>1201</v>
      </c>
      <c r="D817" s="746" t="s">
        <v>2604</v>
      </c>
      <c r="E817" s="750">
        <v>1500</v>
      </c>
      <c r="F817" s="744" t="s">
        <v>3549</v>
      </c>
      <c r="G817" s="737" t="s">
        <v>3550</v>
      </c>
      <c r="H817" s="737" t="s">
        <v>2525</v>
      </c>
      <c r="I817" s="737" t="s">
        <v>2526</v>
      </c>
      <c r="J817" s="753" t="s">
        <v>2526</v>
      </c>
      <c r="K817" s="682">
        <v>1</v>
      </c>
      <c r="L817" s="748">
        <v>12</v>
      </c>
      <c r="M817" s="749">
        <v>29524.97</v>
      </c>
      <c r="N817" s="682">
        <v>1</v>
      </c>
      <c r="O817" s="748">
        <v>6</v>
      </c>
      <c r="P817" s="749">
        <v>12862.09</v>
      </c>
    </row>
    <row r="818" spans="1:16" x14ac:dyDescent="0.2">
      <c r="A818" s="744">
        <v>480</v>
      </c>
      <c r="B818" s="744" t="s">
        <v>1264</v>
      </c>
      <c r="C818" s="744" t="s">
        <v>1201</v>
      </c>
      <c r="D818" s="746" t="s">
        <v>2509</v>
      </c>
      <c r="E818" s="750">
        <v>5000</v>
      </c>
      <c r="F818" s="744" t="s">
        <v>3551</v>
      </c>
      <c r="G818" s="737" t="s">
        <v>3552</v>
      </c>
      <c r="H818" s="737" t="s">
        <v>2509</v>
      </c>
      <c r="I818" s="737" t="s">
        <v>2625</v>
      </c>
      <c r="J818" s="753" t="s">
        <v>2511</v>
      </c>
      <c r="K818" s="682">
        <v>1</v>
      </c>
      <c r="L818" s="748">
        <v>12</v>
      </c>
      <c r="M818" s="749">
        <v>71487.240000000005</v>
      </c>
      <c r="N818" s="682">
        <v>1</v>
      </c>
      <c r="O818" s="748">
        <v>6</v>
      </c>
      <c r="P818" s="749">
        <v>33849.800000000003</v>
      </c>
    </row>
    <row r="819" spans="1:16" x14ac:dyDescent="0.2">
      <c r="A819" s="744">
        <v>480</v>
      </c>
      <c r="B819" s="744" t="s">
        <v>1264</v>
      </c>
      <c r="C819" s="744" t="s">
        <v>1201</v>
      </c>
      <c r="D819" s="746" t="s">
        <v>3553</v>
      </c>
      <c r="E819" s="750">
        <v>4000</v>
      </c>
      <c r="F819" s="744" t="s">
        <v>3554</v>
      </c>
      <c r="G819" s="737" t="s">
        <v>3555</v>
      </c>
      <c r="H819" s="737" t="s">
        <v>2806</v>
      </c>
      <c r="I819" s="737" t="s">
        <v>2625</v>
      </c>
      <c r="J819" s="753" t="s">
        <v>2511</v>
      </c>
      <c r="K819" s="682">
        <v>5</v>
      </c>
      <c r="L819" s="748">
        <v>12</v>
      </c>
      <c r="M819" s="749">
        <v>50708.05</v>
      </c>
      <c r="N819" s="682">
        <v>2</v>
      </c>
      <c r="O819" s="748">
        <v>6</v>
      </c>
      <c r="P819" s="749">
        <v>23930</v>
      </c>
    </row>
    <row r="820" spans="1:16" x14ac:dyDescent="0.2">
      <c r="A820" s="744">
        <v>480</v>
      </c>
      <c r="B820" s="744" t="s">
        <v>2598</v>
      </c>
      <c r="C820" s="744" t="s">
        <v>1201</v>
      </c>
      <c r="D820" s="746" t="s">
        <v>3556</v>
      </c>
      <c r="E820" s="750">
        <v>2500</v>
      </c>
      <c r="F820" s="744" t="s">
        <v>3557</v>
      </c>
      <c r="G820" s="737" t="s">
        <v>3558</v>
      </c>
      <c r="H820" s="737" t="s">
        <v>2555</v>
      </c>
      <c r="I820" s="737" t="s">
        <v>2625</v>
      </c>
      <c r="J820" s="753" t="s">
        <v>2511</v>
      </c>
      <c r="K820" s="682">
        <v>1</v>
      </c>
      <c r="L820" s="748">
        <v>12</v>
      </c>
      <c r="M820" s="749">
        <v>40709.58</v>
      </c>
      <c r="N820" s="682">
        <v>1</v>
      </c>
      <c r="O820" s="748">
        <v>6</v>
      </c>
      <c r="P820" s="749">
        <v>18823.559999999998</v>
      </c>
    </row>
    <row r="821" spans="1:16" ht="22.5" x14ac:dyDescent="0.2">
      <c r="A821" s="744">
        <v>480</v>
      </c>
      <c r="B821" s="744" t="s">
        <v>1264</v>
      </c>
      <c r="C821" s="744" t="s">
        <v>1201</v>
      </c>
      <c r="D821" s="746" t="s">
        <v>2604</v>
      </c>
      <c r="E821" s="750">
        <v>1500</v>
      </c>
      <c r="F821" s="744" t="s">
        <v>2024</v>
      </c>
      <c r="G821" s="737" t="s">
        <v>2025</v>
      </c>
      <c r="H821" s="737" t="s">
        <v>3559</v>
      </c>
      <c r="I821" s="737" t="s">
        <v>2526</v>
      </c>
      <c r="J821" s="753" t="s">
        <v>2526</v>
      </c>
      <c r="K821" s="682">
        <v>1</v>
      </c>
      <c r="L821" s="748">
        <v>8</v>
      </c>
      <c r="M821" s="749">
        <v>22719.979999999996</v>
      </c>
      <c r="N821" s="682"/>
      <c r="O821" s="748"/>
      <c r="P821" s="749"/>
    </row>
    <row r="822" spans="1:16" ht="22.5" x14ac:dyDescent="0.2">
      <c r="A822" s="744">
        <v>480</v>
      </c>
      <c r="B822" s="744" t="s">
        <v>1264</v>
      </c>
      <c r="C822" s="744" t="s">
        <v>1201</v>
      </c>
      <c r="D822" s="746" t="s">
        <v>3560</v>
      </c>
      <c r="E822" s="750">
        <v>2100</v>
      </c>
      <c r="F822" s="744" t="s">
        <v>2585</v>
      </c>
      <c r="G822" s="737" t="s">
        <v>2586</v>
      </c>
      <c r="H822" s="737" t="s">
        <v>2587</v>
      </c>
      <c r="I822" s="737" t="s">
        <v>2526</v>
      </c>
      <c r="J822" s="753" t="s">
        <v>2526</v>
      </c>
      <c r="K822" s="682">
        <v>1</v>
      </c>
      <c r="L822" s="748">
        <v>9</v>
      </c>
      <c r="M822" s="749">
        <v>30329.830000000009</v>
      </c>
      <c r="N822" s="682"/>
      <c r="O822" s="748"/>
      <c r="P822" s="749"/>
    </row>
    <row r="823" spans="1:16" ht="22.5" x14ac:dyDescent="0.2">
      <c r="A823" s="744">
        <v>480</v>
      </c>
      <c r="B823" s="744" t="s">
        <v>1264</v>
      </c>
      <c r="C823" s="744" t="s">
        <v>1201</v>
      </c>
      <c r="D823" s="746" t="s">
        <v>3561</v>
      </c>
      <c r="E823" s="750">
        <v>3500</v>
      </c>
      <c r="F823" s="744" t="s">
        <v>3562</v>
      </c>
      <c r="G823" s="737" t="s">
        <v>3563</v>
      </c>
      <c r="H823" s="737" t="s">
        <v>3564</v>
      </c>
      <c r="I823" s="737" t="s">
        <v>2625</v>
      </c>
      <c r="J823" s="753" t="s">
        <v>2511</v>
      </c>
      <c r="K823" s="682">
        <v>1</v>
      </c>
      <c r="L823" s="748">
        <v>12</v>
      </c>
      <c r="M823" s="749">
        <v>53554.140000000029</v>
      </c>
      <c r="N823" s="682">
        <v>1</v>
      </c>
      <c r="O823" s="748">
        <v>6</v>
      </c>
      <c r="P823" s="749">
        <v>24852.23</v>
      </c>
    </row>
    <row r="824" spans="1:16" x14ac:dyDescent="0.2">
      <c r="A824" s="744">
        <v>480</v>
      </c>
      <c r="B824" s="744" t="s">
        <v>1264</v>
      </c>
      <c r="C824" s="744" t="s">
        <v>1201</v>
      </c>
      <c r="D824" s="746" t="s">
        <v>3330</v>
      </c>
      <c r="E824" s="750">
        <v>6000</v>
      </c>
      <c r="F824" s="744" t="s">
        <v>3565</v>
      </c>
      <c r="G824" s="737" t="s">
        <v>3566</v>
      </c>
      <c r="H824" s="737" t="s">
        <v>2519</v>
      </c>
      <c r="I824" s="737" t="s">
        <v>2519</v>
      </c>
      <c r="J824" s="753" t="s">
        <v>2519</v>
      </c>
      <c r="K824" s="682">
        <v>6</v>
      </c>
      <c r="L824" s="748">
        <v>12</v>
      </c>
      <c r="M824" s="749">
        <v>77278.349999999991</v>
      </c>
      <c r="N824" s="682">
        <v>2</v>
      </c>
      <c r="O824" s="748">
        <v>6</v>
      </c>
      <c r="P824" s="749">
        <v>36231.67</v>
      </c>
    </row>
    <row r="825" spans="1:16" x14ac:dyDescent="0.2">
      <c r="A825" s="744">
        <v>480</v>
      </c>
      <c r="B825" s="744" t="s">
        <v>1264</v>
      </c>
      <c r="C825" s="744" t="s">
        <v>1201</v>
      </c>
      <c r="D825" s="746" t="s">
        <v>3141</v>
      </c>
      <c r="E825" s="750">
        <v>2100</v>
      </c>
      <c r="F825" s="744" t="s">
        <v>3567</v>
      </c>
      <c r="G825" s="737" t="s">
        <v>3568</v>
      </c>
      <c r="H825" s="737" t="s">
        <v>3524</v>
      </c>
      <c r="I825" s="737" t="s">
        <v>2625</v>
      </c>
      <c r="J825" s="753" t="s">
        <v>2511</v>
      </c>
      <c r="K825" s="682">
        <v>1</v>
      </c>
      <c r="L825" s="748">
        <v>12</v>
      </c>
      <c r="M825" s="749">
        <v>36788.599999999991</v>
      </c>
      <c r="N825" s="682">
        <v>1</v>
      </c>
      <c r="O825" s="748">
        <v>6</v>
      </c>
      <c r="P825" s="749">
        <v>16489.18</v>
      </c>
    </row>
    <row r="826" spans="1:16" ht="22.5" x14ac:dyDescent="0.2">
      <c r="A826" s="744">
        <v>480</v>
      </c>
      <c r="B826" s="744" t="s">
        <v>1264</v>
      </c>
      <c r="C826" s="744" t="s">
        <v>1201</v>
      </c>
      <c r="D826" s="746" t="s">
        <v>3285</v>
      </c>
      <c r="E826" s="750">
        <v>2500</v>
      </c>
      <c r="F826" s="744" t="s">
        <v>1979</v>
      </c>
      <c r="G826" s="737" t="s">
        <v>1980</v>
      </c>
      <c r="H826" s="737" t="s">
        <v>3569</v>
      </c>
      <c r="I826" s="737" t="s">
        <v>2526</v>
      </c>
      <c r="J826" s="753" t="s">
        <v>2526</v>
      </c>
      <c r="K826" s="682">
        <v>1</v>
      </c>
      <c r="L826" s="748">
        <v>11</v>
      </c>
      <c r="M826" s="749">
        <v>9000</v>
      </c>
      <c r="N826" s="682"/>
      <c r="O826" s="748"/>
      <c r="P826" s="749"/>
    </row>
    <row r="827" spans="1:16" x14ac:dyDescent="0.2">
      <c r="A827" s="744">
        <v>480</v>
      </c>
      <c r="B827" s="744" t="s">
        <v>1264</v>
      </c>
      <c r="C827" s="744" t="s">
        <v>1201</v>
      </c>
      <c r="D827" s="746" t="s">
        <v>2945</v>
      </c>
      <c r="E827" s="750">
        <v>2500</v>
      </c>
      <c r="F827" s="744" t="s">
        <v>3570</v>
      </c>
      <c r="G827" s="737" t="s">
        <v>3571</v>
      </c>
      <c r="H827" s="737" t="s">
        <v>2945</v>
      </c>
      <c r="I827" s="737" t="s">
        <v>2526</v>
      </c>
      <c r="J827" s="753" t="s">
        <v>2526</v>
      </c>
      <c r="K827" s="682">
        <v>5</v>
      </c>
      <c r="L827" s="748">
        <v>12</v>
      </c>
      <c r="M827" s="749">
        <v>35181.950000000004</v>
      </c>
      <c r="N827" s="682">
        <v>2</v>
      </c>
      <c r="O827" s="748">
        <v>6</v>
      </c>
      <c r="P827" s="749">
        <v>15808.81</v>
      </c>
    </row>
    <row r="828" spans="1:16" x14ac:dyDescent="0.2">
      <c r="A828" s="744">
        <v>480</v>
      </c>
      <c r="B828" s="744" t="s">
        <v>1264</v>
      </c>
      <c r="C828" s="744" t="s">
        <v>1201</v>
      </c>
      <c r="D828" s="746" t="s">
        <v>2674</v>
      </c>
      <c r="E828" s="750">
        <v>1500</v>
      </c>
      <c r="F828" s="744" t="s">
        <v>3572</v>
      </c>
      <c r="G828" s="737" t="s">
        <v>3573</v>
      </c>
      <c r="H828" s="737" t="s">
        <v>3279</v>
      </c>
      <c r="I828" s="737" t="s">
        <v>2625</v>
      </c>
      <c r="J828" s="753" t="s">
        <v>2511</v>
      </c>
      <c r="K828" s="682">
        <v>1</v>
      </c>
      <c r="L828" s="748">
        <v>12</v>
      </c>
      <c r="M828" s="749">
        <v>29610.41</v>
      </c>
      <c r="N828" s="682">
        <v>1</v>
      </c>
      <c r="O828" s="748">
        <v>6</v>
      </c>
      <c r="P828" s="749">
        <v>12930</v>
      </c>
    </row>
    <row r="829" spans="1:16" ht="22.5" x14ac:dyDescent="0.2">
      <c r="A829" s="744">
        <v>480</v>
      </c>
      <c r="B829" s="744" t="s">
        <v>2598</v>
      </c>
      <c r="C829" s="744" t="s">
        <v>1201</v>
      </c>
      <c r="D829" s="746" t="s">
        <v>2614</v>
      </c>
      <c r="E829" s="750">
        <v>1500</v>
      </c>
      <c r="F829" s="744" t="s">
        <v>3574</v>
      </c>
      <c r="G829" s="737" t="s">
        <v>3575</v>
      </c>
      <c r="H829" s="737" t="s">
        <v>3576</v>
      </c>
      <c r="I829" s="737" t="s">
        <v>2603</v>
      </c>
      <c r="J829" s="753" t="s">
        <v>2547</v>
      </c>
      <c r="K829" s="682">
        <v>1</v>
      </c>
      <c r="L829" s="748">
        <v>12</v>
      </c>
      <c r="M829" s="749">
        <v>29266.120000000003</v>
      </c>
      <c r="N829" s="682">
        <v>1</v>
      </c>
      <c r="O829" s="748">
        <v>6</v>
      </c>
      <c r="P829" s="749">
        <v>12787.07</v>
      </c>
    </row>
    <row r="830" spans="1:16" x14ac:dyDescent="0.2">
      <c r="A830" s="744">
        <v>480</v>
      </c>
      <c r="B830" s="744" t="s">
        <v>1264</v>
      </c>
      <c r="C830" s="744" t="s">
        <v>1201</v>
      </c>
      <c r="D830" s="746" t="s">
        <v>3577</v>
      </c>
      <c r="E830" s="750">
        <v>3500</v>
      </c>
      <c r="F830" s="744" t="s">
        <v>3578</v>
      </c>
      <c r="G830" s="737" t="s">
        <v>3579</v>
      </c>
      <c r="H830" s="737" t="s">
        <v>3580</v>
      </c>
      <c r="I830" s="737" t="s">
        <v>2526</v>
      </c>
      <c r="J830" s="753" t="s">
        <v>2526</v>
      </c>
      <c r="K830" s="682">
        <v>1</v>
      </c>
      <c r="L830" s="748">
        <v>12</v>
      </c>
      <c r="M830" s="749">
        <v>51006.65</v>
      </c>
      <c r="N830" s="682">
        <v>1</v>
      </c>
      <c r="O830" s="748">
        <v>6</v>
      </c>
      <c r="P830" s="749">
        <v>24409.440000000002</v>
      </c>
    </row>
    <row r="831" spans="1:16" ht="22.5" x14ac:dyDescent="0.2">
      <c r="A831" s="744">
        <v>480</v>
      </c>
      <c r="B831" s="744" t="s">
        <v>2598</v>
      </c>
      <c r="C831" s="744" t="s">
        <v>1201</v>
      </c>
      <c r="D831" s="746" t="s">
        <v>2854</v>
      </c>
      <c r="E831" s="750">
        <v>1500</v>
      </c>
      <c r="F831" s="744" t="s">
        <v>3581</v>
      </c>
      <c r="G831" s="737" t="s">
        <v>3582</v>
      </c>
      <c r="H831" s="737" t="s">
        <v>2640</v>
      </c>
      <c r="I831" s="737" t="s">
        <v>2625</v>
      </c>
      <c r="J831" s="753" t="s">
        <v>2511</v>
      </c>
      <c r="K831" s="682">
        <v>1</v>
      </c>
      <c r="L831" s="748">
        <v>12</v>
      </c>
      <c r="M831" s="749">
        <v>28194.039999999994</v>
      </c>
      <c r="N831" s="682"/>
      <c r="O831" s="748"/>
      <c r="P831" s="749"/>
    </row>
    <row r="832" spans="1:16" x14ac:dyDescent="0.2">
      <c r="A832" s="744">
        <v>480</v>
      </c>
      <c r="B832" s="744" t="s">
        <v>1264</v>
      </c>
      <c r="C832" s="744" t="s">
        <v>1201</v>
      </c>
      <c r="D832" s="746" t="s">
        <v>3583</v>
      </c>
      <c r="E832" s="750">
        <v>3100</v>
      </c>
      <c r="F832" s="744" t="s">
        <v>1554</v>
      </c>
      <c r="G832" s="737" t="s">
        <v>1555</v>
      </c>
      <c r="H832" s="737" t="s">
        <v>2542</v>
      </c>
      <c r="I832" s="737" t="s">
        <v>2625</v>
      </c>
      <c r="J832" s="753" t="s">
        <v>2511</v>
      </c>
      <c r="K832" s="682">
        <v>1</v>
      </c>
      <c r="L832" s="748">
        <v>6</v>
      </c>
      <c r="M832" s="749">
        <v>30748.249999999996</v>
      </c>
      <c r="N832" s="682"/>
      <c r="O832" s="748"/>
      <c r="P832" s="749"/>
    </row>
    <row r="833" spans="1:16" x14ac:dyDescent="0.2">
      <c r="A833" s="744">
        <v>480</v>
      </c>
      <c r="B833" s="744" t="s">
        <v>1264</v>
      </c>
      <c r="C833" s="744" t="s">
        <v>1201</v>
      </c>
      <c r="D833" s="746" t="s">
        <v>3577</v>
      </c>
      <c r="E833" s="750">
        <v>3500</v>
      </c>
      <c r="F833" s="744" t="s">
        <v>3584</v>
      </c>
      <c r="G833" s="737" t="s">
        <v>3585</v>
      </c>
      <c r="H833" s="737" t="s">
        <v>2587</v>
      </c>
      <c r="I833" s="737" t="s">
        <v>2526</v>
      </c>
      <c r="J833" s="753" t="s">
        <v>2526</v>
      </c>
      <c r="K833" s="682">
        <v>1</v>
      </c>
      <c r="L833" s="748">
        <v>12</v>
      </c>
      <c r="M833" s="749">
        <v>53342.21</v>
      </c>
      <c r="N833" s="682">
        <v>1</v>
      </c>
      <c r="O833" s="748">
        <v>6</v>
      </c>
      <c r="P833" s="749">
        <v>24729.989999999998</v>
      </c>
    </row>
    <row r="834" spans="1:16" x14ac:dyDescent="0.2">
      <c r="A834" s="744">
        <v>480</v>
      </c>
      <c r="B834" s="744" t="s">
        <v>1264</v>
      </c>
      <c r="C834" s="744" t="s">
        <v>1201</v>
      </c>
      <c r="D834" s="746" t="s">
        <v>2877</v>
      </c>
      <c r="E834" s="750">
        <v>2100</v>
      </c>
      <c r="F834" s="744" t="s">
        <v>3586</v>
      </c>
      <c r="G834" s="737" t="s">
        <v>3587</v>
      </c>
      <c r="H834" s="737" t="s">
        <v>3588</v>
      </c>
      <c r="I834" s="737" t="s">
        <v>2625</v>
      </c>
      <c r="J834" s="753" t="s">
        <v>2511</v>
      </c>
      <c r="K834" s="682">
        <v>1</v>
      </c>
      <c r="L834" s="748">
        <v>12</v>
      </c>
      <c r="M834" s="749">
        <v>36533.480000000003</v>
      </c>
      <c r="N834" s="682">
        <v>1</v>
      </c>
      <c r="O834" s="748">
        <v>6</v>
      </c>
      <c r="P834" s="749">
        <v>16503.09</v>
      </c>
    </row>
    <row r="835" spans="1:16" ht="22.5" x14ac:dyDescent="0.2">
      <c r="A835" s="744">
        <v>480</v>
      </c>
      <c r="B835" s="744" t="s">
        <v>1264</v>
      </c>
      <c r="C835" s="744" t="s">
        <v>1201</v>
      </c>
      <c r="D835" s="746" t="s">
        <v>3589</v>
      </c>
      <c r="E835" s="750">
        <v>5500</v>
      </c>
      <c r="F835" s="744" t="s">
        <v>3590</v>
      </c>
      <c r="G835" s="737" t="s">
        <v>3591</v>
      </c>
      <c r="H835" s="737" t="s">
        <v>3592</v>
      </c>
      <c r="I835" s="737" t="s">
        <v>2625</v>
      </c>
      <c r="J835" s="753" t="s">
        <v>2733</v>
      </c>
      <c r="K835" s="682">
        <v>1</v>
      </c>
      <c r="L835" s="748">
        <v>12</v>
      </c>
      <c r="M835" s="749">
        <v>71011.360000000001</v>
      </c>
      <c r="N835" s="682">
        <v>1</v>
      </c>
      <c r="O835" s="748">
        <v>6</v>
      </c>
      <c r="P835" s="749">
        <v>34922.35</v>
      </c>
    </row>
    <row r="836" spans="1:16" x14ac:dyDescent="0.2">
      <c r="A836" s="744">
        <v>480</v>
      </c>
      <c r="B836" s="744" t="s">
        <v>1264</v>
      </c>
      <c r="C836" s="744" t="s">
        <v>1201</v>
      </c>
      <c r="D836" s="746" t="s">
        <v>2663</v>
      </c>
      <c r="E836" s="750">
        <v>2300</v>
      </c>
      <c r="F836" s="744" t="s">
        <v>1679</v>
      </c>
      <c r="G836" s="737" t="s">
        <v>1680</v>
      </c>
      <c r="H836" s="737" t="s">
        <v>3593</v>
      </c>
      <c r="I836" s="737" t="s">
        <v>2625</v>
      </c>
      <c r="J836" s="753" t="s">
        <v>2511</v>
      </c>
      <c r="K836" s="682">
        <v>1</v>
      </c>
      <c r="L836" s="748">
        <v>8</v>
      </c>
      <c r="M836" s="749">
        <v>28660.329999999994</v>
      </c>
      <c r="N836" s="682"/>
      <c r="O836" s="748"/>
      <c r="P836" s="749"/>
    </row>
    <row r="837" spans="1:16" x14ac:dyDescent="0.2">
      <c r="A837" s="744">
        <v>480</v>
      </c>
      <c r="B837" s="744" t="s">
        <v>2598</v>
      </c>
      <c r="C837" s="744" t="s">
        <v>1201</v>
      </c>
      <c r="D837" s="746" t="s">
        <v>3594</v>
      </c>
      <c r="E837" s="750">
        <v>4500</v>
      </c>
      <c r="F837" s="744" t="s">
        <v>3595</v>
      </c>
      <c r="G837" s="737" t="s">
        <v>3596</v>
      </c>
      <c r="H837" s="737" t="s">
        <v>3597</v>
      </c>
      <c r="I837" s="737" t="s">
        <v>2625</v>
      </c>
      <c r="J837" s="753" t="s">
        <v>2511</v>
      </c>
      <c r="K837" s="682">
        <v>1</v>
      </c>
      <c r="L837" s="748">
        <v>12</v>
      </c>
      <c r="M837" s="749">
        <v>65175.350000000006</v>
      </c>
      <c r="N837" s="682">
        <v>1</v>
      </c>
      <c r="O837" s="748">
        <v>6</v>
      </c>
      <c r="P837" s="749">
        <v>30803.59</v>
      </c>
    </row>
    <row r="838" spans="1:16" ht="22.5" x14ac:dyDescent="0.2">
      <c r="A838" s="744">
        <v>480</v>
      </c>
      <c r="B838" s="744" t="s">
        <v>1264</v>
      </c>
      <c r="C838" s="744" t="s">
        <v>1201</v>
      </c>
      <c r="D838" s="746" t="s">
        <v>3598</v>
      </c>
      <c r="E838" s="750">
        <v>2000</v>
      </c>
      <c r="F838" s="744" t="s">
        <v>3599</v>
      </c>
      <c r="G838" s="737" t="s">
        <v>3600</v>
      </c>
      <c r="H838" s="737" t="s">
        <v>3601</v>
      </c>
      <c r="I838" s="737" t="s">
        <v>2526</v>
      </c>
      <c r="J838" s="753" t="s">
        <v>2526</v>
      </c>
      <c r="K838" s="682">
        <v>1</v>
      </c>
      <c r="L838" s="748">
        <v>12</v>
      </c>
      <c r="M838" s="749">
        <v>35155.350000000006</v>
      </c>
      <c r="N838" s="682">
        <v>1</v>
      </c>
      <c r="O838" s="748">
        <v>6</v>
      </c>
      <c r="P838" s="749">
        <v>15843.710000000001</v>
      </c>
    </row>
    <row r="839" spans="1:16" ht="22.5" x14ac:dyDescent="0.2">
      <c r="A839" s="744">
        <v>480</v>
      </c>
      <c r="B839" s="744" t="s">
        <v>1264</v>
      </c>
      <c r="C839" s="744" t="s">
        <v>1201</v>
      </c>
      <c r="D839" s="746" t="s">
        <v>2674</v>
      </c>
      <c r="E839" s="750">
        <v>1500</v>
      </c>
      <c r="F839" s="744" t="s">
        <v>3602</v>
      </c>
      <c r="G839" s="737" t="s">
        <v>3603</v>
      </c>
      <c r="H839" s="737" t="s">
        <v>3604</v>
      </c>
      <c r="I839" s="737" t="s">
        <v>2603</v>
      </c>
      <c r="J839" s="753" t="s">
        <v>2547</v>
      </c>
      <c r="K839" s="682">
        <v>1</v>
      </c>
      <c r="L839" s="748">
        <v>2</v>
      </c>
      <c r="M839" s="749">
        <v>5604.99</v>
      </c>
      <c r="N839" s="682"/>
      <c r="O839" s="748"/>
      <c r="P839" s="749"/>
    </row>
    <row r="840" spans="1:16" x14ac:dyDescent="0.2">
      <c r="A840" s="744">
        <v>480</v>
      </c>
      <c r="B840" s="744" t="s">
        <v>1264</v>
      </c>
      <c r="C840" s="744" t="s">
        <v>1201</v>
      </c>
      <c r="D840" s="746" t="s">
        <v>3013</v>
      </c>
      <c r="E840" s="750">
        <v>5000</v>
      </c>
      <c r="F840" s="744" t="s">
        <v>3605</v>
      </c>
      <c r="G840" s="737" t="s">
        <v>3606</v>
      </c>
      <c r="H840" s="737" t="s">
        <v>2519</v>
      </c>
      <c r="I840" s="737" t="s">
        <v>2519</v>
      </c>
      <c r="J840" s="753" t="s">
        <v>2519</v>
      </c>
      <c r="K840" s="682">
        <v>5</v>
      </c>
      <c r="L840" s="748">
        <v>12</v>
      </c>
      <c r="M840" s="749">
        <v>65150.009999999995</v>
      </c>
      <c r="N840" s="682">
        <v>2</v>
      </c>
      <c r="O840" s="748">
        <v>6</v>
      </c>
      <c r="P840" s="749">
        <v>30923.050000000003</v>
      </c>
    </row>
    <row r="841" spans="1:16" ht="22.5" x14ac:dyDescent="0.2">
      <c r="A841" s="744">
        <v>480</v>
      </c>
      <c r="B841" s="744" t="s">
        <v>3203</v>
      </c>
      <c r="C841" s="744" t="s">
        <v>1201</v>
      </c>
      <c r="D841" s="746" t="s">
        <v>3607</v>
      </c>
      <c r="E841" s="750">
        <v>6500</v>
      </c>
      <c r="F841" s="744" t="s">
        <v>3608</v>
      </c>
      <c r="G841" s="737" t="s">
        <v>3609</v>
      </c>
      <c r="H841" s="737" t="s">
        <v>3610</v>
      </c>
      <c r="I841" s="737" t="s">
        <v>2625</v>
      </c>
      <c r="J841" s="753" t="s">
        <v>2511</v>
      </c>
      <c r="K841" s="682">
        <v>1</v>
      </c>
      <c r="L841" s="748">
        <v>8</v>
      </c>
      <c r="M841" s="749">
        <v>34526.18</v>
      </c>
      <c r="N841" s="682"/>
      <c r="O841" s="748"/>
      <c r="P841" s="749"/>
    </row>
    <row r="842" spans="1:16" x14ac:dyDescent="0.2">
      <c r="A842" s="744">
        <v>480</v>
      </c>
      <c r="B842" s="744" t="s">
        <v>1264</v>
      </c>
      <c r="C842" s="744" t="s">
        <v>1201</v>
      </c>
      <c r="D842" s="746" t="s">
        <v>3611</v>
      </c>
      <c r="E842" s="750">
        <v>4500</v>
      </c>
      <c r="F842" s="744" t="s">
        <v>3612</v>
      </c>
      <c r="G842" s="737" t="s">
        <v>3613</v>
      </c>
      <c r="H842" s="737" t="s">
        <v>3517</v>
      </c>
      <c r="I842" s="737" t="s">
        <v>2625</v>
      </c>
      <c r="J842" s="753" t="s">
        <v>2511</v>
      </c>
      <c r="K842" s="682">
        <v>1</v>
      </c>
      <c r="L842" s="748">
        <v>12</v>
      </c>
      <c r="M842" s="749">
        <v>65538.180000000008</v>
      </c>
      <c r="N842" s="682">
        <v>1</v>
      </c>
      <c r="O842" s="748">
        <v>6</v>
      </c>
      <c r="P842" s="749">
        <v>30672.710000000003</v>
      </c>
    </row>
    <row r="843" spans="1:16" x14ac:dyDescent="0.2">
      <c r="A843" s="744">
        <v>480</v>
      </c>
      <c r="B843" s="744" t="s">
        <v>1264</v>
      </c>
      <c r="C843" s="744" t="s">
        <v>1201</v>
      </c>
      <c r="D843" s="746" t="s">
        <v>3598</v>
      </c>
      <c r="E843" s="750">
        <v>3850</v>
      </c>
      <c r="F843" s="744" t="s">
        <v>3614</v>
      </c>
      <c r="G843" s="737" t="s">
        <v>3615</v>
      </c>
      <c r="H843" s="737" t="s">
        <v>3616</v>
      </c>
      <c r="I843" s="737" t="s">
        <v>2625</v>
      </c>
      <c r="J843" s="753" t="s">
        <v>2511</v>
      </c>
      <c r="K843" s="682">
        <v>1</v>
      </c>
      <c r="L843" s="748">
        <v>12</v>
      </c>
      <c r="M843" s="749">
        <v>56114.779999999992</v>
      </c>
      <c r="N843" s="682">
        <v>1</v>
      </c>
      <c r="O843" s="748">
        <v>6</v>
      </c>
      <c r="P843" s="749">
        <v>27425.480000000003</v>
      </c>
    </row>
    <row r="844" spans="1:16" ht="22.5" x14ac:dyDescent="0.2">
      <c r="A844" s="744">
        <v>480</v>
      </c>
      <c r="B844" s="744" t="s">
        <v>1264</v>
      </c>
      <c r="C844" s="744" t="s">
        <v>1201</v>
      </c>
      <c r="D844" s="746" t="s">
        <v>2991</v>
      </c>
      <c r="E844" s="750">
        <v>5000</v>
      </c>
      <c r="F844" s="744" t="s">
        <v>3617</v>
      </c>
      <c r="G844" s="737" t="s">
        <v>3618</v>
      </c>
      <c r="H844" s="737" t="s">
        <v>2519</v>
      </c>
      <c r="I844" s="737" t="s">
        <v>2519</v>
      </c>
      <c r="J844" s="753" t="s">
        <v>2519</v>
      </c>
      <c r="K844" s="682"/>
      <c r="L844" s="748"/>
      <c r="M844" s="749"/>
      <c r="N844" s="682">
        <v>1</v>
      </c>
      <c r="O844" s="748">
        <v>6</v>
      </c>
      <c r="P844" s="749">
        <v>30751.53</v>
      </c>
    </row>
    <row r="845" spans="1:16" ht="22.5" x14ac:dyDescent="0.2">
      <c r="A845" s="744">
        <v>480</v>
      </c>
      <c r="B845" s="744" t="s">
        <v>2598</v>
      </c>
      <c r="C845" s="744" t="s">
        <v>1201</v>
      </c>
      <c r="D845" s="746" t="s">
        <v>3619</v>
      </c>
      <c r="E845" s="750">
        <v>5000</v>
      </c>
      <c r="F845" s="744" t="s">
        <v>3620</v>
      </c>
      <c r="G845" s="737" t="s">
        <v>3621</v>
      </c>
      <c r="H845" s="737" t="s">
        <v>3622</v>
      </c>
      <c r="I845" s="737" t="s">
        <v>2625</v>
      </c>
      <c r="J845" s="753" t="s">
        <v>2511</v>
      </c>
      <c r="K845" s="682">
        <v>1</v>
      </c>
      <c r="L845" s="748">
        <v>12</v>
      </c>
      <c r="M845" s="749">
        <v>71677.850000000006</v>
      </c>
      <c r="N845" s="682">
        <v>1</v>
      </c>
      <c r="O845" s="748">
        <v>6</v>
      </c>
      <c r="P845" s="749">
        <v>33930</v>
      </c>
    </row>
    <row r="846" spans="1:16" x14ac:dyDescent="0.2">
      <c r="A846" s="744">
        <v>480</v>
      </c>
      <c r="B846" s="744" t="s">
        <v>1264</v>
      </c>
      <c r="C846" s="744" t="s">
        <v>1201</v>
      </c>
      <c r="D846" s="746" t="s">
        <v>3029</v>
      </c>
      <c r="E846" s="750">
        <v>1500</v>
      </c>
      <c r="F846" s="744" t="s">
        <v>3623</v>
      </c>
      <c r="G846" s="737" t="s">
        <v>3624</v>
      </c>
      <c r="H846" s="737" t="s">
        <v>3625</v>
      </c>
      <c r="I846" s="737" t="s">
        <v>2625</v>
      </c>
      <c r="J846" s="753" t="s">
        <v>2511</v>
      </c>
      <c r="K846" s="682">
        <v>1</v>
      </c>
      <c r="L846" s="748">
        <v>12</v>
      </c>
      <c r="M846" s="749">
        <v>29596.81</v>
      </c>
      <c r="N846" s="682">
        <v>1</v>
      </c>
      <c r="O846" s="748">
        <v>6</v>
      </c>
      <c r="P846" s="749">
        <v>12930</v>
      </c>
    </row>
    <row r="847" spans="1:16" x14ac:dyDescent="0.2">
      <c r="A847" s="744">
        <v>480</v>
      </c>
      <c r="B847" s="744" t="s">
        <v>1264</v>
      </c>
      <c r="C847" s="744" t="s">
        <v>1201</v>
      </c>
      <c r="D847" s="746" t="s">
        <v>3307</v>
      </c>
      <c r="E847" s="750">
        <v>2100</v>
      </c>
      <c r="F847" s="744" t="s">
        <v>3626</v>
      </c>
      <c r="G847" s="737" t="s">
        <v>3627</v>
      </c>
      <c r="H847" s="737" t="s">
        <v>3628</v>
      </c>
      <c r="I847" s="737" t="s">
        <v>2526</v>
      </c>
      <c r="J847" s="753" t="s">
        <v>2526</v>
      </c>
      <c r="K847" s="682">
        <v>1</v>
      </c>
      <c r="L847" s="748">
        <v>12</v>
      </c>
      <c r="M847" s="749">
        <v>34921.26</v>
      </c>
      <c r="N847" s="682">
        <v>1</v>
      </c>
      <c r="O847" s="748">
        <v>6</v>
      </c>
      <c r="P847" s="749">
        <v>16431.769999999997</v>
      </c>
    </row>
    <row r="848" spans="1:16" x14ac:dyDescent="0.2">
      <c r="A848" s="744">
        <v>480</v>
      </c>
      <c r="B848" s="744" t="s">
        <v>1264</v>
      </c>
      <c r="C848" s="744" t="s">
        <v>1201</v>
      </c>
      <c r="D848" s="746" t="s">
        <v>3194</v>
      </c>
      <c r="E848" s="750">
        <v>2100</v>
      </c>
      <c r="F848" s="744" t="s">
        <v>3629</v>
      </c>
      <c r="G848" s="737" t="s">
        <v>3630</v>
      </c>
      <c r="H848" s="737" t="s">
        <v>3631</v>
      </c>
      <c r="I848" s="737" t="s">
        <v>2526</v>
      </c>
      <c r="J848" s="753" t="s">
        <v>2526</v>
      </c>
      <c r="K848" s="682">
        <v>1</v>
      </c>
      <c r="L848" s="748">
        <v>12</v>
      </c>
      <c r="M848" s="749">
        <v>36540.11</v>
      </c>
      <c r="N848" s="682">
        <v>1</v>
      </c>
      <c r="O848" s="748">
        <v>6</v>
      </c>
      <c r="P848" s="749">
        <v>16463.189999999999</v>
      </c>
    </row>
    <row r="849" spans="1:16" ht="22.5" x14ac:dyDescent="0.2">
      <c r="A849" s="744">
        <v>480</v>
      </c>
      <c r="B849" s="744" t="s">
        <v>2598</v>
      </c>
      <c r="C849" s="744" t="s">
        <v>1201</v>
      </c>
      <c r="D849" s="746" t="s">
        <v>2604</v>
      </c>
      <c r="E849" s="750">
        <v>1500</v>
      </c>
      <c r="F849" s="744" t="s">
        <v>3632</v>
      </c>
      <c r="G849" s="737" t="s">
        <v>3633</v>
      </c>
      <c r="H849" s="737" t="s">
        <v>3634</v>
      </c>
      <c r="I849" s="737" t="s">
        <v>2526</v>
      </c>
      <c r="J849" s="753" t="s">
        <v>2526</v>
      </c>
      <c r="K849" s="682">
        <v>1</v>
      </c>
      <c r="L849" s="748">
        <v>12</v>
      </c>
      <c r="M849" s="749">
        <v>29232.68</v>
      </c>
      <c r="N849" s="682">
        <v>1</v>
      </c>
      <c r="O849" s="748">
        <v>6</v>
      </c>
      <c r="P849" s="749">
        <v>12729.99</v>
      </c>
    </row>
    <row r="850" spans="1:16" x14ac:dyDescent="0.2">
      <c r="A850" s="744">
        <v>480</v>
      </c>
      <c r="B850" s="744" t="s">
        <v>1264</v>
      </c>
      <c r="C850" s="744" t="s">
        <v>1201</v>
      </c>
      <c r="D850" s="746" t="s">
        <v>2650</v>
      </c>
      <c r="E850" s="750">
        <v>2100</v>
      </c>
      <c r="F850" s="744" t="s">
        <v>3635</v>
      </c>
      <c r="G850" s="737" t="s">
        <v>3636</v>
      </c>
      <c r="H850" s="737" t="s">
        <v>2519</v>
      </c>
      <c r="I850" s="737" t="s">
        <v>2519</v>
      </c>
      <c r="J850" s="753" t="s">
        <v>2519</v>
      </c>
      <c r="K850" s="682">
        <v>7</v>
      </c>
      <c r="L850" s="748">
        <v>12</v>
      </c>
      <c r="M850" s="749">
        <v>30855.519999999997</v>
      </c>
      <c r="N850" s="682">
        <v>2</v>
      </c>
      <c r="O850" s="748">
        <v>6</v>
      </c>
      <c r="P850" s="749">
        <v>13529.85</v>
      </c>
    </row>
    <row r="851" spans="1:16" x14ac:dyDescent="0.2">
      <c r="A851" s="744">
        <v>480</v>
      </c>
      <c r="B851" s="744" t="s">
        <v>1264</v>
      </c>
      <c r="C851" s="744" t="s">
        <v>1201</v>
      </c>
      <c r="D851" s="746" t="s">
        <v>3637</v>
      </c>
      <c r="E851" s="750">
        <v>5500</v>
      </c>
      <c r="F851" s="744" t="s">
        <v>3638</v>
      </c>
      <c r="G851" s="737" t="s">
        <v>3639</v>
      </c>
      <c r="H851" s="737" t="s">
        <v>3640</v>
      </c>
      <c r="I851" s="737" t="s">
        <v>2625</v>
      </c>
      <c r="J851" s="753" t="s">
        <v>2511</v>
      </c>
      <c r="K851" s="682">
        <v>5</v>
      </c>
      <c r="L851" s="748">
        <v>12</v>
      </c>
      <c r="M851" s="749">
        <v>71700</v>
      </c>
      <c r="N851" s="682">
        <v>2</v>
      </c>
      <c r="O851" s="748">
        <v>6</v>
      </c>
      <c r="P851" s="749">
        <v>33927.33</v>
      </c>
    </row>
    <row r="852" spans="1:16" x14ac:dyDescent="0.2">
      <c r="A852" s="744">
        <v>480</v>
      </c>
      <c r="B852" s="744" t="s">
        <v>1264</v>
      </c>
      <c r="C852" s="744" t="s">
        <v>1201</v>
      </c>
      <c r="D852" s="746" t="s">
        <v>3641</v>
      </c>
      <c r="E852" s="750">
        <v>2100</v>
      </c>
      <c r="F852" s="744" t="s">
        <v>3642</v>
      </c>
      <c r="G852" s="737" t="s">
        <v>3643</v>
      </c>
      <c r="H852" s="737" t="s">
        <v>2551</v>
      </c>
      <c r="I852" s="737" t="s">
        <v>2625</v>
      </c>
      <c r="J852" s="753" t="s">
        <v>2511</v>
      </c>
      <c r="K852" s="682">
        <v>1</v>
      </c>
      <c r="L852" s="748">
        <v>12</v>
      </c>
      <c r="M852" s="749">
        <v>35979.699999999997</v>
      </c>
      <c r="N852" s="682">
        <v>1</v>
      </c>
      <c r="O852" s="748">
        <v>6</v>
      </c>
      <c r="P852" s="749">
        <v>16454.88</v>
      </c>
    </row>
    <row r="853" spans="1:16" ht="22.5" x14ac:dyDescent="0.2">
      <c r="A853" s="744">
        <v>480</v>
      </c>
      <c r="B853" s="744" t="s">
        <v>1264</v>
      </c>
      <c r="C853" s="744" t="s">
        <v>1201</v>
      </c>
      <c r="D853" s="746" t="s">
        <v>2608</v>
      </c>
      <c r="E853" s="750">
        <v>1500</v>
      </c>
      <c r="F853" s="744" t="s">
        <v>3644</v>
      </c>
      <c r="G853" s="737" t="s">
        <v>3645</v>
      </c>
      <c r="H853" s="737" t="s">
        <v>3646</v>
      </c>
      <c r="I853" s="737" t="s">
        <v>2603</v>
      </c>
      <c r="J853" s="753" t="s">
        <v>2547</v>
      </c>
      <c r="K853" s="682">
        <v>5</v>
      </c>
      <c r="L853" s="748">
        <v>12</v>
      </c>
      <c r="M853" s="749">
        <v>23557.06</v>
      </c>
      <c r="N853" s="682"/>
      <c r="O853" s="748"/>
      <c r="P853" s="749"/>
    </row>
    <row r="854" spans="1:16" ht="22.5" x14ac:dyDescent="0.2">
      <c r="A854" s="744">
        <v>480</v>
      </c>
      <c r="B854" s="744" t="s">
        <v>1264</v>
      </c>
      <c r="C854" s="744" t="s">
        <v>1201</v>
      </c>
      <c r="D854" s="746" t="s">
        <v>2621</v>
      </c>
      <c r="E854" s="750">
        <v>1800</v>
      </c>
      <c r="F854" s="744" t="s">
        <v>3647</v>
      </c>
      <c r="G854" s="737" t="s">
        <v>3648</v>
      </c>
      <c r="H854" s="737" t="s">
        <v>3649</v>
      </c>
      <c r="I854" s="737" t="s">
        <v>2625</v>
      </c>
      <c r="J854" s="753" t="s">
        <v>2511</v>
      </c>
      <c r="K854" s="682">
        <v>1</v>
      </c>
      <c r="L854" s="748">
        <v>12</v>
      </c>
      <c r="M854" s="749">
        <v>32784.350000000006</v>
      </c>
      <c r="N854" s="682">
        <v>1</v>
      </c>
      <c r="O854" s="748">
        <v>6</v>
      </c>
      <c r="P854" s="749">
        <v>14564.25</v>
      </c>
    </row>
    <row r="855" spans="1:16" ht="22.5" x14ac:dyDescent="0.2">
      <c r="A855" s="744">
        <v>480</v>
      </c>
      <c r="B855" s="744" t="s">
        <v>1264</v>
      </c>
      <c r="C855" s="744" t="s">
        <v>1201</v>
      </c>
      <c r="D855" s="746" t="s">
        <v>3650</v>
      </c>
      <c r="E855" s="750">
        <v>6000</v>
      </c>
      <c r="F855" s="744" t="s">
        <v>3651</v>
      </c>
      <c r="G855" s="737" t="s">
        <v>3652</v>
      </c>
      <c r="H855" s="737" t="s">
        <v>2830</v>
      </c>
      <c r="I855" s="737" t="s">
        <v>2625</v>
      </c>
      <c r="J855" s="753" t="s">
        <v>2511</v>
      </c>
      <c r="K855" s="682">
        <v>1</v>
      </c>
      <c r="L855" s="748">
        <v>12</v>
      </c>
      <c r="M855" s="749">
        <v>77228.34</v>
      </c>
      <c r="N855" s="682">
        <v>2</v>
      </c>
      <c r="O855" s="748">
        <v>6</v>
      </c>
      <c r="P855" s="749">
        <v>36926.67</v>
      </c>
    </row>
    <row r="856" spans="1:16" x14ac:dyDescent="0.2">
      <c r="A856" s="744">
        <v>480</v>
      </c>
      <c r="B856" s="744" t="s">
        <v>1264</v>
      </c>
      <c r="C856" s="744" t="s">
        <v>1201</v>
      </c>
      <c r="D856" s="746" t="s">
        <v>2509</v>
      </c>
      <c r="E856" s="750">
        <v>5000</v>
      </c>
      <c r="F856" s="744" t="s">
        <v>3653</v>
      </c>
      <c r="G856" s="737" t="s">
        <v>3654</v>
      </c>
      <c r="H856" s="737" t="s">
        <v>3655</v>
      </c>
      <c r="I856" s="737" t="s">
        <v>2625</v>
      </c>
      <c r="J856" s="753" t="s">
        <v>2511</v>
      </c>
      <c r="K856" s="682">
        <v>1</v>
      </c>
      <c r="L856" s="748">
        <v>12</v>
      </c>
      <c r="M856" s="749">
        <v>71700</v>
      </c>
      <c r="N856" s="682">
        <v>1</v>
      </c>
      <c r="O856" s="748">
        <v>6</v>
      </c>
      <c r="P856" s="749">
        <v>33930.33</v>
      </c>
    </row>
    <row r="857" spans="1:16" x14ac:dyDescent="0.2">
      <c r="A857" s="744">
        <v>480</v>
      </c>
      <c r="B857" s="744" t="s">
        <v>1264</v>
      </c>
      <c r="C857" s="744" t="s">
        <v>1201</v>
      </c>
      <c r="D857" s="746" t="s">
        <v>3656</v>
      </c>
      <c r="E857" s="750">
        <v>5000</v>
      </c>
      <c r="F857" s="744" t="s">
        <v>3657</v>
      </c>
      <c r="G857" s="737" t="s">
        <v>3658</v>
      </c>
      <c r="H857" s="737" t="s">
        <v>2624</v>
      </c>
      <c r="I857" s="737" t="s">
        <v>2625</v>
      </c>
      <c r="J857" s="753" t="s">
        <v>2511</v>
      </c>
      <c r="K857" s="682">
        <v>1</v>
      </c>
      <c r="L857" s="748">
        <v>12</v>
      </c>
      <c r="M857" s="749">
        <v>71700</v>
      </c>
      <c r="N857" s="682">
        <v>1</v>
      </c>
      <c r="O857" s="748">
        <v>6</v>
      </c>
      <c r="P857" s="749">
        <v>33930</v>
      </c>
    </row>
    <row r="858" spans="1:16" ht="22.5" x14ac:dyDescent="0.2">
      <c r="A858" s="744">
        <v>480</v>
      </c>
      <c r="B858" s="744" t="s">
        <v>2598</v>
      </c>
      <c r="C858" s="744" t="s">
        <v>1201</v>
      </c>
      <c r="D858" s="746" t="s">
        <v>3226</v>
      </c>
      <c r="E858" s="750">
        <v>1800</v>
      </c>
      <c r="F858" s="744" t="s">
        <v>3659</v>
      </c>
      <c r="G858" s="737" t="s">
        <v>3660</v>
      </c>
      <c r="H858" s="737" t="s">
        <v>2515</v>
      </c>
      <c r="I858" s="737" t="s">
        <v>2625</v>
      </c>
      <c r="J858" s="753" t="s">
        <v>2511</v>
      </c>
      <c r="K858" s="682">
        <v>1</v>
      </c>
      <c r="L858" s="748">
        <v>12</v>
      </c>
      <c r="M858" s="749">
        <v>33210.54</v>
      </c>
      <c r="N858" s="682">
        <v>1</v>
      </c>
      <c r="O858" s="748">
        <v>6</v>
      </c>
      <c r="P858" s="749">
        <v>14728.560000000001</v>
      </c>
    </row>
    <row r="859" spans="1:16" ht="22.5" x14ac:dyDescent="0.2">
      <c r="A859" s="744">
        <v>480</v>
      </c>
      <c r="B859" s="744" t="s">
        <v>1264</v>
      </c>
      <c r="C859" s="744" t="s">
        <v>1201</v>
      </c>
      <c r="D859" s="746" t="s">
        <v>3661</v>
      </c>
      <c r="E859" s="750">
        <v>8000</v>
      </c>
      <c r="F859" s="744" t="s">
        <v>3662</v>
      </c>
      <c r="G859" s="737" t="s">
        <v>3663</v>
      </c>
      <c r="H859" s="737" t="s">
        <v>3664</v>
      </c>
      <c r="I859" s="737" t="s">
        <v>2526</v>
      </c>
      <c r="J859" s="753" t="s">
        <v>2526</v>
      </c>
      <c r="K859" s="682">
        <v>1</v>
      </c>
      <c r="L859" s="748">
        <v>12</v>
      </c>
      <c r="M859" s="749">
        <v>101700</v>
      </c>
      <c r="N859" s="682">
        <v>1</v>
      </c>
      <c r="O859" s="748">
        <v>6</v>
      </c>
      <c r="P859" s="749">
        <v>48930</v>
      </c>
    </row>
    <row r="860" spans="1:16" x14ac:dyDescent="0.2">
      <c r="A860" s="744">
        <v>480</v>
      </c>
      <c r="B860" s="744" t="s">
        <v>2598</v>
      </c>
      <c r="C860" s="744" t="s">
        <v>1201</v>
      </c>
      <c r="D860" s="746" t="s">
        <v>2604</v>
      </c>
      <c r="E860" s="750">
        <v>1500</v>
      </c>
      <c r="F860" s="744" t="s">
        <v>3665</v>
      </c>
      <c r="G860" s="737" t="s">
        <v>3666</v>
      </c>
      <c r="H860" s="737" t="s">
        <v>3204</v>
      </c>
      <c r="I860" s="737" t="s">
        <v>2526</v>
      </c>
      <c r="J860" s="753" t="s">
        <v>2526</v>
      </c>
      <c r="K860" s="682">
        <v>1</v>
      </c>
      <c r="L860" s="748">
        <v>12</v>
      </c>
      <c r="M860" s="749">
        <v>29615.13</v>
      </c>
      <c r="N860" s="682">
        <v>1</v>
      </c>
      <c r="O860" s="748">
        <v>6</v>
      </c>
      <c r="P860" s="749">
        <v>12921.939999999999</v>
      </c>
    </row>
    <row r="861" spans="1:16" ht="22.5" x14ac:dyDescent="0.2">
      <c r="A861" s="744">
        <v>480</v>
      </c>
      <c r="B861" s="744" t="s">
        <v>2598</v>
      </c>
      <c r="C861" s="744" t="s">
        <v>1201</v>
      </c>
      <c r="D861" s="746" t="s">
        <v>3073</v>
      </c>
      <c r="E861" s="750">
        <v>2100</v>
      </c>
      <c r="F861" s="744" t="s">
        <v>3667</v>
      </c>
      <c r="G861" s="737" t="s">
        <v>3668</v>
      </c>
      <c r="H861" s="737" t="s">
        <v>3669</v>
      </c>
      <c r="I861" s="737" t="s">
        <v>2625</v>
      </c>
      <c r="J861" s="753" t="s">
        <v>2511</v>
      </c>
      <c r="K861" s="682">
        <v>6</v>
      </c>
      <c r="L861" s="748">
        <v>12</v>
      </c>
      <c r="M861" s="749">
        <v>36736.950000000004</v>
      </c>
      <c r="N861" s="682">
        <v>2</v>
      </c>
      <c r="O861" s="748">
        <v>6</v>
      </c>
      <c r="P861" s="749">
        <v>16528.189999999999</v>
      </c>
    </row>
    <row r="862" spans="1:16" x14ac:dyDescent="0.2">
      <c r="A862" s="744">
        <v>480</v>
      </c>
      <c r="B862" s="744" t="s">
        <v>1264</v>
      </c>
      <c r="C862" s="744" t="s">
        <v>1201</v>
      </c>
      <c r="D862" s="746" t="s">
        <v>2696</v>
      </c>
      <c r="E862" s="750">
        <v>1500</v>
      </c>
      <c r="F862" s="744" t="s">
        <v>3670</v>
      </c>
      <c r="G862" s="737" t="s">
        <v>3671</v>
      </c>
      <c r="H862" s="737" t="s">
        <v>3672</v>
      </c>
      <c r="I862" s="737" t="s">
        <v>2526</v>
      </c>
      <c r="J862" s="753" t="s">
        <v>2526</v>
      </c>
      <c r="K862" s="682">
        <v>1</v>
      </c>
      <c r="L862" s="748">
        <v>12</v>
      </c>
      <c r="M862" s="749">
        <v>27781.680000000004</v>
      </c>
      <c r="N862" s="682">
        <v>1</v>
      </c>
      <c r="O862" s="748">
        <v>6</v>
      </c>
      <c r="P862" s="749">
        <v>12402.92</v>
      </c>
    </row>
    <row r="863" spans="1:16" x14ac:dyDescent="0.2">
      <c r="A863" s="744">
        <v>480</v>
      </c>
      <c r="B863" s="744" t="s">
        <v>1264</v>
      </c>
      <c r="C863" s="744" t="s">
        <v>1201</v>
      </c>
      <c r="D863" s="746" t="s">
        <v>3673</v>
      </c>
      <c r="E863" s="750">
        <v>4000</v>
      </c>
      <c r="F863" s="744" t="s">
        <v>3674</v>
      </c>
      <c r="G863" s="737" t="s">
        <v>3675</v>
      </c>
      <c r="H863" s="737" t="s">
        <v>2806</v>
      </c>
      <c r="I863" s="737" t="s">
        <v>2625</v>
      </c>
      <c r="J863" s="753" t="s">
        <v>2511</v>
      </c>
      <c r="K863" s="682">
        <v>1</v>
      </c>
      <c r="L863" s="748">
        <v>12</v>
      </c>
      <c r="M863" s="749">
        <v>59697.82</v>
      </c>
      <c r="N863" s="682">
        <v>1</v>
      </c>
      <c r="O863" s="748">
        <v>6</v>
      </c>
      <c r="P863" s="749">
        <v>27928.75</v>
      </c>
    </row>
    <row r="864" spans="1:16" ht="22.5" x14ac:dyDescent="0.2">
      <c r="A864" s="744">
        <v>480</v>
      </c>
      <c r="B864" s="744" t="s">
        <v>1264</v>
      </c>
      <c r="C864" s="744" t="s">
        <v>1201</v>
      </c>
      <c r="D864" s="746" t="s">
        <v>2608</v>
      </c>
      <c r="E864" s="750">
        <v>1500</v>
      </c>
      <c r="F864" s="744" t="s">
        <v>3676</v>
      </c>
      <c r="G864" s="737" t="s">
        <v>3677</v>
      </c>
      <c r="H864" s="737" t="s">
        <v>3678</v>
      </c>
      <c r="I864" s="737" t="s">
        <v>2603</v>
      </c>
      <c r="J864" s="753" t="s">
        <v>2547</v>
      </c>
      <c r="K864" s="682">
        <v>1</v>
      </c>
      <c r="L864" s="748">
        <v>12</v>
      </c>
      <c r="M864" s="749">
        <v>29679.59</v>
      </c>
      <c r="N864" s="682">
        <v>1</v>
      </c>
      <c r="O864" s="748">
        <v>6</v>
      </c>
      <c r="P864" s="749">
        <v>13929.029999999999</v>
      </c>
    </row>
    <row r="865" spans="1:16" x14ac:dyDescent="0.2">
      <c r="A865" s="744">
        <v>480</v>
      </c>
      <c r="B865" s="744" t="s">
        <v>2598</v>
      </c>
      <c r="C865" s="744" t="s">
        <v>1201</v>
      </c>
      <c r="D865" s="746" t="s">
        <v>3679</v>
      </c>
      <c r="E865" s="750">
        <v>1500</v>
      </c>
      <c r="F865" s="744" t="s">
        <v>3680</v>
      </c>
      <c r="G865" s="737" t="s">
        <v>3681</v>
      </c>
      <c r="H865" s="737" t="s">
        <v>2525</v>
      </c>
      <c r="I865" s="737" t="s">
        <v>2526</v>
      </c>
      <c r="J865" s="753" t="s">
        <v>2526</v>
      </c>
      <c r="K865" s="682">
        <v>1</v>
      </c>
      <c r="L865" s="748">
        <v>12</v>
      </c>
      <c r="M865" s="749">
        <v>29408.280000000002</v>
      </c>
      <c r="N865" s="682">
        <v>1</v>
      </c>
      <c r="O865" s="748">
        <v>6</v>
      </c>
      <c r="P865" s="749">
        <v>12910.27</v>
      </c>
    </row>
    <row r="866" spans="1:16" x14ac:dyDescent="0.2">
      <c r="A866" s="744">
        <v>480</v>
      </c>
      <c r="B866" s="744" t="s">
        <v>1264</v>
      </c>
      <c r="C866" s="744" t="s">
        <v>1201</v>
      </c>
      <c r="D866" s="746" t="s">
        <v>2696</v>
      </c>
      <c r="E866" s="750">
        <v>1500</v>
      </c>
      <c r="F866" s="744" t="s">
        <v>3682</v>
      </c>
      <c r="G866" s="737" t="s">
        <v>3683</v>
      </c>
      <c r="H866" s="737" t="s">
        <v>2742</v>
      </c>
      <c r="I866" s="737" t="s">
        <v>2521</v>
      </c>
      <c r="J866" s="753" t="s">
        <v>2521</v>
      </c>
      <c r="K866" s="682">
        <v>1</v>
      </c>
      <c r="L866" s="748">
        <v>12</v>
      </c>
      <c r="M866" s="749">
        <v>29577.07</v>
      </c>
      <c r="N866" s="682">
        <v>1</v>
      </c>
      <c r="O866" s="748">
        <v>6</v>
      </c>
      <c r="P866" s="749">
        <v>12886.25</v>
      </c>
    </row>
    <row r="867" spans="1:16" ht="22.5" x14ac:dyDescent="0.2">
      <c r="A867" s="744">
        <v>480</v>
      </c>
      <c r="B867" s="744" t="s">
        <v>1264</v>
      </c>
      <c r="C867" s="744" t="s">
        <v>1201</v>
      </c>
      <c r="D867" s="746" t="s">
        <v>2509</v>
      </c>
      <c r="E867" s="750">
        <v>6000</v>
      </c>
      <c r="F867" s="744" t="s">
        <v>3684</v>
      </c>
      <c r="G867" s="737" t="s">
        <v>3685</v>
      </c>
      <c r="H867" s="737" t="s">
        <v>2555</v>
      </c>
      <c r="I867" s="737" t="s">
        <v>2625</v>
      </c>
      <c r="J867" s="753" t="s">
        <v>2511</v>
      </c>
      <c r="K867" s="682">
        <v>1</v>
      </c>
      <c r="L867" s="748">
        <v>12</v>
      </c>
      <c r="M867" s="749">
        <v>75833.740000000005</v>
      </c>
      <c r="N867" s="682">
        <v>1</v>
      </c>
      <c r="O867" s="748">
        <v>6</v>
      </c>
      <c r="P867" s="749">
        <v>36700.42</v>
      </c>
    </row>
    <row r="868" spans="1:16" ht="22.5" x14ac:dyDescent="0.2">
      <c r="A868" s="744">
        <v>480</v>
      </c>
      <c r="B868" s="744" t="s">
        <v>2598</v>
      </c>
      <c r="C868" s="744" t="s">
        <v>1201</v>
      </c>
      <c r="D868" s="746" t="s">
        <v>2614</v>
      </c>
      <c r="E868" s="750">
        <v>1500</v>
      </c>
      <c r="F868" s="744" t="s">
        <v>3686</v>
      </c>
      <c r="G868" s="737" t="s">
        <v>3687</v>
      </c>
      <c r="H868" s="737" t="s">
        <v>3688</v>
      </c>
      <c r="I868" s="737" t="s">
        <v>2625</v>
      </c>
      <c r="J868" s="753" t="s">
        <v>2511</v>
      </c>
      <c r="K868" s="682">
        <v>1</v>
      </c>
      <c r="L868" s="748">
        <v>12</v>
      </c>
      <c r="M868" s="749">
        <v>29700</v>
      </c>
      <c r="N868" s="682">
        <v>1</v>
      </c>
      <c r="O868" s="748">
        <v>6</v>
      </c>
      <c r="P868" s="749">
        <v>12914.029999999999</v>
      </c>
    </row>
    <row r="869" spans="1:16" x14ac:dyDescent="0.2">
      <c r="A869" s="744">
        <v>480</v>
      </c>
      <c r="B869" s="744" t="s">
        <v>2598</v>
      </c>
      <c r="C869" s="744" t="s">
        <v>1201</v>
      </c>
      <c r="D869" s="746" t="s">
        <v>3689</v>
      </c>
      <c r="E869" s="750">
        <v>2500</v>
      </c>
      <c r="F869" s="744" t="s">
        <v>2940</v>
      </c>
      <c r="G869" s="737" t="s">
        <v>2941</v>
      </c>
      <c r="H869" s="737" t="s">
        <v>2873</v>
      </c>
      <c r="I869" s="737" t="s">
        <v>2625</v>
      </c>
      <c r="J869" s="753" t="s">
        <v>2511</v>
      </c>
      <c r="K869" s="682">
        <v>3</v>
      </c>
      <c r="L869" s="748">
        <v>9</v>
      </c>
      <c r="M869" s="749">
        <f>37753.65-M597</f>
        <v>27296.99</v>
      </c>
      <c r="N869" s="682">
        <v>1</v>
      </c>
      <c r="O869" s="748">
        <v>6</v>
      </c>
      <c r="P869" s="749">
        <v>15509.34</v>
      </c>
    </row>
    <row r="870" spans="1:16" x14ac:dyDescent="0.2">
      <c r="A870" s="744">
        <v>480</v>
      </c>
      <c r="B870" s="744" t="s">
        <v>1264</v>
      </c>
      <c r="C870" s="744" t="s">
        <v>1201</v>
      </c>
      <c r="D870" s="746" t="s">
        <v>3690</v>
      </c>
      <c r="E870" s="750">
        <v>2100</v>
      </c>
      <c r="F870" s="744" t="s">
        <v>3691</v>
      </c>
      <c r="G870" s="737" t="s">
        <v>3692</v>
      </c>
      <c r="H870" s="737" t="s">
        <v>3693</v>
      </c>
      <c r="I870" s="737" t="s">
        <v>2625</v>
      </c>
      <c r="J870" s="753" t="s">
        <v>2511</v>
      </c>
      <c r="K870" s="682">
        <v>1</v>
      </c>
      <c r="L870" s="748">
        <v>4</v>
      </c>
      <c r="M870" s="749">
        <v>14330</v>
      </c>
      <c r="N870" s="682"/>
      <c r="O870" s="748"/>
      <c r="P870" s="749"/>
    </row>
    <row r="871" spans="1:16" x14ac:dyDescent="0.2">
      <c r="A871" s="744">
        <v>480</v>
      </c>
      <c r="B871" s="744" t="s">
        <v>1264</v>
      </c>
      <c r="C871" s="744" t="s">
        <v>1201</v>
      </c>
      <c r="D871" s="746" t="s">
        <v>2621</v>
      </c>
      <c r="E871" s="750">
        <v>1500</v>
      </c>
      <c r="F871" s="744" t="s">
        <v>3694</v>
      </c>
      <c r="G871" s="737" t="s">
        <v>3695</v>
      </c>
      <c r="H871" s="737" t="s">
        <v>2587</v>
      </c>
      <c r="I871" s="737" t="s">
        <v>2526</v>
      </c>
      <c r="J871" s="753" t="s">
        <v>2526</v>
      </c>
      <c r="K871" s="682">
        <v>1</v>
      </c>
      <c r="L871" s="748">
        <v>12</v>
      </c>
      <c r="M871" s="749">
        <v>28159.079999999998</v>
      </c>
      <c r="N871" s="682">
        <v>1</v>
      </c>
      <c r="O871" s="748">
        <v>6</v>
      </c>
      <c r="P871" s="749">
        <v>13030.27</v>
      </c>
    </row>
    <row r="872" spans="1:16" ht="33.75" x14ac:dyDescent="0.2">
      <c r="A872" s="744">
        <v>480</v>
      </c>
      <c r="B872" s="744" t="s">
        <v>1264</v>
      </c>
      <c r="C872" s="744" t="s">
        <v>1201</v>
      </c>
      <c r="D872" s="746" t="s">
        <v>2604</v>
      </c>
      <c r="E872" s="750">
        <v>1500</v>
      </c>
      <c r="F872" s="744" t="s">
        <v>3696</v>
      </c>
      <c r="G872" s="737" t="s">
        <v>3697</v>
      </c>
      <c r="H872" s="737" t="s">
        <v>3698</v>
      </c>
      <c r="I872" s="737" t="s">
        <v>2603</v>
      </c>
      <c r="J872" s="753" t="s">
        <v>2547</v>
      </c>
      <c r="K872" s="682">
        <v>1</v>
      </c>
      <c r="L872" s="748">
        <v>12</v>
      </c>
      <c r="M872" s="749">
        <v>29419.720000000005</v>
      </c>
      <c r="N872" s="682">
        <v>1</v>
      </c>
      <c r="O872" s="748">
        <v>6</v>
      </c>
      <c r="P872" s="749">
        <v>12930</v>
      </c>
    </row>
    <row r="873" spans="1:16" x14ac:dyDescent="0.2">
      <c r="A873" s="744">
        <v>480</v>
      </c>
      <c r="B873" s="744" t="s">
        <v>1264</v>
      </c>
      <c r="C873" s="744" t="s">
        <v>1201</v>
      </c>
      <c r="D873" s="746" t="s">
        <v>3399</v>
      </c>
      <c r="E873" s="750">
        <v>1800</v>
      </c>
      <c r="F873" s="744" t="s">
        <v>3699</v>
      </c>
      <c r="G873" s="737" t="s">
        <v>3700</v>
      </c>
      <c r="H873" s="737" t="s">
        <v>3019</v>
      </c>
      <c r="I873" s="737" t="s">
        <v>2625</v>
      </c>
      <c r="J873" s="753" t="s">
        <v>2511</v>
      </c>
      <c r="K873" s="682">
        <v>1</v>
      </c>
      <c r="L873" s="748">
        <v>12</v>
      </c>
      <c r="M873" s="749">
        <v>33187.21</v>
      </c>
      <c r="N873" s="682">
        <v>1</v>
      </c>
      <c r="O873" s="748">
        <v>6</v>
      </c>
      <c r="P873" s="749">
        <v>14714.189999999999</v>
      </c>
    </row>
    <row r="874" spans="1:16" x14ac:dyDescent="0.2">
      <c r="A874" s="744">
        <v>480</v>
      </c>
      <c r="B874" s="744" t="s">
        <v>1264</v>
      </c>
      <c r="C874" s="744" t="s">
        <v>1201</v>
      </c>
      <c r="D874" s="746" t="s">
        <v>2621</v>
      </c>
      <c r="E874" s="750">
        <v>1800</v>
      </c>
      <c r="F874" s="744" t="s">
        <v>3701</v>
      </c>
      <c r="G874" s="737" t="s">
        <v>3702</v>
      </c>
      <c r="H874" s="737" t="s">
        <v>3517</v>
      </c>
      <c r="I874" s="737" t="s">
        <v>2625</v>
      </c>
      <c r="J874" s="753" t="s">
        <v>2511</v>
      </c>
      <c r="K874" s="682">
        <v>1</v>
      </c>
      <c r="L874" s="748">
        <v>12</v>
      </c>
      <c r="M874" s="749">
        <v>33200.129999999997</v>
      </c>
      <c r="N874" s="682">
        <v>1</v>
      </c>
      <c r="O874" s="748">
        <v>6</v>
      </c>
      <c r="P874" s="749">
        <v>14704.9</v>
      </c>
    </row>
    <row r="875" spans="1:16" ht="22.5" x14ac:dyDescent="0.2">
      <c r="A875" s="744">
        <v>480</v>
      </c>
      <c r="B875" s="744" t="s">
        <v>1264</v>
      </c>
      <c r="C875" s="744" t="s">
        <v>1201</v>
      </c>
      <c r="D875" s="746" t="s">
        <v>3307</v>
      </c>
      <c r="E875" s="750">
        <v>2100</v>
      </c>
      <c r="F875" s="744" t="s">
        <v>3703</v>
      </c>
      <c r="G875" s="737" t="s">
        <v>3704</v>
      </c>
      <c r="H875" s="737" t="s">
        <v>3705</v>
      </c>
      <c r="I875" s="737" t="s">
        <v>2625</v>
      </c>
      <c r="J875" s="753" t="s">
        <v>2511</v>
      </c>
      <c r="K875" s="682">
        <v>1</v>
      </c>
      <c r="L875" s="748">
        <v>12</v>
      </c>
      <c r="M875" s="749">
        <v>36644.92</v>
      </c>
      <c r="N875" s="682">
        <v>1</v>
      </c>
      <c r="O875" s="748">
        <v>6</v>
      </c>
      <c r="P875" s="749">
        <v>16849.489999999998</v>
      </c>
    </row>
    <row r="876" spans="1:16" ht="22.5" x14ac:dyDescent="0.2">
      <c r="A876" s="744">
        <v>480</v>
      </c>
      <c r="B876" s="744" t="s">
        <v>2598</v>
      </c>
      <c r="C876" s="744" t="s">
        <v>1201</v>
      </c>
      <c r="D876" s="746" t="s">
        <v>2700</v>
      </c>
      <c r="E876" s="750">
        <v>1500</v>
      </c>
      <c r="F876" s="744" t="s">
        <v>3706</v>
      </c>
      <c r="G876" s="737" t="s">
        <v>3707</v>
      </c>
      <c r="H876" s="737" t="s">
        <v>3708</v>
      </c>
      <c r="I876" s="737" t="s">
        <v>2625</v>
      </c>
      <c r="J876" s="753" t="s">
        <v>2511</v>
      </c>
      <c r="K876" s="682">
        <v>1</v>
      </c>
      <c r="L876" s="748">
        <v>12</v>
      </c>
      <c r="M876" s="749">
        <v>29354.009999999995</v>
      </c>
      <c r="N876" s="682">
        <v>1</v>
      </c>
      <c r="O876" s="748">
        <v>6</v>
      </c>
      <c r="P876" s="749">
        <v>12647.36</v>
      </c>
    </row>
    <row r="877" spans="1:16" x14ac:dyDescent="0.2">
      <c r="A877" s="744">
        <v>480</v>
      </c>
      <c r="B877" s="744" t="s">
        <v>1264</v>
      </c>
      <c r="C877" s="744" t="s">
        <v>1201</v>
      </c>
      <c r="D877" s="746" t="s">
        <v>2604</v>
      </c>
      <c r="E877" s="750">
        <v>1500</v>
      </c>
      <c r="F877" s="744" t="s">
        <v>1685</v>
      </c>
      <c r="G877" s="737" t="s">
        <v>1686</v>
      </c>
      <c r="H877" s="737" t="s">
        <v>2583</v>
      </c>
      <c r="I877" s="737" t="s">
        <v>2526</v>
      </c>
      <c r="J877" s="753" t="s">
        <v>2526</v>
      </c>
      <c r="K877" s="682">
        <v>1</v>
      </c>
      <c r="L877" s="748">
        <v>8</v>
      </c>
      <c r="M877" s="749">
        <v>13345.540000000003</v>
      </c>
      <c r="N877" s="682"/>
      <c r="O877" s="748"/>
      <c r="P877" s="749"/>
    </row>
    <row r="878" spans="1:16" x14ac:dyDescent="0.2">
      <c r="A878" s="744">
        <v>480</v>
      </c>
      <c r="B878" s="744" t="s">
        <v>1264</v>
      </c>
      <c r="C878" s="744" t="s">
        <v>1201</v>
      </c>
      <c r="D878" s="746" t="s">
        <v>3259</v>
      </c>
      <c r="E878" s="750">
        <v>1500</v>
      </c>
      <c r="F878" s="744" t="s">
        <v>3709</v>
      </c>
      <c r="G878" s="737" t="s">
        <v>3710</v>
      </c>
      <c r="H878" s="737" t="s">
        <v>3711</v>
      </c>
      <c r="I878" s="737" t="s">
        <v>2526</v>
      </c>
      <c r="J878" s="753" t="s">
        <v>2526</v>
      </c>
      <c r="K878" s="682">
        <v>5</v>
      </c>
      <c r="L878" s="748">
        <v>12</v>
      </c>
      <c r="M878" s="749">
        <v>23675.52</v>
      </c>
      <c r="N878" s="682">
        <v>2</v>
      </c>
      <c r="O878" s="748">
        <v>6</v>
      </c>
      <c r="P878" s="749">
        <v>9882.08</v>
      </c>
    </row>
    <row r="879" spans="1:16" x14ac:dyDescent="0.2">
      <c r="A879" s="744">
        <v>480</v>
      </c>
      <c r="B879" s="744" t="s">
        <v>1264</v>
      </c>
      <c r="C879" s="744" t="s">
        <v>1201</v>
      </c>
      <c r="D879" s="746" t="s">
        <v>3712</v>
      </c>
      <c r="E879" s="750">
        <v>3500</v>
      </c>
      <c r="F879" s="744" t="s">
        <v>3713</v>
      </c>
      <c r="G879" s="737" t="s">
        <v>3714</v>
      </c>
      <c r="H879" s="737" t="s">
        <v>3715</v>
      </c>
      <c r="I879" s="737" t="s">
        <v>2625</v>
      </c>
      <c r="J879" s="753" t="s">
        <v>2511</v>
      </c>
      <c r="K879" s="682">
        <v>1</v>
      </c>
      <c r="L879" s="748">
        <v>12</v>
      </c>
      <c r="M879" s="749">
        <v>49146.68</v>
      </c>
      <c r="N879" s="682">
        <v>1</v>
      </c>
      <c r="O879" s="748">
        <v>6</v>
      </c>
      <c r="P879" s="749">
        <v>24645.29</v>
      </c>
    </row>
    <row r="880" spans="1:16" ht="22.5" x14ac:dyDescent="0.2">
      <c r="A880" s="744">
        <v>480</v>
      </c>
      <c r="B880" s="744" t="s">
        <v>1264</v>
      </c>
      <c r="C880" s="744" t="s">
        <v>1201</v>
      </c>
      <c r="D880" s="746" t="s">
        <v>3167</v>
      </c>
      <c r="E880" s="750">
        <v>2500</v>
      </c>
      <c r="F880" s="744" t="s">
        <v>3716</v>
      </c>
      <c r="G880" s="737" t="s">
        <v>3717</v>
      </c>
      <c r="H880" s="737" t="s">
        <v>2873</v>
      </c>
      <c r="I880" s="737" t="s">
        <v>2625</v>
      </c>
      <c r="J880" s="753" t="s">
        <v>2511</v>
      </c>
      <c r="K880" s="682">
        <v>1</v>
      </c>
      <c r="L880" s="748">
        <v>12</v>
      </c>
      <c r="M880" s="749">
        <v>41357.900000000016</v>
      </c>
      <c r="N880" s="682">
        <v>1</v>
      </c>
      <c r="O880" s="748">
        <v>6</v>
      </c>
      <c r="P880" s="749">
        <v>18814.580000000002</v>
      </c>
    </row>
    <row r="881" spans="1:16" x14ac:dyDescent="0.2">
      <c r="A881" s="744">
        <v>480</v>
      </c>
      <c r="B881" s="744" t="s">
        <v>1264</v>
      </c>
      <c r="C881" s="744" t="s">
        <v>1201</v>
      </c>
      <c r="D881" s="746" t="s">
        <v>2608</v>
      </c>
      <c r="E881" s="750">
        <v>1600</v>
      </c>
      <c r="F881" s="744" t="s">
        <v>3718</v>
      </c>
      <c r="G881" s="737" t="s">
        <v>3719</v>
      </c>
      <c r="H881" s="737" t="s">
        <v>2519</v>
      </c>
      <c r="I881" s="737" t="s">
        <v>2519</v>
      </c>
      <c r="J881" s="753" t="s">
        <v>2519</v>
      </c>
      <c r="K881" s="682">
        <v>1</v>
      </c>
      <c r="L881" s="748">
        <v>12</v>
      </c>
      <c r="M881" s="749">
        <v>30899.86</v>
      </c>
      <c r="N881" s="682">
        <v>1</v>
      </c>
      <c r="O881" s="748">
        <v>6</v>
      </c>
      <c r="P881" s="749">
        <v>13530</v>
      </c>
    </row>
    <row r="882" spans="1:16" x14ac:dyDescent="0.2">
      <c r="A882" s="744">
        <v>480</v>
      </c>
      <c r="B882" s="744" t="s">
        <v>1264</v>
      </c>
      <c r="C882" s="744" t="s">
        <v>1201</v>
      </c>
      <c r="D882" s="746" t="s">
        <v>2621</v>
      </c>
      <c r="E882" s="750">
        <v>1800</v>
      </c>
      <c r="F882" s="744" t="s">
        <v>3720</v>
      </c>
      <c r="G882" s="737" t="s">
        <v>3721</v>
      </c>
      <c r="H882" s="737" t="s">
        <v>2617</v>
      </c>
      <c r="I882" s="737" t="s">
        <v>2625</v>
      </c>
      <c r="J882" s="753" t="s">
        <v>2511</v>
      </c>
      <c r="K882" s="682">
        <v>1</v>
      </c>
      <c r="L882" s="748">
        <v>12</v>
      </c>
      <c r="M882" s="749">
        <v>31905.319999999992</v>
      </c>
      <c r="N882" s="682">
        <v>1</v>
      </c>
      <c r="O882" s="748">
        <v>6</v>
      </c>
      <c r="P882" s="749">
        <v>14337.41</v>
      </c>
    </row>
    <row r="883" spans="1:16" x14ac:dyDescent="0.2">
      <c r="A883" s="744">
        <v>480</v>
      </c>
      <c r="B883" s="744" t="s">
        <v>2598</v>
      </c>
      <c r="C883" s="744" t="s">
        <v>1201</v>
      </c>
      <c r="D883" s="746" t="s">
        <v>2614</v>
      </c>
      <c r="E883" s="750">
        <v>1500</v>
      </c>
      <c r="F883" s="744" t="s">
        <v>3722</v>
      </c>
      <c r="G883" s="737" t="s">
        <v>3723</v>
      </c>
      <c r="H883" s="737" t="s">
        <v>2873</v>
      </c>
      <c r="I883" s="737" t="s">
        <v>2625</v>
      </c>
      <c r="J883" s="753" t="s">
        <v>2511</v>
      </c>
      <c r="K883" s="682">
        <v>1</v>
      </c>
      <c r="L883" s="748">
        <v>12</v>
      </c>
      <c r="M883" s="749">
        <v>29700</v>
      </c>
      <c r="N883" s="682">
        <v>1</v>
      </c>
      <c r="O883" s="748">
        <v>6</v>
      </c>
      <c r="P883" s="749">
        <v>12930</v>
      </c>
    </row>
    <row r="884" spans="1:16" x14ac:dyDescent="0.2">
      <c r="A884" s="744">
        <v>480</v>
      </c>
      <c r="B884" s="744" t="s">
        <v>1264</v>
      </c>
      <c r="C884" s="744" t="s">
        <v>1201</v>
      </c>
      <c r="D884" s="746" t="s">
        <v>3403</v>
      </c>
      <c r="E884" s="750">
        <v>2500</v>
      </c>
      <c r="F884" s="744" t="s">
        <v>3724</v>
      </c>
      <c r="G884" s="737" t="s">
        <v>3725</v>
      </c>
      <c r="H884" s="737" t="s">
        <v>2583</v>
      </c>
      <c r="I884" s="737" t="s">
        <v>2526</v>
      </c>
      <c r="J884" s="753" t="s">
        <v>2526</v>
      </c>
      <c r="K884" s="682">
        <v>1</v>
      </c>
      <c r="L884" s="748">
        <v>12</v>
      </c>
      <c r="M884" s="749">
        <v>41716.259999999995</v>
      </c>
      <c r="N884" s="682">
        <v>1</v>
      </c>
      <c r="O884" s="748">
        <v>6</v>
      </c>
      <c r="P884" s="749">
        <v>18916.46</v>
      </c>
    </row>
    <row r="885" spans="1:16" ht="22.5" x14ac:dyDescent="0.2">
      <c r="A885" s="744">
        <v>480</v>
      </c>
      <c r="B885" s="744" t="s">
        <v>2598</v>
      </c>
      <c r="C885" s="744" t="s">
        <v>1201</v>
      </c>
      <c r="D885" s="746" t="s">
        <v>3726</v>
      </c>
      <c r="E885" s="750">
        <v>6000</v>
      </c>
      <c r="F885" s="744" t="s">
        <v>3727</v>
      </c>
      <c r="G885" s="737" t="s">
        <v>3728</v>
      </c>
      <c r="H885" s="737" t="s">
        <v>3729</v>
      </c>
      <c r="I885" s="737" t="s">
        <v>2625</v>
      </c>
      <c r="J885" s="753" t="s">
        <v>2511</v>
      </c>
      <c r="K885" s="682">
        <v>5</v>
      </c>
      <c r="L885" s="748">
        <v>12</v>
      </c>
      <c r="M885" s="749">
        <v>77651.66</v>
      </c>
      <c r="N885" s="682">
        <v>2</v>
      </c>
      <c r="O885" s="748">
        <v>6</v>
      </c>
      <c r="P885" s="749">
        <v>36917.49</v>
      </c>
    </row>
    <row r="886" spans="1:16" x14ac:dyDescent="0.2">
      <c r="A886" s="744">
        <v>480</v>
      </c>
      <c r="B886" s="744" t="s">
        <v>2598</v>
      </c>
      <c r="C886" s="744" t="s">
        <v>1201</v>
      </c>
      <c r="D886" s="746" t="s">
        <v>2700</v>
      </c>
      <c r="E886" s="750">
        <v>1800</v>
      </c>
      <c r="F886" s="744" t="s">
        <v>3730</v>
      </c>
      <c r="G886" s="737" t="s">
        <v>3731</v>
      </c>
      <c r="H886" s="737" t="s">
        <v>3732</v>
      </c>
      <c r="I886" s="737" t="s">
        <v>2625</v>
      </c>
      <c r="J886" s="753" t="s">
        <v>2511</v>
      </c>
      <c r="K886" s="682">
        <v>1</v>
      </c>
      <c r="L886" s="748">
        <v>12</v>
      </c>
      <c r="M886" s="749">
        <v>33039.61</v>
      </c>
      <c r="N886" s="682">
        <v>1</v>
      </c>
      <c r="O886" s="748">
        <v>6</v>
      </c>
      <c r="P886" s="749">
        <v>14651.73</v>
      </c>
    </row>
    <row r="887" spans="1:16" ht="22.5" x14ac:dyDescent="0.2">
      <c r="A887" s="744">
        <v>480</v>
      </c>
      <c r="B887" s="744" t="s">
        <v>1264</v>
      </c>
      <c r="C887" s="744" t="s">
        <v>1201</v>
      </c>
      <c r="D887" s="746" t="s">
        <v>3303</v>
      </c>
      <c r="E887" s="750">
        <v>2500</v>
      </c>
      <c r="F887" s="744" t="s">
        <v>3733</v>
      </c>
      <c r="G887" s="737" t="s">
        <v>3734</v>
      </c>
      <c r="H887" s="737" t="s">
        <v>3735</v>
      </c>
      <c r="I887" s="737" t="s">
        <v>2625</v>
      </c>
      <c r="J887" s="753" t="s">
        <v>2511</v>
      </c>
      <c r="K887" s="682">
        <v>5</v>
      </c>
      <c r="L887" s="748">
        <v>12</v>
      </c>
      <c r="M887" s="749">
        <v>35201.040000000001</v>
      </c>
      <c r="N887" s="682">
        <v>2</v>
      </c>
      <c r="O887" s="748">
        <v>6</v>
      </c>
      <c r="P887" s="749">
        <v>15910.029999999999</v>
      </c>
    </row>
    <row r="888" spans="1:16" x14ac:dyDescent="0.2">
      <c r="A888" s="744">
        <v>480</v>
      </c>
      <c r="B888" s="744" t="s">
        <v>1264</v>
      </c>
      <c r="C888" s="744" t="s">
        <v>1201</v>
      </c>
      <c r="D888" s="746" t="s">
        <v>3036</v>
      </c>
      <c r="E888" s="750">
        <v>2100</v>
      </c>
      <c r="F888" s="744" t="s">
        <v>3736</v>
      </c>
      <c r="G888" s="737" t="s">
        <v>3737</v>
      </c>
      <c r="H888" s="737" t="s">
        <v>3738</v>
      </c>
      <c r="I888" s="737" t="s">
        <v>2526</v>
      </c>
      <c r="J888" s="753" t="s">
        <v>2526</v>
      </c>
      <c r="K888" s="682">
        <v>1</v>
      </c>
      <c r="L888" s="748">
        <v>12</v>
      </c>
      <c r="M888" s="749">
        <v>36623.570000000007</v>
      </c>
      <c r="N888" s="682">
        <v>1</v>
      </c>
      <c r="O888" s="748">
        <v>6</v>
      </c>
      <c r="P888" s="749">
        <v>16439.900000000001</v>
      </c>
    </row>
    <row r="889" spans="1:16" ht="22.5" x14ac:dyDescent="0.2">
      <c r="A889" s="744">
        <v>480</v>
      </c>
      <c r="B889" s="744" t="s">
        <v>1264</v>
      </c>
      <c r="C889" s="744" t="s">
        <v>1201</v>
      </c>
      <c r="D889" s="746" t="s">
        <v>2921</v>
      </c>
      <c r="E889" s="750">
        <v>1500</v>
      </c>
      <c r="F889" s="744" t="s">
        <v>3739</v>
      </c>
      <c r="G889" s="737" t="s">
        <v>3740</v>
      </c>
      <c r="H889" s="737" t="s">
        <v>3741</v>
      </c>
      <c r="I889" s="737" t="s">
        <v>2603</v>
      </c>
      <c r="J889" s="753" t="s">
        <v>2547</v>
      </c>
      <c r="K889" s="682">
        <v>1</v>
      </c>
      <c r="L889" s="748">
        <v>12</v>
      </c>
      <c r="M889" s="749">
        <v>29674.16</v>
      </c>
      <c r="N889" s="682">
        <v>1</v>
      </c>
      <c r="O889" s="748">
        <v>6</v>
      </c>
      <c r="P889" s="749">
        <v>12930</v>
      </c>
    </row>
    <row r="890" spans="1:16" ht="22.5" x14ac:dyDescent="0.2">
      <c r="A890" s="744">
        <v>480</v>
      </c>
      <c r="B890" s="744" t="s">
        <v>1264</v>
      </c>
      <c r="C890" s="744" t="s">
        <v>1201</v>
      </c>
      <c r="D890" s="746" t="s">
        <v>3742</v>
      </c>
      <c r="E890" s="750">
        <v>1500</v>
      </c>
      <c r="F890" s="744" t="s">
        <v>3743</v>
      </c>
      <c r="G890" s="737" t="s">
        <v>3744</v>
      </c>
      <c r="H890" s="737" t="s">
        <v>2519</v>
      </c>
      <c r="I890" s="737" t="s">
        <v>2521</v>
      </c>
      <c r="J890" s="753" t="s">
        <v>2521</v>
      </c>
      <c r="K890" s="682">
        <v>1</v>
      </c>
      <c r="L890" s="748">
        <v>12</v>
      </c>
      <c r="M890" s="749">
        <v>29473.869999999992</v>
      </c>
      <c r="N890" s="682">
        <v>1</v>
      </c>
      <c r="O890" s="748">
        <v>6</v>
      </c>
      <c r="P890" s="749">
        <v>12781.380000000001</v>
      </c>
    </row>
    <row r="891" spans="1:16" x14ac:dyDescent="0.2">
      <c r="A891" s="744">
        <v>480</v>
      </c>
      <c r="B891" s="744" t="s">
        <v>1264</v>
      </c>
      <c r="C891" s="744" t="s">
        <v>1201</v>
      </c>
      <c r="D891" s="746" t="s">
        <v>3745</v>
      </c>
      <c r="E891" s="750">
        <v>1500</v>
      </c>
      <c r="F891" s="744" t="s">
        <v>2424</v>
      </c>
      <c r="G891" s="737" t="s">
        <v>2425</v>
      </c>
      <c r="H891" s="737" t="s">
        <v>3746</v>
      </c>
      <c r="I891" s="737" t="s">
        <v>2526</v>
      </c>
      <c r="J891" s="753" t="s">
        <v>2526</v>
      </c>
      <c r="K891" s="682">
        <v>1</v>
      </c>
      <c r="L891" s="748">
        <v>11</v>
      </c>
      <c r="M891" s="749">
        <v>6978.05</v>
      </c>
      <c r="N891" s="682"/>
      <c r="O891" s="748"/>
      <c r="P891" s="749"/>
    </row>
    <row r="892" spans="1:16" x14ac:dyDescent="0.2">
      <c r="A892" s="744">
        <v>480</v>
      </c>
      <c r="B892" s="744" t="s">
        <v>1264</v>
      </c>
      <c r="C892" s="744" t="s">
        <v>1201</v>
      </c>
      <c r="D892" s="746" t="s">
        <v>3747</v>
      </c>
      <c r="E892" s="750">
        <v>2100</v>
      </c>
      <c r="F892" s="744" t="s">
        <v>3748</v>
      </c>
      <c r="G892" s="737" t="s">
        <v>3749</v>
      </c>
      <c r="H892" s="737" t="s">
        <v>2519</v>
      </c>
      <c r="I892" s="737" t="s">
        <v>2519</v>
      </c>
      <c r="J892" s="753" t="s">
        <v>2519</v>
      </c>
      <c r="K892" s="682">
        <v>5</v>
      </c>
      <c r="L892" s="748">
        <v>12</v>
      </c>
      <c r="M892" s="749">
        <v>30613.45</v>
      </c>
      <c r="N892" s="682">
        <v>3</v>
      </c>
      <c r="O892" s="748">
        <v>6</v>
      </c>
      <c r="P892" s="749">
        <v>13443.07</v>
      </c>
    </row>
    <row r="893" spans="1:16" x14ac:dyDescent="0.2">
      <c r="A893" s="744">
        <v>480</v>
      </c>
      <c r="B893" s="744" t="s">
        <v>2598</v>
      </c>
      <c r="C893" s="744" t="s">
        <v>1201</v>
      </c>
      <c r="D893" s="746" t="s">
        <v>2614</v>
      </c>
      <c r="E893" s="750">
        <v>1500</v>
      </c>
      <c r="F893" s="744" t="s">
        <v>3750</v>
      </c>
      <c r="G893" s="737" t="s">
        <v>3751</v>
      </c>
      <c r="H893" s="737" t="s">
        <v>3752</v>
      </c>
      <c r="I893" s="737" t="s">
        <v>2526</v>
      </c>
      <c r="J893" s="753" t="s">
        <v>2526</v>
      </c>
      <c r="K893" s="682">
        <v>1</v>
      </c>
      <c r="L893" s="748">
        <v>12</v>
      </c>
      <c r="M893" s="749">
        <v>29657.489999999998</v>
      </c>
      <c r="N893" s="682">
        <v>1</v>
      </c>
      <c r="O893" s="748">
        <v>6</v>
      </c>
      <c r="P893" s="749">
        <v>12858.33</v>
      </c>
    </row>
    <row r="894" spans="1:16" ht="22.5" x14ac:dyDescent="0.2">
      <c r="A894" s="744">
        <v>480</v>
      </c>
      <c r="B894" s="744" t="s">
        <v>1264</v>
      </c>
      <c r="C894" s="744" t="s">
        <v>1201</v>
      </c>
      <c r="D894" s="746" t="s">
        <v>2877</v>
      </c>
      <c r="E894" s="750">
        <v>2100</v>
      </c>
      <c r="F894" s="744" t="s">
        <v>3753</v>
      </c>
      <c r="G894" s="737" t="s">
        <v>3754</v>
      </c>
      <c r="H894" s="737" t="s">
        <v>3755</v>
      </c>
      <c r="I894" s="737" t="s">
        <v>2625</v>
      </c>
      <c r="J894" s="753" t="s">
        <v>2511</v>
      </c>
      <c r="K894" s="682">
        <v>1</v>
      </c>
      <c r="L894" s="748">
        <v>12</v>
      </c>
      <c r="M894" s="749">
        <v>36576.080000000002</v>
      </c>
      <c r="N894" s="682">
        <v>1</v>
      </c>
      <c r="O894" s="748">
        <v>6</v>
      </c>
      <c r="P894" s="749">
        <v>16449.650000000001</v>
      </c>
    </row>
    <row r="895" spans="1:16" x14ac:dyDescent="0.2">
      <c r="A895" s="744">
        <v>480</v>
      </c>
      <c r="B895" s="744" t="s">
        <v>1264</v>
      </c>
      <c r="C895" s="744" t="s">
        <v>1201</v>
      </c>
      <c r="D895" s="746" t="s">
        <v>3756</v>
      </c>
      <c r="E895" s="750">
        <v>2700</v>
      </c>
      <c r="F895" s="744" t="s">
        <v>3757</v>
      </c>
      <c r="G895" s="737" t="s">
        <v>3758</v>
      </c>
      <c r="H895" s="737" t="s">
        <v>2688</v>
      </c>
      <c r="I895" s="737" t="s">
        <v>2625</v>
      </c>
      <c r="J895" s="753" t="s">
        <v>2511</v>
      </c>
      <c r="K895" s="682">
        <v>1</v>
      </c>
      <c r="L895" s="748">
        <v>5</v>
      </c>
      <c r="M895" s="749">
        <v>24098.89</v>
      </c>
      <c r="N895" s="682"/>
      <c r="O895" s="748"/>
      <c r="P895" s="749"/>
    </row>
    <row r="896" spans="1:16" ht="22.5" x14ac:dyDescent="0.2">
      <c r="A896" s="744">
        <v>480</v>
      </c>
      <c r="B896" s="744" t="s">
        <v>1264</v>
      </c>
      <c r="C896" s="744" t="s">
        <v>1201</v>
      </c>
      <c r="D896" s="746" t="s">
        <v>2674</v>
      </c>
      <c r="E896" s="750">
        <v>1500</v>
      </c>
      <c r="F896" s="744" t="s">
        <v>3759</v>
      </c>
      <c r="G896" s="737" t="s">
        <v>3760</v>
      </c>
      <c r="H896" s="737" t="s">
        <v>2617</v>
      </c>
      <c r="I896" s="737" t="s">
        <v>2526</v>
      </c>
      <c r="J896" s="753" t="s">
        <v>2526</v>
      </c>
      <c r="K896" s="682">
        <v>1</v>
      </c>
      <c r="L896" s="748">
        <v>12</v>
      </c>
      <c r="M896" s="749">
        <v>28691.949999999997</v>
      </c>
      <c r="N896" s="682">
        <v>1</v>
      </c>
      <c r="O896" s="748">
        <v>6</v>
      </c>
      <c r="P896" s="749">
        <v>12927.21</v>
      </c>
    </row>
    <row r="897" spans="1:16" x14ac:dyDescent="0.2">
      <c r="A897" s="744">
        <v>480</v>
      </c>
      <c r="B897" s="744" t="s">
        <v>1264</v>
      </c>
      <c r="C897" s="744" t="s">
        <v>1201</v>
      </c>
      <c r="D897" s="746" t="s">
        <v>3761</v>
      </c>
      <c r="E897" s="750">
        <v>1500</v>
      </c>
      <c r="F897" s="744" t="s">
        <v>2399</v>
      </c>
      <c r="G897" s="737" t="s">
        <v>2400</v>
      </c>
      <c r="H897" s="737" t="s">
        <v>3762</v>
      </c>
      <c r="I897" s="737" t="s">
        <v>2526</v>
      </c>
      <c r="J897" s="753" t="s">
        <v>2526</v>
      </c>
      <c r="K897" s="682">
        <v>1</v>
      </c>
      <c r="L897" s="748">
        <v>11</v>
      </c>
      <c r="M897" s="749">
        <v>6307.22</v>
      </c>
      <c r="N897" s="682"/>
      <c r="O897" s="748"/>
      <c r="P897" s="749"/>
    </row>
    <row r="898" spans="1:16" x14ac:dyDescent="0.2">
      <c r="A898" s="744">
        <v>480</v>
      </c>
      <c r="B898" s="744" t="s">
        <v>2598</v>
      </c>
      <c r="C898" s="744" t="s">
        <v>1201</v>
      </c>
      <c r="D898" s="746" t="s">
        <v>2647</v>
      </c>
      <c r="E898" s="750">
        <v>1500</v>
      </c>
      <c r="F898" s="744" t="s">
        <v>3763</v>
      </c>
      <c r="G898" s="737" t="s">
        <v>3764</v>
      </c>
      <c r="H898" s="737" t="s">
        <v>3765</v>
      </c>
      <c r="I898" s="737" t="s">
        <v>2526</v>
      </c>
      <c r="J898" s="753" t="s">
        <v>2526</v>
      </c>
      <c r="K898" s="682">
        <v>1</v>
      </c>
      <c r="L898" s="748">
        <v>12</v>
      </c>
      <c r="M898" s="749">
        <v>29117.749999999996</v>
      </c>
      <c r="N898" s="682">
        <v>1</v>
      </c>
      <c r="O898" s="748">
        <v>6</v>
      </c>
      <c r="P898" s="749">
        <v>12860.82</v>
      </c>
    </row>
    <row r="899" spans="1:16" x14ac:dyDescent="0.2">
      <c r="A899" s="744">
        <v>480</v>
      </c>
      <c r="B899" s="744" t="s">
        <v>1264</v>
      </c>
      <c r="C899" s="744" t="s">
        <v>1201</v>
      </c>
      <c r="D899" s="746" t="s">
        <v>3766</v>
      </c>
      <c r="E899" s="750">
        <v>2100</v>
      </c>
      <c r="F899" s="744" t="s">
        <v>3767</v>
      </c>
      <c r="G899" s="737" t="s">
        <v>3768</v>
      </c>
      <c r="H899" s="737" t="s">
        <v>2587</v>
      </c>
      <c r="I899" s="737" t="s">
        <v>2526</v>
      </c>
      <c r="J899" s="753" t="s">
        <v>2526</v>
      </c>
      <c r="K899" s="682">
        <v>3</v>
      </c>
      <c r="L899" s="748">
        <v>7</v>
      </c>
      <c r="M899" s="749">
        <v>18321.88</v>
      </c>
      <c r="N899" s="682"/>
      <c r="O899" s="748"/>
      <c r="P899" s="749"/>
    </row>
    <row r="900" spans="1:16" x14ac:dyDescent="0.2">
      <c r="A900" s="744">
        <v>480</v>
      </c>
      <c r="B900" s="744" t="s">
        <v>1264</v>
      </c>
      <c r="C900" s="744" t="s">
        <v>1201</v>
      </c>
      <c r="D900" s="746" t="s">
        <v>3025</v>
      </c>
      <c r="E900" s="750">
        <v>1500</v>
      </c>
      <c r="F900" s="744" t="s">
        <v>3769</v>
      </c>
      <c r="G900" s="737" t="s">
        <v>3770</v>
      </c>
      <c r="H900" s="737" t="s">
        <v>3083</v>
      </c>
      <c r="I900" s="737" t="s">
        <v>2625</v>
      </c>
      <c r="J900" s="753" t="s">
        <v>2511</v>
      </c>
      <c r="K900" s="682">
        <v>1</v>
      </c>
      <c r="L900" s="748">
        <v>12</v>
      </c>
      <c r="M900" s="749">
        <v>29689.149999999998</v>
      </c>
      <c r="N900" s="682">
        <v>1</v>
      </c>
      <c r="O900" s="748">
        <v>6</v>
      </c>
      <c r="P900" s="749">
        <v>12928.470000000001</v>
      </c>
    </row>
    <row r="901" spans="1:16" x14ac:dyDescent="0.2">
      <c r="A901" s="744">
        <v>480</v>
      </c>
      <c r="B901" s="744" t="s">
        <v>1264</v>
      </c>
      <c r="C901" s="744" t="s">
        <v>1201</v>
      </c>
      <c r="D901" s="746" t="s">
        <v>2999</v>
      </c>
      <c r="E901" s="750">
        <v>5000</v>
      </c>
      <c r="F901" s="744" t="s">
        <v>3771</v>
      </c>
      <c r="G901" s="737" t="s">
        <v>3772</v>
      </c>
      <c r="H901" s="737" t="s">
        <v>3773</v>
      </c>
      <c r="I901" s="737" t="s">
        <v>2625</v>
      </c>
      <c r="J901" s="753" t="s">
        <v>2511</v>
      </c>
      <c r="K901" s="682">
        <v>4</v>
      </c>
      <c r="L901" s="748">
        <v>12</v>
      </c>
      <c r="M901" s="749">
        <v>70314.240000000005</v>
      </c>
      <c r="N901" s="682">
        <v>1</v>
      </c>
      <c r="O901" s="748">
        <v>6</v>
      </c>
      <c r="P901" s="749">
        <v>33223.78</v>
      </c>
    </row>
    <row r="902" spans="1:16" ht="22.5" x14ac:dyDescent="0.2">
      <c r="A902" s="744">
        <v>480</v>
      </c>
      <c r="B902" s="744" t="s">
        <v>1264</v>
      </c>
      <c r="C902" s="744" t="s">
        <v>1201</v>
      </c>
      <c r="D902" s="746" t="s">
        <v>2604</v>
      </c>
      <c r="E902" s="750">
        <v>2200</v>
      </c>
      <c r="F902" s="744" t="s">
        <v>2528</v>
      </c>
      <c r="G902" s="737" t="s">
        <v>2529</v>
      </c>
      <c r="H902" s="737" t="s">
        <v>2530</v>
      </c>
      <c r="I902" s="737" t="s">
        <v>2526</v>
      </c>
      <c r="J902" s="753" t="s">
        <v>2526</v>
      </c>
      <c r="K902" s="682">
        <v>1</v>
      </c>
      <c r="L902" s="748">
        <v>8</v>
      </c>
      <c r="M902" s="749">
        <v>22600</v>
      </c>
      <c r="N902" s="682"/>
      <c r="O902" s="748"/>
      <c r="P902" s="749"/>
    </row>
    <row r="903" spans="1:16" x14ac:dyDescent="0.2">
      <c r="A903" s="744">
        <v>480</v>
      </c>
      <c r="B903" s="744" t="s">
        <v>1264</v>
      </c>
      <c r="C903" s="744" t="s">
        <v>1201</v>
      </c>
      <c r="D903" s="746" t="s">
        <v>2968</v>
      </c>
      <c r="E903" s="750">
        <v>3100</v>
      </c>
      <c r="F903" s="744" t="s">
        <v>3774</v>
      </c>
      <c r="G903" s="737" t="s">
        <v>3775</v>
      </c>
      <c r="H903" s="737" t="s">
        <v>3424</v>
      </c>
      <c r="I903" s="737" t="s">
        <v>2526</v>
      </c>
      <c r="J903" s="753" t="s">
        <v>2526</v>
      </c>
      <c r="K903" s="682">
        <v>1</v>
      </c>
      <c r="L903" s="748">
        <v>12</v>
      </c>
      <c r="M903" s="749">
        <v>48447.5</v>
      </c>
      <c r="N903" s="682">
        <v>1</v>
      </c>
      <c r="O903" s="748">
        <v>6</v>
      </c>
      <c r="P903" s="749">
        <v>22494.5</v>
      </c>
    </row>
    <row r="904" spans="1:16" x14ac:dyDescent="0.2">
      <c r="A904" s="744">
        <v>480</v>
      </c>
      <c r="B904" s="744" t="s">
        <v>1264</v>
      </c>
      <c r="C904" s="744" t="s">
        <v>1201</v>
      </c>
      <c r="D904" s="746" t="s">
        <v>3776</v>
      </c>
      <c r="E904" s="750">
        <v>3500</v>
      </c>
      <c r="F904" s="744" t="s">
        <v>2237</v>
      </c>
      <c r="G904" s="737" t="s">
        <v>2238</v>
      </c>
      <c r="H904" s="737" t="s">
        <v>2760</v>
      </c>
      <c r="I904" s="737" t="s">
        <v>2526</v>
      </c>
      <c r="J904" s="753" t="s">
        <v>2526</v>
      </c>
      <c r="K904" s="682">
        <v>1</v>
      </c>
      <c r="L904" s="748">
        <v>10</v>
      </c>
      <c r="M904" s="749">
        <v>14108.32</v>
      </c>
      <c r="N904" s="682"/>
      <c r="O904" s="748"/>
      <c r="P904" s="749"/>
    </row>
    <row r="905" spans="1:16" ht="22.5" x14ac:dyDescent="0.2">
      <c r="A905" s="744">
        <v>480</v>
      </c>
      <c r="B905" s="744" t="s">
        <v>1264</v>
      </c>
      <c r="C905" s="744" t="s">
        <v>1201</v>
      </c>
      <c r="D905" s="746" t="s">
        <v>3679</v>
      </c>
      <c r="E905" s="750">
        <v>1500</v>
      </c>
      <c r="F905" s="744" t="s">
        <v>3777</v>
      </c>
      <c r="G905" s="737" t="s">
        <v>3778</v>
      </c>
      <c r="H905" s="737" t="s">
        <v>3779</v>
      </c>
      <c r="I905" s="737" t="s">
        <v>2625</v>
      </c>
      <c r="J905" s="753" t="s">
        <v>2511</v>
      </c>
      <c r="K905" s="682">
        <v>1</v>
      </c>
      <c r="L905" s="748">
        <v>12</v>
      </c>
      <c r="M905" s="749">
        <v>29700</v>
      </c>
      <c r="N905" s="682">
        <v>1</v>
      </c>
      <c r="O905" s="748">
        <v>6</v>
      </c>
      <c r="P905" s="749">
        <v>12930</v>
      </c>
    </row>
    <row r="906" spans="1:16" x14ac:dyDescent="0.2">
      <c r="A906" s="744">
        <v>480</v>
      </c>
      <c r="B906" s="744" t="s">
        <v>2598</v>
      </c>
      <c r="C906" s="744" t="s">
        <v>1201</v>
      </c>
      <c r="D906" s="746" t="s">
        <v>3780</v>
      </c>
      <c r="E906" s="750">
        <v>6500</v>
      </c>
      <c r="F906" s="744" t="s">
        <v>3781</v>
      </c>
      <c r="G906" s="737" t="s">
        <v>3782</v>
      </c>
      <c r="H906" s="737" t="s">
        <v>3783</v>
      </c>
      <c r="I906" s="737" t="s">
        <v>2625</v>
      </c>
      <c r="J906" s="753" t="s">
        <v>2511</v>
      </c>
      <c r="K906" s="682">
        <v>1</v>
      </c>
      <c r="L906" s="748">
        <v>12</v>
      </c>
      <c r="M906" s="749">
        <v>83388.53</v>
      </c>
      <c r="N906" s="682">
        <v>1</v>
      </c>
      <c r="O906" s="748">
        <v>6</v>
      </c>
      <c r="P906" s="749">
        <v>39848.75</v>
      </c>
    </row>
    <row r="907" spans="1:16" ht="22.5" x14ac:dyDescent="0.2">
      <c r="A907" s="744">
        <v>480</v>
      </c>
      <c r="B907" s="744" t="s">
        <v>1264</v>
      </c>
      <c r="C907" s="744" t="s">
        <v>1201</v>
      </c>
      <c r="D907" s="746" t="s">
        <v>3784</v>
      </c>
      <c r="E907" s="750">
        <v>3500</v>
      </c>
      <c r="F907" s="744" t="s">
        <v>3785</v>
      </c>
      <c r="G907" s="737" t="s">
        <v>3786</v>
      </c>
      <c r="H907" s="737" t="s">
        <v>3787</v>
      </c>
      <c r="I907" s="737" t="s">
        <v>2625</v>
      </c>
      <c r="J907" s="753" t="s">
        <v>2511</v>
      </c>
      <c r="K907" s="682">
        <v>5</v>
      </c>
      <c r="L907" s="748">
        <v>10</v>
      </c>
      <c r="M907" s="749">
        <v>43975.97</v>
      </c>
      <c r="N907" s="682"/>
      <c r="O907" s="748"/>
      <c r="P907" s="749"/>
    </row>
    <row r="908" spans="1:16" x14ac:dyDescent="0.2">
      <c r="A908" s="744">
        <v>480</v>
      </c>
      <c r="B908" s="744" t="s">
        <v>2598</v>
      </c>
      <c r="C908" s="744" t="s">
        <v>1201</v>
      </c>
      <c r="D908" s="746" t="s">
        <v>3598</v>
      </c>
      <c r="E908" s="750">
        <v>7000</v>
      </c>
      <c r="F908" s="744" t="s">
        <v>3788</v>
      </c>
      <c r="G908" s="737" t="s">
        <v>3789</v>
      </c>
      <c r="H908" s="737" t="s">
        <v>3790</v>
      </c>
      <c r="I908" s="737" t="s">
        <v>2625</v>
      </c>
      <c r="J908" s="753" t="s">
        <v>2511</v>
      </c>
      <c r="K908" s="682">
        <v>1</v>
      </c>
      <c r="L908" s="748">
        <v>12</v>
      </c>
      <c r="M908" s="749">
        <v>88236.79</v>
      </c>
      <c r="N908" s="682">
        <v>1</v>
      </c>
      <c r="O908" s="748">
        <v>6</v>
      </c>
      <c r="P908" s="749">
        <v>42597.17</v>
      </c>
    </row>
    <row r="909" spans="1:16" x14ac:dyDescent="0.2">
      <c r="A909" s="744">
        <v>480</v>
      </c>
      <c r="B909" s="744" t="s">
        <v>1264</v>
      </c>
      <c r="C909" s="744" t="s">
        <v>1201</v>
      </c>
      <c r="D909" s="746" t="s">
        <v>2509</v>
      </c>
      <c r="E909" s="750">
        <v>5500</v>
      </c>
      <c r="F909" s="744" t="s">
        <v>3791</v>
      </c>
      <c r="G909" s="737" t="s">
        <v>3792</v>
      </c>
      <c r="H909" s="737" t="s">
        <v>3773</v>
      </c>
      <c r="I909" s="737" t="s">
        <v>2625</v>
      </c>
      <c r="J909" s="753" t="s">
        <v>2511</v>
      </c>
      <c r="K909" s="682">
        <v>1</v>
      </c>
      <c r="L909" s="748">
        <v>12</v>
      </c>
      <c r="M909" s="749">
        <v>67274.11</v>
      </c>
      <c r="N909" s="682">
        <v>1</v>
      </c>
      <c r="O909" s="748">
        <v>6</v>
      </c>
      <c r="P909" s="749">
        <v>31953.82</v>
      </c>
    </row>
    <row r="910" spans="1:16" x14ac:dyDescent="0.2">
      <c r="A910" s="744">
        <v>480</v>
      </c>
      <c r="B910" s="744" t="s">
        <v>1264</v>
      </c>
      <c r="C910" s="744" t="s">
        <v>1201</v>
      </c>
      <c r="D910" s="746" t="s">
        <v>3793</v>
      </c>
      <c r="E910" s="750">
        <v>1800</v>
      </c>
      <c r="F910" s="744" t="s">
        <v>3794</v>
      </c>
      <c r="G910" s="737" t="s">
        <v>3795</v>
      </c>
      <c r="H910" s="737" t="s">
        <v>2640</v>
      </c>
      <c r="I910" s="737" t="s">
        <v>2625</v>
      </c>
      <c r="J910" s="753" t="s">
        <v>2733</v>
      </c>
      <c r="K910" s="682">
        <v>1</v>
      </c>
      <c r="L910" s="748">
        <v>12</v>
      </c>
      <c r="M910" s="749">
        <v>33200.129999999997</v>
      </c>
      <c r="N910" s="682">
        <v>1</v>
      </c>
      <c r="O910" s="748">
        <v>6</v>
      </c>
      <c r="P910" s="749">
        <v>14714.82</v>
      </c>
    </row>
    <row r="911" spans="1:16" x14ac:dyDescent="0.2">
      <c r="A911" s="744">
        <v>480</v>
      </c>
      <c r="B911" s="744" t="s">
        <v>2598</v>
      </c>
      <c r="C911" s="744" t="s">
        <v>1201</v>
      </c>
      <c r="D911" s="746" t="s">
        <v>3796</v>
      </c>
      <c r="E911" s="750">
        <v>2700</v>
      </c>
      <c r="F911" s="744" t="s">
        <v>3797</v>
      </c>
      <c r="G911" s="737" t="s">
        <v>3798</v>
      </c>
      <c r="H911" s="737" t="s">
        <v>2873</v>
      </c>
      <c r="I911" s="737" t="s">
        <v>2625</v>
      </c>
      <c r="J911" s="753" t="s">
        <v>2511</v>
      </c>
      <c r="K911" s="682">
        <v>5</v>
      </c>
      <c r="L911" s="748">
        <v>12</v>
      </c>
      <c r="M911" s="749">
        <v>45079.990000000005</v>
      </c>
      <c r="N911" s="682">
        <v>2</v>
      </c>
      <c r="O911" s="748">
        <v>3</v>
      </c>
      <c r="P911" s="749">
        <v>14050</v>
      </c>
    </row>
    <row r="912" spans="1:16" ht="22.5" x14ac:dyDescent="0.2">
      <c r="A912" s="744">
        <v>480</v>
      </c>
      <c r="B912" s="744" t="s">
        <v>1264</v>
      </c>
      <c r="C912" s="744" t="s">
        <v>1201</v>
      </c>
      <c r="D912" s="746" t="s">
        <v>2608</v>
      </c>
      <c r="E912" s="750">
        <v>1500</v>
      </c>
      <c r="F912" s="744" t="s">
        <v>3799</v>
      </c>
      <c r="G912" s="737" t="s">
        <v>3800</v>
      </c>
      <c r="H912" s="737" t="s">
        <v>3801</v>
      </c>
      <c r="I912" s="737" t="s">
        <v>2603</v>
      </c>
      <c r="J912" s="753" t="s">
        <v>2547</v>
      </c>
      <c r="K912" s="682">
        <v>5</v>
      </c>
      <c r="L912" s="748">
        <v>12</v>
      </c>
      <c r="M912" s="749">
        <v>23637.07</v>
      </c>
      <c r="N912" s="682">
        <v>2</v>
      </c>
      <c r="O912" s="748">
        <v>6</v>
      </c>
      <c r="P912" s="749">
        <v>9913.33</v>
      </c>
    </row>
    <row r="913" spans="1:16" x14ac:dyDescent="0.2">
      <c r="A913" s="744">
        <v>480</v>
      </c>
      <c r="B913" s="744" t="s">
        <v>1264</v>
      </c>
      <c r="C913" s="744" t="s">
        <v>1201</v>
      </c>
      <c r="D913" s="746" t="s">
        <v>3259</v>
      </c>
      <c r="E913" s="750">
        <v>1500</v>
      </c>
      <c r="F913" s="744" t="s">
        <v>3802</v>
      </c>
      <c r="G913" s="737" t="s">
        <v>3803</v>
      </c>
      <c r="H913" s="737" t="s">
        <v>2519</v>
      </c>
      <c r="I913" s="737" t="s">
        <v>2519</v>
      </c>
      <c r="J913" s="753" t="s">
        <v>2519</v>
      </c>
      <c r="K913" s="682">
        <v>5</v>
      </c>
      <c r="L913" s="748">
        <v>12</v>
      </c>
      <c r="M913" s="749">
        <v>23637.190000000002</v>
      </c>
      <c r="N913" s="682">
        <v>2</v>
      </c>
      <c r="O913" s="748">
        <v>6</v>
      </c>
      <c r="P913" s="749">
        <v>9929.9</v>
      </c>
    </row>
    <row r="914" spans="1:16" ht="22.5" x14ac:dyDescent="0.2">
      <c r="A914" s="744">
        <v>480</v>
      </c>
      <c r="B914" s="744" t="s">
        <v>1264</v>
      </c>
      <c r="C914" s="744" t="s">
        <v>1201</v>
      </c>
      <c r="D914" s="746" t="s">
        <v>3349</v>
      </c>
      <c r="E914" s="750">
        <v>5500</v>
      </c>
      <c r="F914" s="744" t="s">
        <v>1402</v>
      </c>
      <c r="G914" s="737" t="s">
        <v>1403</v>
      </c>
      <c r="H914" s="737" t="s">
        <v>3804</v>
      </c>
      <c r="I914" s="737" t="s">
        <v>2625</v>
      </c>
      <c r="J914" s="753" t="s">
        <v>2511</v>
      </c>
      <c r="K914" s="682">
        <v>1</v>
      </c>
      <c r="L914" s="748">
        <v>11</v>
      </c>
      <c r="M914" s="749">
        <v>11879.44</v>
      </c>
      <c r="N914" s="682"/>
      <c r="O914" s="748"/>
      <c r="P914" s="749"/>
    </row>
    <row r="915" spans="1:16" x14ac:dyDescent="0.2">
      <c r="A915" s="744">
        <v>480</v>
      </c>
      <c r="B915" s="744" t="s">
        <v>1264</v>
      </c>
      <c r="C915" s="744" t="s">
        <v>1201</v>
      </c>
      <c r="D915" s="746" t="s">
        <v>3805</v>
      </c>
      <c r="E915" s="750">
        <v>6000</v>
      </c>
      <c r="F915" s="744" t="s">
        <v>3806</v>
      </c>
      <c r="G915" s="737" t="s">
        <v>3807</v>
      </c>
      <c r="H915" s="737" t="s">
        <v>3808</v>
      </c>
      <c r="I915" s="737" t="s">
        <v>2526</v>
      </c>
      <c r="J915" s="753" t="s">
        <v>2526</v>
      </c>
      <c r="K915" s="682">
        <v>1</v>
      </c>
      <c r="L915" s="748">
        <v>12</v>
      </c>
      <c r="M915" s="749">
        <v>77700</v>
      </c>
      <c r="N915" s="682">
        <v>1</v>
      </c>
      <c r="O915" s="748">
        <v>6</v>
      </c>
      <c r="P915" s="749">
        <v>36730</v>
      </c>
    </row>
    <row r="916" spans="1:16" x14ac:dyDescent="0.2">
      <c r="A916" s="744">
        <v>480</v>
      </c>
      <c r="B916" s="744" t="s">
        <v>1264</v>
      </c>
      <c r="C916" s="744" t="s">
        <v>1201</v>
      </c>
      <c r="D916" s="746" t="s">
        <v>2674</v>
      </c>
      <c r="E916" s="750">
        <v>1500</v>
      </c>
      <c r="F916" s="744" t="s">
        <v>3809</v>
      </c>
      <c r="G916" s="737" t="s">
        <v>3810</v>
      </c>
      <c r="H916" s="737" t="s">
        <v>2666</v>
      </c>
      <c r="I916" s="737" t="s">
        <v>2526</v>
      </c>
      <c r="J916" s="753" t="s">
        <v>2526</v>
      </c>
      <c r="K916" s="682">
        <v>1</v>
      </c>
      <c r="L916" s="748">
        <v>12</v>
      </c>
      <c r="M916" s="749">
        <v>28870</v>
      </c>
      <c r="N916" s="682">
        <v>1</v>
      </c>
      <c r="O916" s="748">
        <v>1</v>
      </c>
      <c r="P916" s="749">
        <v>3216.67</v>
      </c>
    </row>
    <row r="917" spans="1:16" x14ac:dyDescent="0.2">
      <c r="A917" s="744">
        <v>480</v>
      </c>
      <c r="B917" s="744" t="s">
        <v>1264</v>
      </c>
      <c r="C917" s="744" t="s">
        <v>1201</v>
      </c>
      <c r="D917" s="746" t="s">
        <v>3811</v>
      </c>
      <c r="E917" s="750">
        <v>4000</v>
      </c>
      <c r="F917" s="744" t="s">
        <v>3812</v>
      </c>
      <c r="G917" s="737" t="s">
        <v>3813</v>
      </c>
      <c r="H917" s="737" t="s">
        <v>3814</v>
      </c>
      <c r="I917" s="737" t="s">
        <v>2625</v>
      </c>
      <c r="J917" s="753" t="s">
        <v>2511</v>
      </c>
      <c r="K917" s="682">
        <v>1</v>
      </c>
      <c r="L917" s="748">
        <v>12</v>
      </c>
      <c r="M917" s="749">
        <v>58897.08</v>
      </c>
      <c r="N917" s="682">
        <v>1</v>
      </c>
      <c r="O917" s="748">
        <v>6</v>
      </c>
      <c r="P917" s="749">
        <v>27721.879999999997</v>
      </c>
    </row>
    <row r="918" spans="1:16" x14ac:dyDescent="0.2">
      <c r="A918" s="744">
        <v>480</v>
      </c>
      <c r="B918" s="744" t="s">
        <v>1264</v>
      </c>
      <c r="C918" s="744" t="s">
        <v>1201</v>
      </c>
      <c r="D918" s="746" t="s">
        <v>2509</v>
      </c>
      <c r="E918" s="750">
        <v>6000</v>
      </c>
      <c r="F918" s="744" t="s">
        <v>3815</v>
      </c>
      <c r="G918" s="737" t="s">
        <v>3816</v>
      </c>
      <c r="H918" s="737" t="s">
        <v>3817</v>
      </c>
      <c r="I918" s="737" t="s">
        <v>2625</v>
      </c>
      <c r="J918" s="753" t="s">
        <v>2511</v>
      </c>
      <c r="K918" s="682">
        <v>5</v>
      </c>
      <c r="L918" s="748">
        <v>12</v>
      </c>
      <c r="M918" s="749">
        <v>78017.67</v>
      </c>
      <c r="N918" s="682">
        <v>1</v>
      </c>
      <c r="O918" s="748">
        <v>6</v>
      </c>
      <c r="P918" s="749">
        <v>36930</v>
      </c>
    </row>
    <row r="919" spans="1:16" x14ac:dyDescent="0.2">
      <c r="A919" s="744">
        <v>480</v>
      </c>
      <c r="B919" s="744" t="s">
        <v>2598</v>
      </c>
      <c r="C919" s="744" t="s">
        <v>1201</v>
      </c>
      <c r="D919" s="746" t="s">
        <v>3161</v>
      </c>
      <c r="E919" s="750">
        <v>2500</v>
      </c>
      <c r="F919" s="744" t="s">
        <v>3818</v>
      </c>
      <c r="G919" s="737" t="s">
        <v>3819</v>
      </c>
      <c r="H919" s="737" t="s">
        <v>2640</v>
      </c>
      <c r="I919" s="737" t="s">
        <v>2625</v>
      </c>
      <c r="J919" s="753" t="s">
        <v>2511</v>
      </c>
      <c r="K919" s="682">
        <v>1</v>
      </c>
      <c r="L919" s="748">
        <v>12</v>
      </c>
      <c r="M919" s="749">
        <v>41194.999999999993</v>
      </c>
      <c r="N919" s="682">
        <v>1</v>
      </c>
      <c r="O919" s="748">
        <v>6</v>
      </c>
      <c r="P919" s="749">
        <v>18929.8</v>
      </c>
    </row>
    <row r="920" spans="1:16" x14ac:dyDescent="0.2">
      <c r="A920" s="744">
        <v>480</v>
      </c>
      <c r="B920" s="744" t="s">
        <v>2598</v>
      </c>
      <c r="C920" s="744" t="s">
        <v>1201</v>
      </c>
      <c r="D920" s="746" t="s">
        <v>3820</v>
      </c>
      <c r="E920" s="750">
        <v>3500</v>
      </c>
      <c r="F920" s="744" t="s">
        <v>3821</v>
      </c>
      <c r="G920" s="737" t="s">
        <v>3822</v>
      </c>
      <c r="H920" s="737" t="s">
        <v>3823</v>
      </c>
      <c r="I920" s="737" t="s">
        <v>2625</v>
      </c>
      <c r="J920" s="753" t="s">
        <v>2511</v>
      </c>
      <c r="K920" s="682">
        <v>1</v>
      </c>
      <c r="L920" s="748">
        <v>12</v>
      </c>
      <c r="M920" s="749">
        <v>52523.579999999994</v>
      </c>
      <c r="N920" s="682">
        <v>1</v>
      </c>
      <c r="O920" s="748">
        <v>6</v>
      </c>
      <c r="P920" s="749">
        <v>24553.33</v>
      </c>
    </row>
    <row r="921" spans="1:16" x14ac:dyDescent="0.2">
      <c r="A921" s="744">
        <v>480</v>
      </c>
      <c r="B921" s="744" t="s">
        <v>1264</v>
      </c>
      <c r="C921" s="744" t="s">
        <v>1201</v>
      </c>
      <c r="D921" s="746" t="s">
        <v>2803</v>
      </c>
      <c r="E921" s="750">
        <v>6000</v>
      </c>
      <c r="F921" s="744" t="s">
        <v>3824</v>
      </c>
      <c r="G921" s="737" t="s">
        <v>3825</v>
      </c>
      <c r="H921" s="737" t="s">
        <v>2806</v>
      </c>
      <c r="I921" s="737" t="s">
        <v>2625</v>
      </c>
      <c r="J921" s="753" t="s">
        <v>2511</v>
      </c>
      <c r="K921" s="682">
        <v>5</v>
      </c>
      <c r="L921" s="748">
        <v>12</v>
      </c>
      <c r="M921" s="749">
        <v>76543.320000000007</v>
      </c>
      <c r="N921" s="682">
        <v>2</v>
      </c>
      <c r="O921" s="748">
        <v>6</v>
      </c>
      <c r="P921" s="749">
        <v>36767.919999999998</v>
      </c>
    </row>
    <row r="922" spans="1:16" x14ac:dyDescent="0.2">
      <c r="A922" s="744">
        <v>480</v>
      </c>
      <c r="B922" s="744" t="s">
        <v>1264</v>
      </c>
      <c r="C922" s="744" t="s">
        <v>1201</v>
      </c>
      <c r="D922" s="746" t="s">
        <v>3141</v>
      </c>
      <c r="E922" s="750">
        <v>2100</v>
      </c>
      <c r="F922" s="744" t="s">
        <v>3826</v>
      </c>
      <c r="G922" s="737" t="s">
        <v>3827</v>
      </c>
      <c r="H922" s="737" t="s">
        <v>3828</v>
      </c>
      <c r="I922" s="737" t="s">
        <v>2526</v>
      </c>
      <c r="J922" s="753" t="s">
        <v>2526</v>
      </c>
      <c r="K922" s="682">
        <v>1</v>
      </c>
      <c r="L922" s="748">
        <v>12</v>
      </c>
      <c r="M922" s="749">
        <v>36287.19</v>
      </c>
      <c r="N922" s="682">
        <v>1</v>
      </c>
      <c r="O922" s="748">
        <v>6</v>
      </c>
      <c r="P922" s="749">
        <v>16466.580000000002</v>
      </c>
    </row>
    <row r="923" spans="1:16" ht="22.5" x14ac:dyDescent="0.2">
      <c r="A923" s="744">
        <v>480</v>
      </c>
      <c r="B923" s="744" t="s">
        <v>1264</v>
      </c>
      <c r="C923" s="744" t="s">
        <v>1201</v>
      </c>
      <c r="D923" s="746" t="s">
        <v>2608</v>
      </c>
      <c r="E923" s="750">
        <v>1500</v>
      </c>
      <c r="F923" s="744" t="s">
        <v>3829</v>
      </c>
      <c r="G923" s="737" t="s">
        <v>3830</v>
      </c>
      <c r="H923" s="737" t="s">
        <v>3831</v>
      </c>
      <c r="I923" s="737" t="s">
        <v>2603</v>
      </c>
      <c r="J923" s="753" t="s">
        <v>2547</v>
      </c>
      <c r="K923" s="682">
        <v>1</v>
      </c>
      <c r="L923" s="748">
        <v>12</v>
      </c>
      <c r="M923" s="749">
        <v>29649.72</v>
      </c>
      <c r="N923" s="682">
        <v>1</v>
      </c>
      <c r="O923" s="748">
        <v>6</v>
      </c>
      <c r="P923" s="749">
        <v>13596.67</v>
      </c>
    </row>
    <row r="924" spans="1:16" x14ac:dyDescent="0.2">
      <c r="A924" s="744">
        <v>480</v>
      </c>
      <c r="B924" s="744" t="s">
        <v>1264</v>
      </c>
      <c r="C924" s="744" t="s">
        <v>1201</v>
      </c>
      <c r="D924" s="746" t="s">
        <v>3832</v>
      </c>
      <c r="E924" s="750">
        <v>3000</v>
      </c>
      <c r="F924" s="744" t="s">
        <v>3833</v>
      </c>
      <c r="G924" s="737" t="s">
        <v>3834</v>
      </c>
      <c r="H924" s="737" t="s">
        <v>3835</v>
      </c>
      <c r="I924" s="737" t="s">
        <v>2526</v>
      </c>
      <c r="J924" s="753" t="s">
        <v>2526</v>
      </c>
      <c r="K924" s="682">
        <v>1</v>
      </c>
      <c r="L924" s="748">
        <v>12</v>
      </c>
      <c r="M924" s="749">
        <v>47698.54</v>
      </c>
      <c r="N924" s="682">
        <v>1</v>
      </c>
      <c r="O924" s="748">
        <v>6</v>
      </c>
      <c r="P924" s="749">
        <v>21930</v>
      </c>
    </row>
    <row r="925" spans="1:16" ht="22.5" x14ac:dyDescent="0.2">
      <c r="A925" s="744">
        <v>480</v>
      </c>
      <c r="B925" s="744" t="s">
        <v>2598</v>
      </c>
      <c r="C925" s="744" t="s">
        <v>1201</v>
      </c>
      <c r="D925" s="746" t="s">
        <v>2700</v>
      </c>
      <c r="E925" s="750">
        <v>1500</v>
      </c>
      <c r="F925" s="744" t="s">
        <v>3836</v>
      </c>
      <c r="G925" s="737" t="s">
        <v>3837</v>
      </c>
      <c r="H925" s="737" t="s">
        <v>2640</v>
      </c>
      <c r="I925" s="737" t="s">
        <v>2625</v>
      </c>
      <c r="J925" s="753" t="s">
        <v>2511</v>
      </c>
      <c r="K925" s="682">
        <v>1</v>
      </c>
      <c r="L925" s="748">
        <v>12</v>
      </c>
      <c r="M925" s="749">
        <v>29543.080000000005</v>
      </c>
      <c r="N925" s="682">
        <v>1</v>
      </c>
      <c r="O925" s="748">
        <v>6</v>
      </c>
      <c r="P925" s="749">
        <v>12980.41</v>
      </c>
    </row>
    <row r="926" spans="1:16" x14ac:dyDescent="0.2">
      <c r="A926" s="744">
        <v>480</v>
      </c>
      <c r="B926" s="744" t="s">
        <v>1264</v>
      </c>
      <c r="C926" s="744" t="s">
        <v>1201</v>
      </c>
      <c r="D926" s="746" t="s">
        <v>3811</v>
      </c>
      <c r="E926" s="750">
        <v>2100</v>
      </c>
      <c r="F926" s="744" t="s">
        <v>3838</v>
      </c>
      <c r="G926" s="737" t="s">
        <v>3839</v>
      </c>
      <c r="H926" s="737" t="s">
        <v>2565</v>
      </c>
      <c r="I926" s="737" t="s">
        <v>2526</v>
      </c>
      <c r="J926" s="753" t="s">
        <v>2526</v>
      </c>
      <c r="K926" s="682">
        <v>1</v>
      </c>
      <c r="L926" s="748">
        <v>12</v>
      </c>
      <c r="M926" s="749">
        <v>36380.119999999995</v>
      </c>
      <c r="N926" s="682">
        <v>1</v>
      </c>
      <c r="O926" s="748">
        <v>6</v>
      </c>
      <c r="P926" s="749">
        <v>16530</v>
      </c>
    </row>
    <row r="927" spans="1:16" ht="22.5" x14ac:dyDescent="0.2">
      <c r="A927" s="744">
        <v>480</v>
      </c>
      <c r="B927" s="744" t="s">
        <v>1264</v>
      </c>
      <c r="C927" s="744" t="s">
        <v>1201</v>
      </c>
      <c r="D927" s="746" t="s">
        <v>3656</v>
      </c>
      <c r="E927" s="750">
        <v>4000</v>
      </c>
      <c r="F927" s="744" t="s">
        <v>1872</v>
      </c>
      <c r="G927" s="737" t="s">
        <v>1873</v>
      </c>
      <c r="H927" s="737" t="s">
        <v>3622</v>
      </c>
      <c r="I927" s="737" t="s">
        <v>2625</v>
      </c>
      <c r="J927" s="753" t="s">
        <v>2511</v>
      </c>
      <c r="K927" s="682">
        <v>1</v>
      </c>
      <c r="L927" s="748">
        <v>11</v>
      </c>
      <c r="M927" s="749">
        <v>10125</v>
      </c>
      <c r="N927" s="682"/>
      <c r="O927" s="748"/>
      <c r="P927" s="749"/>
    </row>
    <row r="928" spans="1:16" ht="22.5" x14ac:dyDescent="0.2">
      <c r="A928" s="744">
        <v>480</v>
      </c>
      <c r="B928" s="744" t="s">
        <v>1264</v>
      </c>
      <c r="C928" s="744" t="s">
        <v>1201</v>
      </c>
      <c r="D928" s="746" t="s">
        <v>2674</v>
      </c>
      <c r="E928" s="750">
        <v>1500</v>
      </c>
      <c r="F928" s="744" t="s">
        <v>3840</v>
      </c>
      <c r="G928" s="737" t="s">
        <v>3841</v>
      </c>
      <c r="H928" s="737" t="s">
        <v>3842</v>
      </c>
      <c r="I928" s="737" t="s">
        <v>2625</v>
      </c>
      <c r="J928" s="753" t="s">
        <v>2511</v>
      </c>
      <c r="K928" s="682">
        <v>1</v>
      </c>
      <c r="L928" s="748">
        <v>12</v>
      </c>
      <c r="M928" s="749">
        <v>30426.670000000006</v>
      </c>
      <c r="N928" s="682">
        <v>1</v>
      </c>
      <c r="O928" s="748">
        <v>6</v>
      </c>
      <c r="P928" s="749">
        <v>12930</v>
      </c>
    </row>
    <row r="929" spans="1:16" ht="22.5" x14ac:dyDescent="0.2">
      <c r="A929" s="744">
        <v>480</v>
      </c>
      <c r="B929" s="744" t="s">
        <v>1264</v>
      </c>
      <c r="C929" s="744" t="s">
        <v>1201</v>
      </c>
      <c r="D929" s="746" t="s">
        <v>3073</v>
      </c>
      <c r="E929" s="750">
        <v>1500</v>
      </c>
      <c r="F929" s="744" t="s">
        <v>3843</v>
      </c>
      <c r="G929" s="737" t="s">
        <v>3844</v>
      </c>
      <c r="H929" s="737" t="s">
        <v>3845</v>
      </c>
      <c r="I929" s="737" t="s">
        <v>2625</v>
      </c>
      <c r="J929" s="753" t="s">
        <v>2511</v>
      </c>
      <c r="K929" s="682">
        <v>1</v>
      </c>
      <c r="L929" s="748">
        <v>12</v>
      </c>
      <c r="M929" s="749">
        <v>30694.879999999994</v>
      </c>
      <c r="N929" s="682">
        <v>1</v>
      </c>
      <c r="O929" s="748">
        <v>6</v>
      </c>
      <c r="P929" s="749">
        <v>12913.48</v>
      </c>
    </row>
    <row r="930" spans="1:16" x14ac:dyDescent="0.2">
      <c r="A930" s="744">
        <v>480</v>
      </c>
      <c r="B930" s="744" t="s">
        <v>2598</v>
      </c>
      <c r="C930" s="744" t="s">
        <v>1201</v>
      </c>
      <c r="D930" s="746" t="s">
        <v>2614</v>
      </c>
      <c r="E930" s="750">
        <v>1500</v>
      </c>
      <c r="F930" s="744" t="s">
        <v>3846</v>
      </c>
      <c r="G930" s="737" t="s">
        <v>3847</v>
      </c>
      <c r="H930" s="737" t="s">
        <v>2617</v>
      </c>
      <c r="I930" s="737" t="s">
        <v>2526</v>
      </c>
      <c r="J930" s="753" t="s">
        <v>2526</v>
      </c>
      <c r="K930" s="682">
        <v>1</v>
      </c>
      <c r="L930" s="748">
        <v>12</v>
      </c>
      <c r="M930" s="749">
        <v>29542.639999999999</v>
      </c>
      <c r="N930" s="682">
        <v>1</v>
      </c>
      <c r="O930" s="748">
        <v>6</v>
      </c>
      <c r="P930" s="749">
        <v>12930</v>
      </c>
    </row>
    <row r="931" spans="1:16" x14ac:dyDescent="0.2">
      <c r="A931" s="744">
        <v>480</v>
      </c>
      <c r="B931" s="744" t="s">
        <v>1264</v>
      </c>
      <c r="C931" s="744" t="s">
        <v>1201</v>
      </c>
      <c r="D931" s="746" t="s">
        <v>3556</v>
      </c>
      <c r="E931" s="750">
        <v>4500</v>
      </c>
      <c r="F931" s="744" t="s">
        <v>3848</v>
      </c>
      <c r="G931" s="737" t="s">
        <v>3849</v>
      </c>
      <c r="H931" s="737" t="s">
        <v>2640</v>
      </c>
      <c r="I931" s="737" t="s">
        <v>2625</v>
      </c>
      <c r="J931" s="753" t="s">
        <v>2511</v>
      </c>
      <c r="K931" s="682">
        <v>1</v>
      </c>
      <c r="L931" s="748">
        <v>12</v>
      </c>
      <c r="M931" s="749">
        <v>65350.340000000018</v>
      </c>
      <c r="N931" s="682">
        <v>1</v>
      </c>
      <c r="O931" s="748">
        <v>6</v>
      </c>
      <c r="P931" s="749">
        <v>30899.79</v>
      </c>
    </row>
    <row r="932" spans="1:16" x14ac:dyDescent="0.2">
      <c r="A932" s="744">
        <v>480</v>
      </c>
      <c r="B932" s="744" t="s">
        <v>1264</v>
      </c>
      <c r="C932" s="744" t="s">
        <v>1201</v>
      </c>
      <c r="D932" s="746" t="s">
        <v>3850</v>
      </c>
      <c r="E932" s="750">
        <v>2100</v>
      </c>
      <c r="F932" s="744" t="s">
        <v>3851</v>
      </c>
      <c r="G932" s="737" t="s">
        <v>3852</v>
      </c>
      <c r="H932" s="737" t="s">
        <v>2846</v>
      </c>
      <c r="I932" s="737" t="s">
        <v>2526</v>
      </c>
      <c r="J932" s="753" t="s">
        <v>2526</v>
      </c>
      <c r="K932" s="682">
        <v>5</v>
      </c>
      <c r="L932" s="748">
        <v>12</v>
      </c>
      <c r="M932" s="749">
        <v>30828.109999999997</v>
      </c>
      <c r="N932" s="682">
        <v>2</v>
      </c>
      <c r="O932" s="748">
        <v>6</v>
      </c>
      <c r="P932" s="749">
        <v>13530</v>
      </c>
    </row>
    <row r="933" spans="1:16" ht="22.5" x14ac:dyDescent="0.2">
      <c r="A933" s="744">
        <v>480</v>
      </c>
      <c r="B933" s="744" t="s">
        <v>1264</v>
      </c>
      <c r="C933" s="744" t="s">
        <v>1201</v>
      </c>
      <c r="D933" s="746" t="s">
        <v>3141</v>
      </c>
      <c r="E933" s="750">
        <v>2100</v>
      </c>
      <c r="F933" s="744" t="s">
        <v>3853</v>
      </c>
      <c r="G933" s="737" t="s">
        <v>3854</v>
      </c>
      <c r="H933" s="737" t="s">
        <v>3855</v>
      </c>
      <c r="I933" s="737" t="s">
        <v>2526</v>
      </c>
      <c r="J933" s="753" t="s">
        <v>2526</v>
      </c>
      <c r="K933" s="682">
        <v>1</v>
      </c>
      <c r="L933" s="748">
        <v>12</v>
      </c>
      <c r="M933" s="749">
        <v>36887</v>
      </c>
      <c r="N933" s="682">
        <v>1</v>
      </c>
      <c r="O933" s="748">
        <v>6</v>
      </c>
      <c r="P933" s="749">
        <v>16530</v>
      </c>
    </row>
    <row r="934" spans="1:16" x14ac:dyDescent="0.2">
      <c r="A934" s="744">
        <v>480</v>
      </c>
      <c r="B934" s="744" t="s">
        <v>1264</v>
      </c>
      <c r="C934" s="744" t="s">
        <v>1201</v>
      </c>
      <c r="D934" s="746" t="s">
        <v>3856</v>
      </c>
      <c r="E934" s="750">
        <v>6000</v>
      </c>
      <c r="F934" s="744" t="s">
        <v>3857</v>
      </c>
      <c r="G934" s="737" t="s">
        <v>3858</v>
      </c>
      <c r="H934" s="737" t="s">
        <v>2806</v>
      </c>
      <c r="I934" s="737" t="s">
        <v>2625</v>
      </c>
      <c r="J934" s="753" t="s">
        <v>2511</v>
      </c>
      <c r="K934" s="682">
        <v>5</v>
      </c>
      <c r="L934" s="748">
        <v>12</v>
      </c>
      <c r="M934" s="749">
        <v>78024.58</v>
      </c>
      <c r="N934" s="682">
        <v>2</v>
      </c>
      <c r="O934" s="748">
        <v>6</v>
      </c>
      <c r="P934" s="749">
        <v>36929.58</v>
      </c>
    </row>
    <row r="935" spans="1:16" x14ac:dyDescent="0.2">
      <c r="A935" s="744">
        <v>480</v>
      </c>
      <c r="B935" s="744" t="s">
        <v>1264</v>
      </c>
      <c r="C935" s="744" t="s">
        <v>1201</v>
      </c>
      <c r="D935" s="746" t="s">
        <v>2809</v>
      </c>
      <c r="E935" s="750">
        <v>1500</v>
      </c>
      <c r="F935" s="744" t="s">
        <v>3859</v>
      </c>
      <c r="G935" s="737" t="s">
        <v>3860</v>
      </c>
      <c r="H935" s="737" t="s">
        <v>3861</v>
      </c>
      <c r="I935" s="737" t="s">
        <v>2625</v>
      </c>
      <c r="J935" s="753" t="s">
        <v>2511</v>
      </c>
      <c r="K935" s="682">
        <v>6</v>
      </c>
      <c r="L935" s="748">
        <v>12</v>
      </c>
      <c r="M935" s="749">
        <v>23695.839999999997</v>
      </c>
      <c r="N935" s="682">
        <v>2</v>
      </c>
      <c r="O935" s="748">
        <v>6</v>
      </c>
      <c r="P935" s="749">
        <v>9930</v>
      </c>
    </row>
    <row r="936" spans="1:16" x14ac:dyDescent="0.2">
      <c r="A936" s="744">
        <v>480</v>
      </c>
      <c r="B936" s="744" t="s">
        <v>2598</v>
      </c>
      <c r="C936" s="744" t="s">
        <v>1201</v>
      </c>
      <c r="D936" s="746" t="s">
        <v>2604</v>
      </c>
      <c r="E936" s="750">
        <v>1500</v>
      </c>
      <c r="F936" s="744" t="s">
        <v>3862</v>
      </c>
      <c r="G936" s="737" t="s">
        <v>3863</v>
      </c>
      <c r="H936" s="737" t="s">
        <v>3864</v>
      </c>
      <c r="I936" s="737" t="s">
        <v>2526</v>
      </c>
      <c r="J936" s="753" t="s">
        <v>2526</v>
      </c>
      <c r="K936" s="682">
        <v>1</v>
      </c>
      <c r="L936" s="748">
        <v>12</v>
      </c>
      <c r="M936" s="749">
        <v>29564.440000000002</v>
      </c>
      <c r="N936" s="682">
        <v>1</v>
      </c>
      <c r="O936" s="748">
        <v>6</v>
      </c>
      <c r="P936" s="749">
        <v>12918.05</v>
      </c>
    </row>
    <row r="937" spans="1:16" x14ac:dyDescent="0.2">
      <c r="A937" s="744">
        <v>480</v>
      </c>
      <c r="B937" s="744" t="s">
        <v>2598</v>
      </c>
      <c r="C937" s="744" t="s">
        <v>1201</v>
      </c>
      <c r="D937" s="746" t="s">
        <v>2614</v>
      </c>
      <c r="E937" s="750">
        <v>1500</v>
      </c>
      <c r="F937" s="744" t="s">
        <v>3865</v>
      </c>
      <c r="G937" s="737" t="s">
        <v>3866</v>
      </c>
      <c r="H937" s="737" t="s">
        <v>3867</v>
      </c>
      <c r="I937" s="737" t="s">
        <v>2526</v>
      </c>
      <c r="J937" s="753" t="s">
        <v>2526</v>
      </c>
      <c r="K937" s="682">
        <v>1</v>
      </c>
      <c r="L937" s="748">
        <v>12</v>
      </c>
      <c r="M937" s="749">
        <v>29484.720000000005</v>
      </c>
      <c r="N937" s="682">
        <v>1</v>
      </c>
      <c r="O937" s="748">
        <v>6</v>
      </c>
      <c r="P937" s="749">
        <v>12863.33</v>
      </c>
    </row>
    <row r="938" spans="1:16" x14ac:dyDescent="0.2">
      <c r="A938" s="744">
        <v>480</v>
      </c>
      <c r="B938" s="744" t="s">
        <v>2598</v>
      </c>
      <c r="C938" s="744" t="s">
        <v>1201</v>
      </c>
      <c r="D938" s="746" t="s">
        <v>2641</v>
      </c>
      <c r="E938" s="750">
        <v>2100</v>
      </c>
      <c r="F938" s="744" t="s">
        <v>3868</v>
      </c>
      <c r="G938" s="737" t="s">
        <v>3869</v>
      </c>
      <c r="H938" s="737" t="s">
        <v>3870</v>
      </c>
      <c r="I938" s="737" t="s">
        <v>2625</v>
      </c>
      <c r="J938" s="753" t="s">
        <v>2511</v>
      </c>
      <c r="K938" s="682">
        <v>1</v>
      </c>
      <c r="L938" s="748">
        <v>12</v>
      </c>
      <c r="M938" s="749">
        <v>34465.79</v>
      </c>
      <c r="N938" s="682">
        <v>1</v>
      </c>
      <c r="O938" s="748">
        <v>6</v>
      </c>
      <c r="P938" s="749">
        <v>16268.91</v>
      </c>
    </row>
    <row r="939" spans="1:16" x14ac:dyDescent="0.2">
      <c r="A939" s="744">
        <v>480</v>
      </c>
      <c r="B939" s="744" t="s">
        <v>1264</v>
      </c>
      <c r="C939" s="744" t="s">
        <v>1201</v>
      </c>
      <c r="D939" s="746" t="s">
        <v>3871</v>
      </c>
      <c r="E939" s="750">
        <v>4000</v>
      </c>
      <c r="F939" s="744" t="s">
        <v>3872</v>
      </c>
      <c r="G939" s="737" t="s">
        <v>3873</v>
      </c>
      <c r="H939" s="737" t="s">
        <v>3874</v>
      </c>
      <c r="I939" s="737" t="s">
        <v>2625</v>
      </c>
      <c r="J939" s="753" t="s">
        <v>2511</v>
      </c>
      <c r="K939" s="682">
        <v>1</v>
      </c>
      <c r="L939" s="748">
        <v>12</v>
      </c>
      <c r="M939" s="749">
        <v>59672.810000000027</v>
      </c>
      <c r="N939" s="682">
        <v>1</v>
      </c>
      <c r="O939" s="748">
        <v>6</v>
      </c>
      <c r="P939" s="749">
        <v>27651.239999999998</v>
      </c>
    </row>
    <row r="940" spans="1:16" x14ac:dyDescent="0.2">
      <c r="A940" s="744">
        <v>480</v>
      </c>
      <c r="B940" s="744" t="s">
        <v>1264</v>
      </c>
      <c r="C940" s="744" t="s">
        <v>1201</v>
      </c>
      <c r="D940" s="746" t="s">
        <v>3236</v>
      </c>
      <c r="E940" s="750">
        <v>1500</v>
      </c>
      <c r="F940" s="744" t="s">
        <v>2156</v>
      </c>
      <c r="G940" s="737" t="s">
        <v>2157</v>
      </c>
      <c r="H940" s="737" t="s">
        <v>3875</v>
      </c>
      <c r="I940" s="737" t="s">
        <v>2526</v>
      </c>
      <c r="J940" s="753" t="s">
        <v>2526</v>
      </c>
      <c r="K940" s="682">
        <v>1</v>
      </c>
      <c r="L940" s="748">
        <v>11</v>
      </c>
      <c r="M940" s="749">
        <v>5944.4400000000005</v>
      </c>
      <c r="N940" s="682"/>
      <c r="O940" s="748"/>
      <c r="P940" s="749"/>
    </row>
    <row r="941" spans="1:16" x14ac:dyDescent="0.2">
      <c r="A941" s="744">
        <v>480</v>
      </c>
      <c r="B941" s="744" t="s">
        <v>1264</v>
      </c>
      <c r="C941" s="744" t="s">
        <v>1201</v>
      </c>
      <c r="D941" s="746" t="s">
        <v>3876</v>
      </c>
      <c r="E941" s="750">
        <v>2500</v>
      </c>
      <c r="F941" s="744" t="s">
        <v>3877</v>
      </c>
      <c r="G941" s="737" t="s">
        <v>3878</v>
      </c>
      <c r="H941" s="737" t="s">
        <v>3879</v>
      </c>
      <c r="I941" s="737" t="s">
        <v>2526</v>
      </c>
      <c r="J941" s="753" t="s">
        <v>2526</v>
      </c>
      <c r="K941" s="682">
        <v>1</v>
      </c>
      <c r="L941" s="748">
        <v>12</v>
      </c>
      <c r="M941" s="749">
        <v>41800</v>
      </c>
      <c r="N941" s="682">
        <v>1</v>
      </c>
      <c r="O941" s="748">
        <v>6</v>
      </c>
      <c r="P941" s="749">
        <v>18912.080000000002</v>
      </c>
    </row>
    <row r="942" spans="1:16" ht="22.5" x14ac:dyDescent="0.2">
      <c r="A942" s="744">
        <v>480</v>
      </c>
      <c r="B942" s="744" t="s">
        <v>1264</v>
      </c>
      <c r="C942" s="744" t="s">
        <v>1201</v>
      </c>
      <c r="D942" s="746" t="s">
        <v>3036</v>
      </c>
      <c r="E942" s="750">
        <v>2100</v>
      </c>
      <c r="F942" s="744" t="s">
        <v>3880</v>
      </c>
      <c r="G942" s="737" t="s">
        <v>3881</v>
      </c>
      <c r="H942" s="737" t="s">
        <v>3316</v>
      </c>
      <c r="I942" s="737" t="s">
        <v>2625</v>
      </c>
      <c r="J942" s="753" t="s">
        <v>2511</v>
      </c>
      <c r="K942" s="682">
        <v>1</v>
      </c>
      <c r="L942" s="748">
        <v>12</v>
      </c>
      <c r="M942" s="749">
        <v>36586.339999999989</v>
      </c>
      <c r="N942" s="682">
        <v>1</v>
      </c>
      <c r="O942" s="748">
        <v>6</v>
      </c>
      <c r="P942" s="749">
        <v>16523.5</v>
      </c>
    </row>
    <row r="943" spans="1:16" x14ac:dyDescent="0.2">
      <c r="A943" s="744">
        <v>480</v>
      </c>
      <c r="B943" s="744" t="s">
        <v>1264</v>
      </c>
      <c r="C943" s="744" t="s">
        <v>1201</v>
      </c>
      <c r="D943" s="746" t="s">
        <v>3141</v>
      </c>
      <c r="E943" s="750">
        <v>2100</v>
      </c>
      <c r="F943" s="744" t="s">
        <v>3882</v>
      </c>
      <c r="G943" s="737" t="s">
        <v>3883</v>
      </c>
      <c r="H943" s="737" t="s">
        <v>2583</v>
      </c>
      <c r="I943" s="737" t="s">
        <v>2526</v>
      </c>
      <c r="J943" s="753" t="s">
        <v>2526</v>
      </c>
      <c r="K943" s="682">
        <v>1</v>
      </c>
      <c r="L943" s="748">
        <v>12</v>
      </c>
      <c r="M943" s="749">
        <v>36486.65</v>
      </c>
      <c r="N943" s="682">
        <v>1</v>
      </c>
      <c r="O943" s="748">
        <v>6</v>
      </c>
      <c r="P943" s="749">
        <v>16487.379999999997</v>
      </c>
    </row>
    <row r="944" spans="1:16" x14ac:dyDescent="0.2">
      <c r="A944" s="744">
        <v>480</v>
      </c>
      <c r="B944" s="744" t="s">
        <v>1264</v>
      </c>
      <c r="C944" s="744" t="s">
        <v>1201</v>
      </c>
      <c r="D944" s="746" t="s">
        <v>2621</v>
      </c>
      <c r="E944" s="750">
        <v>1800</v>
      </c>
      <c r="F944" s="744" t="s">
        <v>3884</v>
      </c>
      <c r="G944" s="737" t="s">
        <v>3885</v>
      </c>
      <c r="H944" s="737" t="s">
        <v>3517</v>
      </c>
      <c r="I944" s="737" t="s">
        <v>2625</v>
      </c>
      <c r="J944" s="753" t="s">
        <v>2511</v>
      </c>
      <c r="K944" s="682">
        <v>1</v>
      </c>
      <c r="L944" s="748">
        <v>12</v>
      </c>
      <c r="M944" s="749">
        <v>32909.620000000003</v>
      </c>
      <c r="N944" s="682">
        <v>1</v>
      </c>
      <c r="O944" s="748">
        <v>6</v>
      </c>
      <c r="P944" s="749">
        <v>14677.5</v>
      </c>
    </row>
    <row r="945" spans="1:16" ht="22.5" x14ac:dyDescent="0.2">
      <c r="A945" s="744">
        <v>480</v>
      </c>
      <c r="B945" s="744" t="s">
        <v>1264</v>
      </c>
      <c r="C945" s="744" t="s">
        <v>1201</v>
      </c>
      <c r="D945" s="746" t="s">
        <v>3886</v>
      </c>
      <c r="E945" s="750">
        <v>8000</v>
      </c>
      <c r="F945" s="744" t="s">
        <v>3887</v>
      </c>
      <c r="G945" s="737" t="s">
        <v>3888</v>
      </c>
      <c r="H945" s="737" t="s">
        <v>3394</v>
      </c>
      <c r="I945" s="737" t="s">
        <v>2625</v>
      </c>
      <c r="J945" s="753" t="s">
        <v>2511</v>
      </c>
      <c r="K945" s="682">
        <v>1</v>
      </c>
      <c r="L945" s="748">
        <v>12</v>
      </c>
      <c r="M945" s="749">
        <v>101697.78</v>
      </c>
      <c r="N945" s="682">
        <v>1</v>
      </c>
      <c r="O945" s="748">
        <v>6</v>
      </c>
      <c r="P945" s="749">
        <v>48930</v>
      </c>
    </row>
    <row r="946" spans="1:16" ht="22.5" x14ac:dyDescent="0.2">
      <c r="A946" s="744">
        <v>480</v>
      </c>
      <c r="B946" s="744" t="s">
        <v>1264</v>
      </c>
      <c r="C946" s="744" t="s">
        <v>1201</v>
      </c>
      <c r="D946" s="746" t="s">
        <v>3007</v>
      </c>
      <c r="E946" s="750">
        <v>2100</v>
      </c>
      <c r="F946" s="744" t="s">
        <v>3889</v>
      </c>
      <c r="G946" s="737" t="s">
        <v>3890</v>
      </c>
      <c r="H946" s="737" t="s">
        <v>3891</v>
      </c>
      <c r="I946" s="737" t="s">
        <v>2526</v>
      </c>
      <c r="J946" s="753" t="s">
        <v>2526</v>
      </c>
      <c r="K946" s="682">
        <v>1</v>
      </c>
      <c r="L946" s="748">
        <v>12</v>
      </c>
      <c r="M946" s="749">
        <v>36488.130000000005</v>
      </c>
      <c r="N946" s="682">
        <v>1</v>
      </c>
      <c r="O946" s="748">
        <v>6</v>
      </c>
      <c r="P946" s="749">
        <v>16431.59</v>
      </c>
    </row>
    <row r="947" spans="1:16" x14ac:dyDescent="0.2">
      <c r="A947" s="744">
        <v>480</v>
      </c>
      <c r="B947" s="744" t="s">
        <v>1264</v>
      </c>
      <c r="C947" s="744" t="s">
        <v>1201</v>
      </c>
      <c r="D947" s="746" t="s">
        <v>3892</v>
      </c>
      <c r="E947" s="750">
        <v>4000</v>
      </c>
      <c r="F947" s="744" t="s">
        <v>3893</v>
      </c>
      <c r="G947" s="737" t="s">
        <v>3894</v>
      </c>
      <c r="H947" s="737" t="s">
        <v>2519</v>
      </c>
      <c r="I947" s="737" t="s">
        <v>2519</v>
      </c>
      <c r="J947" s="753" t="s">
        <v>2519</v>
      </c>
      <c r="K947" s="682">
        <v>5</v>
      </c>
      <c r="L947" s="748">
        <v>12</v>
      </c>
      <c r="M947" s="749">
        <v>53387.520000000004</v>
      </c>
      <c r="N947" s="682">
        <v>2</v>
      </c>
      <c r="O947" s="748">
        <v>6</v>
      </c>
      <c r="P947" s="749">
        <v>25015.55</v>
      </c>
    </row>
    <row r="948" spans="1:16" x14ac:dyDescent="0.2">
      <c r="A948" s="744">
        <v>480</v>
      </c>
      <c r="B948" s="744" t="s">
        <v>1264</v>
      </c>
      <c r="C948" s="744" t="s">
        <v>1201</v>
      </c>
      <c r="D948" s="746" t="s">
        <v>3690</v>
      </c>
      <c r="E948" s="750">
        <v>2100</v>
      </c>
      <c r="F948" s="744" t="s">
        <v>3895</v>
      </c>
      <c r="G948" s="737" t="s">
        <v>3896</v>
      </c>
      <c r="H948" s="737" t="s">
        <v>3897</v>
      </c>
      <c r="I948" s="737" t="s">
        <v>2625</v>
      </c>
      <c r="J948" s="753" t="s">
        <v>2511</v>
      </c>
      <c r="K948" s="682">
        <v>4</v>
      </c>
      <c r="L948" s="748">
        <v>12</v>
      </c>
      <c r="M948" s="749">
        <v>36310.089999999989</v>
      </c>
      <c r="N948" s="682">
        <v>1</v>
      </c>
      <c r="O948" s="748">
        <v>6</v>
      </c>
      <c r="P948" s="749">
        <v>16200.84</v>
      </c>
    </row>
    <row r="949" spans="1:16" x14ac:dyDescent="0.2">
      <c r="A949" s="744">
        <v>480</v>
      </c>
      <c r="B949" s="744" t="s">
        <v>2598</v>
      </c>
      <c r="C949" s="744" t="s">
        <v>1201</v>
      </c>
      <c r="D949" s="746" t="s">
        <v>2604</v>
      </c>
      <c r="E949" s="750">
        <v>1500</v>
      </c>
      <c r="F949" s="744" t="s">
        <v>3898</v>
      </c>
      <c r="G949" s="737" t="s">
        <v>3899</v>
      </c>
      <c r="H949" s="737" t="s">
        <v>3218</v>
      </c>
      <c r="I949" s="737" t="s">
        <v>2526</v>
      </c>
      <c r="J949" s="753" t="s">
        <v>2526</v>
      </c>
      <c r="K949" s="682">
        <v>1</v>
      </c>
      <c r="L949" s="748">
        <v>12</v>
      </c>
      <c r="M949" s="749">
        <v>27910.55</v>
      </c>
      <c r="N949" s="682">
        <v>1</v>
      </c>
      <c r="O949" s="748">
        <v>6</v>
      </c>
      <c r="P949" s="749">
        <v>12524.060000000001</v>
      </c>
    </row>
    <row r="950" spans="1:16" x14ac:dyDescent="0.2">
      <c r="A950" s="744">
        <v>480</v>
      </c>
      <c r="B950" s="744" t="s">
        <v>1264</v>
      </c>
      <c r="C950" s="744" t="s">
        <v>1201</v>
      </c>
      <c r="D950" s="746" t="s">
        <v>3399</v>
      </c>
      <c r="E950" s="750">
        <v>1500</v>
      </c>
      <c r="F950" s="744" t="s">
        <v>3900</v>
      </c>
      <c r="G950" s="737" t="s">
        <v>3901</v>
      </c>
      <c r="H950" s="737" t="s">
        <v>3279</v>
      </c>
      <c r="I950" s="737" t="s">
        <v>2625</v>
      </c>
      <c r="J950" s="753" t="s">
        <v>2511</v>
      </c>
      <c r="K950" s="682">
        <v>1</v>
      </c>
      <c r="L950" s="748">
        <v>12</v>
      </c>
      <c r="M950" s="749">
        <v>29544.3</v>
      </c>
      <c r="N950" s="682">
        <v>1</v>
      </c>
      <c r="O950" s="748">
        <v>6</v>
      </c>
      <c r="P950" s="749">
        <v>12862.08</v>
      </c>
    </row>
    <row r="951" spans="1:16" ht="22.5" x14ac:dyDescent="0.2">
      <c r="A951" s="744">
        <v>480</v>
      </c>
      <c r="B951" s="744" t="s">
        <v>1264</v>
      </c>
      <c r="C951" s="744" t="s">
        <v>1201</v>
      </c>
      <c r="D951" s="746" t="s">
        <v>2674</v>
      </c>
      <c r="E951" s="750">
        <v>1500</v>
      </c>
      <c r="F951" s="744" t="s">
        <v>3902</v>
      </c>
      <c r="G951" s="737" t="s">
        <v>3903</v>
      </c>
      <c r="H951" s="737" t="s">
        <v>3904</v>
      </c>
      <c r="I951" s="737" t="s">
        <v>2526</v>
      </c>
      <c r="J951" s="753" t="s">
        <v>2526</v>
      </c>
      <c r="K951" s="682">
        <v>1</v>
      </c>
      <c r="L951" s="748">
        <v>12</v>
      </c>
      <c r="M951" s="749">
        <v>29613.620000000003</v>
      </c>
      <c r="N951" s="682">
        <v>1</v>
      </c>
      <c r="O951" s="748">
        <v>6</v>
      </c>
      <c r="P951" s="749">
        <v>12929.869999999999</v>
      </c>
    </row>
    <row r="952" spans="1:16" x14ac:dyDescent="0.2">
      <c r="A952" s="744">
        <v>480</v>
      </c>
      <c r="B952" s="744" t="s">
        <v>1264</v>
      </c>
      <c r="C952" s="744" t="s">
        <v>1201</v>
      </c>
      <c r="D952" s="746" t="s">
        <v>2608</v>
      </c>
      <c r="E952" s="750">
        <v>1500</v>
      </c>
      <c r="F952" s="744" t="s">
        <v>3905</v>
      </c>
      <c r="G952" s="737" t="s">
        <v>3906</v>
      </c>
      <c r="H952" s="737" t="s">
        <v>3907</v>
      </c>
      <c r="I952" s="737" t="s">
        <v>2625</v>
      </c>
      <c r="J952" s="753" t="s">
        <v>2511</v>
      </c>
      <c r="K952" s="682">
        <v>1</v>
      </c>
      <c r="L952" s="748">
        <v>12</v>
      </c>
      <c r="M952" s="749">
        <v>29519.43</v>
      </c>
      <c r="N952" s="682">
        <v>1</v>
      </c>
      <c r="O952" s="748">
        <v>6</v>
      </c>
      <c r="P952" s="749">
        <v>12930</v>
      </c>
    </row>
    <row r="953" spans="1:16" x14ac:dyDescent="0.2">
      <c r="A953" s="744">
        <v>480</v>
      </c>
      <c r="B953" s="744" t="s">
        <v>1264</v>
      </c>
      <c r="C953" s="744" t="s">
        <v>1201</v>
      </c>
      <c r="D953" s="746" t="s">
        <v>3908</v>
      </c>
      <c r="E953" s="750">
        <v>2450</v>
      </c>
      <c r="F953" s="744" t="s">
        <v>3909</v>
      </c>
      <c r="G953" s="737" t="s">
        <v>3910</v>
      </c>
      <c r="H953" s="737" t="s">
        <v>2882</v>
      </c>
      <c r="I953" s="737" t="s">
        <v>2526</v>
      </c>
      <c r="J953" s="753" t="s">
        <v>2526</v>
      </c>
      <c r="K953" s="682">
        <v>1</v>
      </c>
      <c r="L953" s="748">
        <v>12</v>
      </c>
      <c r="M953" s="749">
        <v>38509.159999999996</v>
      </c>
      <c r="N953" s="682">
        <v>1</v>
      </c>
      <c r="O953" s="748">
        <v>6</v>
      </c>
      <c r="P953" s="749">
        <v>18152.66</v>
      </c>
    </row>
    <row r="954" spans="1:16" x14ac:dyDescent="0.2">
      <c r="A954" s="744">
        <v>480</v>
      </c>
      <c r="B954" s="744" t="s">
        <v>2598</v>
      </c>
      <c r="C954" s="744" t="s">
        <v>1201</v>
      </c>
      <c r="D954" s="746" t="s">
        <v>2604</v>
      </c>
      <c r="E954" s="750">
        <v>1500</v>
      </c>
      <c r="F954" s="744" t="s">
        <v>3911</v>
      </c>
      <c r="G954" s="737" t="s">
        <v>3912</v>
      </c>
      <c r="H954" s="737" t="s">
        <v>3913</v>
      </c>
      <c r="I954" s="737" t="s">
        <v>2526</v>
      </c>
      <c r="J954" s="753" t="s">
        <v>2526</v>
      </c>
      <c r="K954" s="682">
        <v>1</v>
      </c>
      <c r="L954" s="748">
        <v>12</v>
      </c>
      <c r="M954" s="749">
        <v>29558.200000000004</v>
      </c>
      <c r="N954" s="682">
        <v>1</v>
      </c>
      <c r="O954" s="748">
        <v>6</v>
      </c>
      <c r="P954" s="749">
        <v>12930</v>
      </c>
    </row>
    <row r="955" spans="1:16" x14ac:dyDescent="0.2">
      <c r="A955" s="744">
        <v>480</v>
      </c>
      <c r="B955" s="744" t="s">
        <v>1264</v>
      </c>
      <c r="C955" s="744" t="s">
        <v>1201</v>
      </c>
      <c r="D955" s="746" t="s">
        <v>2674</v>
      </c>
      <c r="E955" s="750">
        <v>1500</v>
      </c>
      <c r="F955" s="744" t="s">
        <v>3914</v>
      </c>
      <c r="G955" s="737" t="s">
        <v>3915</v>
      </c>
      <c r="H955" s="737" t="s">
        <v>2640</v>
      </c>
      <c r="I955" s="737" t="s">
        <v>2625</v>
      </c>
      <c r="J955" s="753" t="s">
        <v>2511</v>
      </c>
      <c r="K955" s="682">
        <v>1</v>
      </c>
      <c r="L955" s="748">
        <v>12</v>
      </c>
      <c r="M955" s="749">
        <v>29418.619999999995</v>
      </c>
      <c r="N955" s="682">
        <v>1</v>
      </c>
      <c r="O955" s="748">
        <v>6</v>
      </c>
      <c r="P955" s="749">
        <v>12862.220000000001</v>
      </c>
    </row>
    <row r="956" spans="1:16" x14ac:dyDescent="0.2">
      <c r="A956" s="744">
        <v>480</v>
      </c>
      <c r="B956" s="744" t="s">
        <v>1264</v>
      </c>
      <c r="C956" s="744" t="s">
        <v>1201</v>
      </c>
      <c r="D956" s="746" t="s">
        <v>3556</v>
      </c>
      <c r="E956" s="750">
        <v>2500</v>
      </c>
      <c r="F956" s="744" t="s">
        <v>3916</v>
      </c>
      <c r="G956" s="737" t="s">
        <v>3917</v>
      </c>
      <c r="H956" s="737" t="s">
        <v>2640</v>
      </c>
      <c r="I956" s="737" t="s">
        <v>2625</v>
      </c>
      <c r="J956" s="753" t="s">
        <v>2511</v>
      </c>
      <c r="K956" s="682">
        <v>1</v>
      </c>
      <c r="L956" s="748">
        <v>12</v>
      </c>
      <c r="M956" s="749">
        <v>35343.06</v>
      </c>
      <c r="N956" s="682">
        <v>1</v>
      </c>
      <c r="O956" s="748">
        <v>6</v>
      </c>
      <c r="P956" s="749">
        <v>15865.42</v>
      </c>
    </row>
    <row r="957" spans="1:16" ht="22.5" x14ac:dyDescent="0.2">
      <c r="A957" s="744">
        <v>480</v>
      </c>
      <c r="B957" s="744" t="s">
        <v>1264</v>
      </c>
      <c r="C957" s="744" t="s">
        <v>1201</v>
      </c>
      <c r="D957" s="746" t="s">
        <v>3141</v>
      </c>
      <c r="E957" s="750">
        <v>2100</v>
      </c>
      <c r="F957" s="744" t="s">
        <v>3918</v>
      </c>
      <c r="G957" s="737" t="s">
        <v>3919</v>
      </c>
      <c r="H957" s="737" t="s">
        <v>2587</v>
      </c>
      <c r="I957" s="737" t="s">
        <v>2526</v>
      </c>
      <c r="J957" s="753" t="s">
        <v>2526</v>
      </c>
      <c r="K957" s="682">
        <v>1</v>
      </c>
      <c r="L957" s="748">
        <v>12</v>
      </c>
      <c r="M957" s="749">
        <v>36431.73000000001</v>
      </c>
      <c r="N957" s="682">
        <v>1</v>
      </c>
      <c r="O957" s="748">
        <v>6</v>
      </c>
      <c r="P957" s="749">
        <v>16096.66</v>
      </c>
    </row>
    <row r="958" spans="1:16" x14ac:dyDescent="0.2">
      <c r="A958" s="744">
        <v>480</v>
      </c>
      <c r="B958" s="744" t="s">
        <v>1264</v>
      </c>
      <c r="C958" s="744" t="s">
        <v>1201</v>
      </c>
      <c r="D958" s="746" t="s">
        <v>3920</v>
      </c>
      <c r="E958" s="750">
        <v>2500</v>
      </c>
      <c r="F958" s="744" t="s">
        <v>3921</v>
      </c>
      <c r="G958" s="737" t="s">
        <v>3922</v>
      </c>
      <c r="H958" s="737" t="s">
        <v>3923</v>
      </c>
      <c r="I958" s="737" t="s">
        <v>2526</v>
      </c>
      <c r="J958" s="753" t="s">
        <v>2526</v>
      </c>
      <c r="K958" s="682">
        <v>1</v>
      </c>
      <c r="L958" s="748">
        <v>12</v>
      </c>
      <c r="M958" s="749">
        <v>41464.58</v>
      </c>
      <c r="N958" s="682">
        <v>1</v>
      </c>
      <c r="O958" s="748">
        <v>6</v>
      </c>
      <c r="P958" s="749">
        <v>18805</v>
      </c>
    </row>
    <row r="959" spans="1:16" x14ac:dyDescent="0.2">
      <c r="A959" s="744">
        <v>480</v>
      </c>
      <c r="B959" s="744" t="s">
        <v>1264</v>
      </c>
      <c r="C959" s="744" t="s">
        <v>1201</v>
      </c>
      <c r="D959" s="746" t="s">
        <v>3924</v>
      </c>
      <c r="E959" s="750">
        <v>4500</v>
      </c>
      <c r="F959" s="744" t="s">
        <v>3925</v>
      </c>
      <c r="G959" s="737" t="s">
        <v>3926</v>
      </c>
      <c r="H959" s="737" t="s">
        <v>3927</v>
      </c>
      <c r="I959" s="737" t="s">
        <v>2625</v>
      </c>
      <c r="J959" s="753" t="s">
        <v>2511</v>
      </c>
      <c r="K959" s="682">
        <v>1</v>
      </c>
      <c r="L959" s="748">
        <v>12</v>
      </c>
      <c r="M959" s="749">
        <v>65700</v>
      </c>
      <c r="N959" s="682">
        <v>1</v>
      </c>
      <c r="O959" s="748">
        <v>6</v>
      </c>
      <c r="P959" s="749">
        <v>30930</v>
      </c>
    </row>
    <row r="960" spans="1:16" x14ac:dyDescent="0.2">
      <c r="A960" s="744">
        <v>480</v>
      </c>
      <c r="B960" s="744" t="s">
        <v>1264</v>
      </c>
      <c r="C960" s="744" t="s">
        <v>1201</v>
      </c>
      <c r="D960" s="746" t="s">
        <v>2621</v>
      </c>
      <c r="E960" s="750">
        <v>1800</v>
      </c>
      <c r="F960" s="744" t="s">
        <v>3928</v>
      </c>
      <c r="G960" s="737" t="s">
        <v>3929</v>
      </c>
      <c r="H960" s="737" t="s">
        <v>3279</v>
      </c>
      <c r="I960" s="737" t="s">
        <v>2625</v>
      </c>
      <c r="J960" s="753" t="s">
        <v>2511</v>
      </c>
      <c r="K960" s="682">
        <v>1</v>
      </c>
      <c r="L960" s="748">
        <v>12</v>
      </c>
      <c r="M960" s="749">
        <v>32522.77</v>
      </c>
      <c r="N960" s="682">
        <v>1</v>
      </c>
      <c r="O960" s="748">
        <v>6</v>
      </c>
      <c r="P960" s="749">
        <v>14420.77</v>
      </c>
    </row>
    <row r="961" spans="1:16" x14ac:dyDescent="0.2">
      <c r="A961" s="744">
        <v>480</v>
      </c>
      <c r="B961" s="744" t="s">
        <v>1264</v>
      </c>
      <c r="C961" s="744" t="s">
        <v>1201</v>
      </c>
      <c r="D961" s="746" t="s">
        <v>2696</v>
      </c>
      <c r="E961" s="750">
        <v>4000</v>
      </c>
      <c r="F961" s="744" t="s">
        <v>1716</v>
      </c>
      <c r="G961" s="737" t="s">
        <v>1717</v>
      </c>
      <c r="H961" s="737" t="s">
        <v>2987</v>
      </c>
      <c r="I961" s="737" t="s">
        <v>2625</v>
      </c>
      <c r="J961" s="753" t="s">
        <v>2511</v>
      </c>
      <c r="K961" s="682">
        <v>1</v>
      </c>
      <c r="L961" s="748">
        <v>10</v>
      </c>
      <c r="M961" s="749">
        <v>18408.759999999998</v>
      </c>
      <c r="N961" s="682"/>
      <c r="O961" s="748"/>
      <c r="P961" s="749"/>
    </row>
    <row r="962" spans="1:16" x14ac:dyDescent="0.2">
      <c r="A962" s="744">
        <v>480</v>
      </c>
      <c r="B962" s="744" t="s">
        <v>1264</v>
      </c>
      <c r="C962" s="744" t="s">
        <v>1201</v>
      </c>
      <c r="D962" s="746" t="s">
        <v>3930</v>
      </c>
      <c r="E962" s="750">
        <v>4000</v>
      </c>
      <c r="F962" s="744" t="s">
        <v>3931</v>
      </c>
      <c r="G962" s="737" t="s">
        <v>3932</v>
      </c>
      <c r="H962" s="737" t="s">
        <v>3933</v>
      </c>
      <c r="I962" s="737" t="s">
        <v>2625</v>
      </c>
      <c r="J962" s="753" t="s">
        <v>2511</v>
      </c>
      <c r="K962" s="682">
        <v>1</v>
      </c>
      <c r="L962" s="748">
        <v>12</v>
      </c>
      <c r="M962" s="749">
        <v>60561.260000000009</v>
      </c>
      <c r="N962" s="682">
        <v>1</v>
      </c>
      <c r="O962" s="748">
        <v>6</v>
      </c>
      <c r="P962" s="749">
        <v>27880.309999999998</v>
      </c>
    </row>
    <row r="963" spans="1:16" ht="22.5" x14ac:dyDescent="0.2">
      <c r="A963" s="744">
        <v>480</v>
      </c>
      <c r="B963" s="744" t="s">
        <v>1264</v>
      </c>
      <c r="C963" s="744" t="s">
        <v>1201</v>
      </c>
      <c r="D963" s="746" t="s">
        <v>2608</v>
      </c>
      <c r="E963" s="750">
        <v>1500</v>
      </c>
      <c r="F963" s="744" t="s">
        <v>3934</v>
      </c>
      <c r="G963" s="737" t="s">
        <v>3935</v>
      </c>
      <c r="H963" s="737" t="s">
        <v>3936</v>
      </c>
      <c r="I963" s="737" t="s">
        <v>2603</v>
      </c>
      <c r="J963" s="753" t="s">
        <v>2547</v>
      </c>
      <c r="K963" s="682">
        <v>1</v>
      </c>
      <c r="L963" s="748">
        <v>12</v>
      </c>
      <c r="M963" s="749">
        <v>29228.74</v>
      </c>
      <c r="N963" s="682">
        <v>1</v>
      </c>
      <c r="O963" s="748">
        <v>6</v>
      </c>
      <c r="P963" s="749">
        <v>12773.599999999999</v>
      </c>
    </row>
    <row r="964" spans="1:16" x14ac:dyDescent="0.2">
      <c r="A964" s="744">
        <v>480</v>
      </c>
      <c r="B964" s="744" t="s">
        <v>1264</v>
      </c>
      <c r="C964" s="744" t="s">
        <v>1201</v>
      </c>
      <c r="D964" s="746" t="s">
        <v>3141</v>
      </c>
      <c r="E964" s="750">
        <v>2100</v>
      </c>
      <c r="F964" s="744" t="s">
        <v>3937</v>
      </c>
      <c r="G964" s="737" t="s">
        <v>3938</v>
      </c>
      <c r="H964" s="737" t="s">
        <v>3939</v>
      </c>
      <c r="I964" s="737" t="s">
        <v>2526</v>
      </c>
      <c r="J964" s="753" t="s">
        <v>2526</v>
      </c>
      <c r="K964" s="682">
        <v>1</v>
      </c>
      <c r="L964" s="748">
        <v>12</v>
      </c>
      <c r="M964" s="749">
        <v>36635.129999999997</v>
      </c>
      <c r="N964" s="682">
        <v>1</v>
      </c>
      <c r="O964" s="748">
        <v>6</v>
      </c>
      <c r="P964" s="749">
        <v>16491.900000000001</v>
      </c>
    </row>
    <row r="965" spans="1:16" x14ac:dyDescent="0.2">
      <c r="A965" s="744">
        <v>480</v>
      </c>
      <c r="B965" s="744" t="s">
        <v>1264</v>
      </c>
      <c r="C965" s="744" t="s">
        <v>1201</v>
      </c>
      <c r="D965" s="746" t="s">
        <v>3940</v>
      </c>
      <c r="E965" s="750">
        <v>5500</v>
      </c>
      <c r="F965" s="744" t="s">
        <v>3941</v>
      </c>
      <c r="G965" s="737" t="s">
        <v>3942</v>
      </c>
      <c r="H965" s="737" t="s">
        <v>3943</v>
      </c>
      <c r="I965" s="737" t="s">
        <v>2625</v>
      </c>
      <c r="J965" s="753" t="s">
        <v>2511</v>
      </c>
      <c r="K965" s="682">
        <v>1</v>
      </c>
      <c r="L965" s="748">
        <v>12</v>
      </c>
      <c r="M965" s="749">
        <v>71520.100000000006</v>
      </c>
      <c r="N965" s="682">
        <v>1</v>
      </c>
      <c r="O965" s="748">
        <v>6</v>
      </c>
      <c r="P965" s="749">
        <v>33864.69</v>
      </c>
    </row>
    <row r="966" spans="1:16" ht="22.5" x14ac:dyDescent="0.2">
      <c r="A966" s="744">
        <v>480</v>
      </c>
      <c r="B966" s="744" t="s">
        <v>1264</v>
      </c>
      <c r="C966" s="744" t="s">
        <v>1201</v>
      </c>
      <c r="D966" s="746" t="s">
        <v>2696</v>
      </c>
      <c r="E966" s="750">
        <v>2000</v>
      </c>
      <c r="F966" s="744" t="s">
        <v>3944</v>
      </c>
      <c r="G966" s="737" t="s">
        <v>3945</v>
      </c>
      <c r="H966" s="737" t="s">
        <v>3946</v>
      </c>
      <c r="I966" s="737" t="s">
        <v>2625</v>
      </c>
      <c r="J966" s="753" t="s">
        <v>2511</v>
      </c>
      <c r="K966" s="682">
        <v>1</v>
      </c>
      <c r="L966" s="748">
        <v>12</v>
      </c>
      <c r="M966" s="749">
        <v>35147.220000000008</v>
      </c>
      <c r="N966" s="682">
        <v>1</v>
      </c>
      <c r="O966" s="748">
        <v>6</v>
      </c>
      <c r="P966" s="749">
        <v>15982.25</v>
      </c>
    </row>
    <row r="967" spans="1:16" x14ac:dyDescent="0.2">
      <c r="A967" s="744">
        <v>480</v>
      </c>
      <c r="B967" s="744" t="s">
        <v>1264</v>
      </c>
      <c r="C967" s="744" t="s">
        <v>1201</v>
      </c>
      <c r="D967" s="746" t="s">
        <v>2674</v>
      </c>
      <c r="E967" s="750">
        <v>1500</v>
      </c>
      <c r="F967" s="744" t="s">
        <v>3947</v>
      </c>
      <c r="G967" s="737" t="s">
        <v>3948</v>
      </c>
      <c r="H967" s="737" t="s">
        <v>2587</v>
      </c>
      <c r="I967" s="737" t="s">
        <v>2526</v>
      </c>
      <c r="J967" s="753" t="s">
        <v>2526</v>
      </c>
      <c r="K967" s="682">
        <v>1</v>
      </c>
      <c r="L967" s="748">
        <v>12</v>
      </c>
      <c r="M967" s="749">
        <v>29577.889999999996</v>
      </c>
      <c r="N967" s="682">
        <v>1</v>
      </c>
      <c r="O967" s="748">
        <v>6</v>
      </c>
      <c r="P967" s="749">
        <v>12884.95</v>
      </c>
    </row>
    <row r="968" spans="1:16" ht="22.5" x14ac:dyDescent="0.2">
      <c r="A968" s="744">
        <v>480</v>
      </c>
      <c r="B968" s="744" t="s">
        <v>2598</v>
      </c>
      <c r="C968" s="744" t="s">
        <v>1201</v>
      </c>
      <c r="D968" s="746" t="s">
        <v>2604</v>
      </c>
      <c r="E968" s="750">
        <v>1500</v>
      </c>
      <c r="F968" s="744" t="s">
        <v>3949</v>
      </c>
      <c r="G968" s="737" t="s">
        <v>3950</v>
      </c>
      <c r="H968" s="737" t="s">
        <v>2658</v>
      </c>
      <c r="I968" s="737" t="s">
        <v>2603</v>
      </c>
      <c r="J968" s="753" t="s">
        <v>2547</v>
      </c>
      <c r="K968" s="682">
        <v>1</v>
      </c>
      <c r="L968" s="748">
        <v>12</v>
      </c>
      <c r="M968" s="749">
        <v>28759.01</v>
      </c>
      <c r="N968" s="682">
        <v>1</v>
      </c>
      <c r="O968" s="748">
        <v>6</v>
      </c>
      <c r="P968" s="749">
        <v>12793.62</v>
      </c>
    </row>
    <row r="969" spans="1:16" ht="22.5" x14ac:dyDescent="0.2">
      <c r="A969" s="744">
        <v>480</v>
      </c>
      <c r="B969" s="744" t="s">
        <v>2598</v>
      </c>
      <c r="C969" s="744" t="s">
        <v>1201</v>
      </c>
      <c r="D969" s="746" t="s">
        <v>2746</v>
      </c>
      <c r="E969" s="750">
        <v>1500</v>
      </c>
      <c r="F969" s="744" t="s">
        <v>3951</v>
      </c>
      <c r="G969" s="737" t="s">
        <v>3952</v>
      </c>
      <c r="H969" s="737" t="s">
        <v>3953</v>
      </c>
      <c r="I969" s="737" t="s">
        <v>2603</v>
      </c>
      <c r="J969" s="753" t="s">
        <v>2547</v>
      </c>
      <c r="K969" s="682">
        <v>1</v>
      </c>
      <c r="L969" s="748">
        <v>12</v>
      </c>
      <c r="M969" s="749">
        <v>28417.369999999992</v>
      </c>
      <c r="N969" s="682">
        <v>1</v>
      </c>
      <c r="O969" s="748">
        <v>6</v>
      </c>
      <c r="P969" s="749">
        <v>10024.289999999999</v>
      </c>
    </row>
    <row r="970" spans="1:16" x14ac:dyDescent="0.2">
      <c r="A970" s="744">
        <v>480</v>
      </c>
      <c r="B970" s="744" t="s">
        <v>1264</v>
      </c>
      <c r="C970" s="744" t="s">
        <v>1201</v>
      </c>
      <c r="D970" s="746" t="s">
        <v>3556</v>
      </c>
      <c r="E970" s="750">
        <v>4000</v>
      </c>
      <c r="F970" s="744" t="s">
        <v>3954</v>
      </c>
      <c r="G970" s="737" t="s">
        <v>3955</v>
      </c>
      <c r="H970" s="737" t="s">
        <v>2509</v>
      </c>
      <c r="I970" s="737" t="s">
        <v>2625</v>
      </c>
      <c r="J970" s="753" t="s">
        <v>2511</v>
      </c>
      <c r="K970" s="682">
        <v>1</v>
      </c>
      <c r="L970" s="748">
        <v>12</v>
      </c>
      <c r="M970" s="749">
        <v>58818.259999999995</v>
      </c>
      <c r="N970" s="682">
        <v>1</v>
      </c>
      <c r="O970" s="748">
        <v>6</v>
      </c>
      <c r="P970" s="749">
        <v>27863.120000000003</v>
      </c>
    </row>
    <row r="971" spans="1:16" x14ac:dyDescent="0.2">
      <c r="A971" s="744">
        <v>480</v>
      </c>
      <c r="B971" s="744" t="s">
        <v>1264</v>
      </c>
      <c r="C971" s="744" t="s">
        <v>1201</v>
      </c>
      <c r="D971" s="746" t="s">
        <v>3141</v>
      </c>
      <c r="E971" s="750">
        <v>2100</v>
      </c>
      <c r="F971" s="744" t="s">
        <v>3956</v>
      </c>
      <c r="G971" s="737" t="s">
        <v>3957</v>
      </c>
      <c r="H971" s="737" t="s">
        <v>2873</v>
      </c>
      <c r="I971" s="737" t="s">
        <v>2625</v>
      </c>
      <c r="J971" s="753" t="s">
        <v>2511</v>
      </c>
      <c r="K971" s="682">
        <v>1</v>
      </c>
      <c r="L971" s="748">
        <v>12</v>
      </c>
      <c r="M971" s="749">
        <v>36089.9</v>
      </c>
      <c r="N971" s="682">
        <v>1</v>
      </c>
      <c r="O971" s="748">
        <v>6</v>
      </c>
      <c r="P971" s="749">
        <v>16406.849999999999</v>
      </c>
    </row>
    <row r="972" spans="1:16" x14ac:dyDescent="0.2">
      <c r="A972" s="744">
        <v>480</v>
      </c>
      <c r="B972" s="744" t="s">
        <v>2598</v>
      </c>
      <c r="C972" s="744" t="s">
        <v>1201</v>
      </c>
      <c r="D972" s="746" t="s">
        <v>2641</v>
      </c>
      <c r="E972" s="750">
        <v>2100</v>
      </c>
      <c r="F972" s="744" t="s">
        <v>3958</v>
      </c>
      <c r="G972" s="737" t="s">
        <v>3959</v>
      </c>
      <c r="H972" s="737" t="s">
        <v>2624</v>
      </c>
      <c r="I972" s="737" t="s">
        <v>2625</v>
      </c>
      <c r="J972" s="753" t="s">
        <v>2511</v>
      </c>
      <c r="K972" s="682">
        <v>1</v>
      </c>
      <c r="L972" s="748">
        <v>12</v>
      </c>
      <c r="M972" s="749">
        <v>35883.5</v>
      </c>
      <c r="N972" s="682">
        <v>1</v>
      </c>
      <c r="O972" s="748">
        <v>6</v>
      </c>
      <c r="P972" s="749">
        <v>16210.93</v>
      </c>
    </row>
    <row r="973" spans="1:16" x14ac:dyDescent="0.2">
      <c r="A973" s="744">
        <v>480</v>
      </c>
      <c r="B973" s="744" t="s">
        <v>1264</v>
      </c>
      <c r="C973" s="744" t="s">
        <v>1201</v>
      </c>
      <c r="D973" s="746" t="s">
        <v>2674</v>
      </c>
      <c r="E973" s="750">
        <v>1500</v>
      </c>
      <c r="F973" s="744" t="s">
        <v>3960</v>
      </c>
      <c r="G973" s="737" t="s">
        <v>3961</v>
      </c>
      <c r="H973" s="737" t="s">
        <v>3524</v>
      </c>
      <c r="I973" s="737" t="s">
        <v>2625</v>
      </c>
      <c r="J973" s="753" t="s">
        <v>2511</v>
      </c>
      <c r="K973" s="682">
        <v>1</v>
      </c>
      <c r="L973" s="748">
        <v>12</v>
      </c>
      <c r="M973" s="749">
        <v>27723.62</v>
      </c>
      <c r="N973" s="682">
        <v>1</v>
      </c>
      <c r="O973" s="748">
        <v>6</v>
      </c>
      <c r="P973" s="749">
        <v>12926</v>
      </c>
    </row>
    <row r="974" spans="1:16" x14ac:dyDescent="0.2">
      <c r="A974" s="744">
        <v>480</v>
      </c>
      <c r="B974" s="744" t="s">
        <v>1264</v>
      </c>
      <c r="C974" s="744" t="s">
        <v>1201</v>
      </c>
      <c r="D974" s="746" t="s">
        <v>3962</v>
      </c>
      <c r="E974" s="750">
        <v>1500</v>
      </c>
      <c r="F974" s="744" t="s">
        <v>3963</v>
      </c>
      <c r="G974" s="737" t="s">
        <v>3964</v>
      </c>
      <c r="H974" s="737" t="s">
        <v>2587</v>
      </c>
      <c r="I974" s="737" t="s">
        <v>2526</v>
      </c>
      <c r="J974" s="753" t="s">
        <v>2526</v>
      </c>
      <c r="K974" s="682">
        <v>1</v>
      </c>
      <c r="L974" s="748">
        <v>12</v>
      </c>
      <c r="M974" s="749">
        <v>29608.190000000006</v>
      </c>
      <c r="N974" s="682">
        <v>1</v>
      </c>
      <c r="O974" s="748">
        <v>6</v>
      </c>
      <c r="P974" s="749">
        <v>12928.06</v>
      </c>
    </row>
    <row r="975" spans="1:16" x14ac:dyDescent="0.2">
      <c r="A975" s="744">
        <v>480</v>
      </c>
      <c r="B975" s="744" t="s">
        <v>1264</v>
      </c>
      <c r="C975" s="744" t="s">
        <v>1201</v>
      </c>
      <c r="D975" s="746" t="s">
        <v>3370</v>
      </c>
      <c r="E975" s="750">
        <v>2700</v>
      </c>
      <c r="F975" s="744" t="s">
        <v>3965</v>
      </c>
      <c r="G975" s="737" t="s">
        <v>3966</v>
      </c>
      <c r="H975" s="737" t="s">
        <v>3506</v>
      </c>
      <c r="I975" s="737" t="s">
        <v>2625</v>
      </c>
      <c r="J975" s="753" t="s">
        <v>2511</v>
      </c>
      <c r="K975" s="682">
        <v>1</v>
      </c>
      <c r="L975" s="748">
        <v>12</v>
      </c>
      <c r="M975" s="749">
        <v>43818.950000000004</v>
      </c>
      <c r="N975" s="682">
        <v>1</v>
      </c>
      <c r="O975" s="748">
        <v>6</v>
      </c>
      <c r="P975" s="749">
        <v>20124.21</v>
      </c>
    </row>
    <row r="976" spans="1:16" x14ac:dyDescent="0.2">
      <c r="A976" s="744">
        <v>480</v>
      </c>
      <c r="B976" s="744" t="s">
        <v>1264</v>
      </c>
      <c r="C976" s="744" t="s">
        <v>1201</v>
      </c>
      <c r="D976" s="746" t="s">
        <v>3967</v>
      </c>
      <c r="E976" s="750">
        <v>4500</v>
      </c>
      <c r="F976" s="744" t="s">
        <v>3968</v>
      </c>
      <c r="G976" s="737" t="s">
        <v>3969</v>
      </c>
      <c r="H976" s="737" t="s">
        <v>2519</v>
      </c>
      <c r="I976" s="737" t="s">
        <v>2519</v>
      </c>
      <c r="J976" s="753" t="s">
        <v>2519</v>
      </c>
      <c r="K976" s="682">
        <v>1</v>
      </c>
      <c r="L976" s="748">
        <v>9</v>
      </c>
      <c r="M976" s="749">
        <v>23357.499999999996</v>
      </c>
      <c r="N976" s="682"/>
      <c r="O976" s="748"/>
      <c r="P976" s="749"/>
    </row>
    <row r="977" spans="1:16" ht="22.5" x14ac:dyDescent="0.2">
      <c r="A977" s="744">
        <v>480</v>
      </c>
      <c r="B977" s="744" t="s">
        <v>1264</v>
      </c>
      <c r="C977" s="744" t="s">
        <v>1201</v>
      </c>
      <c r="D977" s="746" t="s">
        <v>3970</v>
      </c>
      <c r="E977" s="750">
        <v>3500</v>
      </c>
      <c r="F977" s="744" t="s">
        <v>3971</v>
      </c>
      <c r="G977" s="737" t="s">
        <v>3972</v>
      </c>
      <c r="H977" s="737" t="s">
        <v>3973</v>
      </c>
      <c r="I977" s="737" t="s">
        <v>2625</v>
      </c>
      <c r="J977" s="753" t="s">
        <v>2511</v>
      </c>
      <c r="K977" s="682">
        <v>1</v>
      </c>
      <c r="L977" s="748">
        <v>12</v>
      </c>
      <c r="M977" s="749">
        <v>53612.770000000011</v>
      </c>
      <c r="N977" s="682">
        <v>1</v>
      </c>
      <c r="O977" s="748">
        <v>6</v>
      </c>
      <c r="P977" s="749">
        <v>24926.400000000001</v>
      </c>
    </row>
    <row r="978" spans="1:16" ht="22.5" x14ac:dyDescent="0.2">
      <c r="A978" s="744">
        <v>480</v>
      </c>
      <c r="B978" s="744" t="s">
        <v>2598</v>
      </c>
      <c r="C978" s="744" t="s">
        <v>1201</v>
      </c>
      <c r="D978" s="746" t="s">
        <v>2604</v>
      </c>
      <c r="E978" s="750">
        <v>1500</v>
      </c>
      <c r="F978" s="744" t="s">
        <v>3974</v>
      </c>
      <c r="G978" s="737" t="s">
        <v>3975</v>
      </c>
      <c r="H978" s="737" t="s">
        <v>3976</v>
      </c>
      <c r="I978" s="737" t="s">
        <v>2625</v>
      </c>
      <c r="J978" s="753" t="s">
        <v>2511</v>
      </c>
      <c r="K978" s="682">
        <v>1</v>
      </c>
      <c r="L978" s="748">
        <v>12</v>
      </c>
      <c r="M978" s="749">
        <v>29529.109999999993</v>
      </c>
      <c r="N978" s="682">
        <v>1</v>
      </c>
      <c r="O978" s="748">
        <v>6</v>
      </c>
      <c r="P978" s="749">
        <v>12862.23</v>
      </c>
    </row>
    <row r="979" spans="1:16" ht="22.5" x14ac:dyDescent="0.2">
      <c r="A979" s="744">
        <v>480</v>
      </c>
      <c r="B979" s="744" t="s">
        <v>2598</v>
      </c>
      <c r="C979" s="744" t="s">
        <v>1201</v>
      </c>
      <c r="D979" s="746" t="s">
        <v>3537</v>
      </c>
      <c r="E979" s="750">
        <v>1500</v>
      </c>
      <c r="F979" s="744" t="s">
        <v>3977</v>
      </c>
      <c r="G979" s="737" t="s">
        <v>3978</v>
      </c>
      <c r="H979" s="737" t="s">
        <v>3979</v>
      </c>
      <c r="I979" s="737" t="s">
        <v>2603</v>
      </c>
      <c r="J979" s="753" t="s">
        <v>2547</v>
      </c>
      <c r="K979" s="682">
        <v>1</v>
      </c>
      <c r="L979" s="748">
        <v>12</v>
      </c>
      <c r="M979" s="749">
        <v>29562.210000000003</v>
      </c>
      <c r="N979" s="682">
        <v>1</v>
      </c>
      <c r="O979" s="748">
        <v>6</v>
      </c>
      <c r="P979" s="749">
        <v>12883.89</v>
      </c>
    </row>
    <row r="980" spans="1:16" x14ac:dyDescent="0.2">
      <c r="A980" s="744">
        <v>480</v>
      </c>
      <c r="B980" s="744" t="s">
        <v>1264</v>
      </c>
      <c r="C980" s="744" t="s">
        <v>1201</v>
      </c>
      <c r="D980" s="746" t="s">
        <v>3464</v>
      </c>
      <c r="E980" s="750">
        <v>4500</v>
      </c>
      <c r="F980" s="744" t="s">
        <v>3980</v>
      </c>
      <c r="G980" s="737" t="s">
        <v>3981</v>
      </c>
      <c r="H980" s="737" t="s">
        <v>3131</v>
      </c>
      <c r="I980" s="737" t="s">
        <v>2625</v>
      </c>
      <c r="J980" s="753" t="s">
        <v>2511</v>
      </c>
      <c r="K980" s="682">
        <v>1</v>
      </c>
      <c r="L980" s="748">
        <v>12</v>
      </c>
      <c r="M980" s="749">
        <v>64884.37</v>
      </c>
      <c r="N980" s="682">
        <v>1</v>
      </c>
      <c r="O980" s="748">
        <v>6</v>
      </c>
      <c r="P980" s="749">
        <v>30792.15</v>
      </c>
    </row>
    <row r="981" spans="1:16" ht="22.5" x14ac:dyDescent="0.2">
      <c r="A981" s="744">
        <v>480</v>
      </c>
      <c r="B981" s="744" t="s">
        <v>2598</v>
      </c>
      <c r="C981" s="744" t="s">
        <v>1201</v>
      </c>
      <c r="D981" s="746" t="s">
        <v>3556</v>
      </c>
      <c r="E981" s="750">
        <v>3500</v>
      </c>
      <c r="F981" s="744" t="s">
        <v>3982</v>
      </c>
      <c r="G981" s="737" t="s">
        <v>3983</v>
      </c>
      <c r="H981" s="737" t="s">
        <v>3984</v>
      </c>
      <c r="I981" s="737" t="s">
        <v>2625</v>
      </c>
      <c r="J981" s="753" t="s">
        <v>2511</v>
      </c>
      <c r="K981" s="682">
        <v>1</v>
      </c>
      <c r="L981" s="748">
        <v>12</v>
      </c>
      <c r="M981" s="749">
        <v>52920.240000000005</v>
      </c>
      <c r="N981" s="682">
        <v>1</v>
      </c>
      <c r="O981" s="748">
        <v>6</v>
      </c>
      <c r="P981" s="749">
        <v>24648.89</v>
      </c>
    </row>
    <row r="982" spans="1:16" ht="22.5" x14ac:dyDescent="0.2">
      <c r="A982" s="744">
        <v>480</v>
      </c>
      <c r="B982" s="744" t="s">
        <v>2598</v>
      </c>
      <c r="C982" s="744" t="s">
        <v>1201</v>
      </c>
      <c r="D982" s="746" t="s">
        <v>3985</v>
      </c>
      <c r="E982" s="750">
        <v>1500</v>
      </c>
      <c r="F982" s="744" t="s">
        <v>3986</v>
      </c>
      <c r="G982" s="737" t="s">
        <v>3987</v>
      </c>
      <c r="H982" s="737" t="s">
        <v>3988</v>
      </c>
      <c r="I982" s="737" t="s">
        <v>2603</v>
      </c>
      <c r="J982" s="753" t="s">
        <v>2547</v>
      </c>
      <c r="K982" s="682">
        <v>1</v>
      </c>
      <c r="L982" s="748">
        <v>12</v>
      </c>
      <c r="M982" s="749">
        <v>29465.41</v>
      </c>
      <c r="N982" s="682">
        <v>1</v>
      </c>
      <c r="O982" s="748">
        <v>6</v>
      </c>
      <c r="P982" s="749">
        <v>12910.83</v>
      </c>
    </row>
    <row r="983" spans="1:16" x14ac:dyDescent="0.2">
      <c r="A983" s="744">
        <v>480</v>
      </c>
      <c r="B983" s="744" t="s">
        <v>1264</v>
      </c>
      <c r="C983" s="744" t="s">
        <v>1201</v>
      </c>
      <c r="D983" s="746" t="s">
        <v>3989</v>
      </c>
      <c r="E983" s="750">
        <v>5000</v>
      </c>
      <c r="F983" s="744" t="s">
        <v>3990</v>
      </c>
      <c r="G983" s="737" t="s">
        <v>3991</v>
      </c>
      <c r="H983" s="737" t="s">
        <v>3992</v>
      </c>
      <c r="I983" s="737" t="s">
        <v>2625</v>
      </c>
      <c r="J983" s="753" t="s">
        <v>2511</v>
      </c>
      <c r="K983" s="682">
        <v>1</v>
      </c>
      <c r="L983" s="748">
        <v>12</v>
      </c>
      <c r="M983" s="749">
        <v>71700</v>
      </c>
      <c r="N983" s="682">
        <v>1</v>
      </c>
      <c r="O983" s="748">
        <v>6</v>
      </c>
      <c r="P983" s="749">
        <v>33930</v>
      </c>
    </row>
    <row r="984" spans="1:16" x14ac:dyDescent="0.2">
      <c r="A984" s="744">
        <v>480</v>
      </c>
      <c r="B984" s="744" t="s">
        <v>1264</v>
      </c>
      <c r="C984" s="744" t="s">
        <v>1201</v>
      </c>
      <c r="D984" s="746" t="s">
        <v>3993</v>
      </c>
      <c r="E984" s="750">
        <v>8000</v>
      </c>
      <c r="F984" s="744" t="s">
        <v>3994</v>
      </c>
      <c r="G984" s="737" t="s">
        <v>3995</v>
      </c>
      <c r="H984" s="737" t="s">
        <v>3996</v>
      </c>
      <c r="I984" s="737" t="s">
        <v>2625</v>
      </c>
      <c r="J984" s="753" t="s">
        <v>2511</v>
      </c>
      <c r="K984" s="682">
        <v>1</v>
      </c>
      <c r="L984" s="748">
        <v>12</v>
      </c>
      <c r="M984" s="749">
        <v>102700</v>
      </c>
      <c r="N984" s="682">
        <v>1</v>
      </c>
      <c r="O984" s="748">
        <v>6</v>
      </c>
      <c r="P984" s="749">
        <v>48930</v>
      </c>
    </row>
    <row r="985" spans="1:16" ht="22.5" x14ac:dyDescent="0.2">
      <c r="A985" s="744">
        <v>480</v>
      </c>
      <c r="B985" s="744" t="s">
        <v>1264</v>
      </c>
      <c r="C985" s="744" t="s">
        <v>1201</v>
      </c>
      <c r="D985" s="746" t="s">
        <v>3236</v>
      </c>
      <c r="E985" s="750">
        <v>1500</v>
      </c>
      <c r="F985" s="744" t="s">
        <v>3997</v>
      </c>
      <c r="G985" s="737" t="s">
        <v>3998</v>
      </c>
      <c r="H985" s="737" t="s">
        <v>3999</v>
      </c>
      <c r="I985" s="737" t="s">
        <v>2603</v>
      </c>
      <c r="J985" s="753" t="s">
        <v>2547</v>
      </c>
      <c r="K985" s="682">
        <v>1</v>
      </c>
      <c r="L985" s="748">
        <v>12</v>
      </c>
      <c r="M985" s="749">
        <v>29699.87</v>
      </c>
      <c r="N985" s="682">
        <v>1</v>
      </c>
      <c r="O985" s="748">
        <v>6</v>
      </c>
      <c r="P985" s="749">
        <v>12929.869999999999</v>
      </c>
    </row>
    <row r="986" spans="1:16" x14ac:dyDescent="0.2">
      <c r="A986" s="744">
        <v>480</v>
      </c>
      <c r="B986" s="744" t="s">
        <v>1264</v>
      </c>
      <c r="C986" s="744" t="s">
        <v>1201</v>
      </c>
      <c r="D986" s="746" t="s">
        <v>3303</v>
      </c>
      <c r="E986" s="750">
        <v>2500</v>
      </c>
      <c r="F986" s="744" t="s">
        <v>4000</v>
      </c>
      <c r="G986" s="737" t="s">
        <v>4001</v>
      </c>
      <c r="H986" s="737" t="s">
        <v>4002</v>
      </c>
      <c r="I986" s="737" t="s">
        <v>2625</v>
      </c>
      <c r="J986" s="753" t="s">
        <v>2511</v>
      </c>
      <c r="K986" s="682">
        <v>1</v>
      </c>
      <c r="L986" s="748">
        <v>12</v>
      </c>
      <c r="M986" s="749">
        <v>41607.090000000004</v>
      </c>
      <c r="N986" s="682">
        <v>1</v>
      </c>
      <c r="O986" s="748">
        <v>6</v>
      </c>
      <c r="P986" s="749">
        <v>18930</v>
      </c>
    </row>
    <row r="987" spans="1:16" ht="22.5" x14ac:dyDescent="0.2">
      <c r="A987" s="744">
        <v>480</v>
      </c>
      <c r="B987" s="744" t="s">
        <v>1264</v>
      </c>
      <c r="C987" s="744" t="s">
        <v>1201</v>
      </c>
      <c r="D987" s="746" t="s">
        <v>2608</v>
      </c>
      <c r="E987" s="750">
        <v>1500</v>
      </c>
      <c r="F987" s="744" t="s">
        <v>4003</v>
      </c>
      <c r="G987" s="737" t="s">
        <v>4004</v>
      </c>
      <c r="H987" s="737" t="s">
        <v>4005</v>
      </c>
      <c r="I987" s="737" t="s">
        <v>2603</v>
      </c>
      <c r="J987" s="753" t="s">
        <v>2547</v>
      </c>
      <c r="K987" s="682">
        <v>1</v>
      </c>
      <c r="L987" s="748">
        <v>12</v>
      </c>
      <c r="M987" s="749">
        <v>29762.229999999996</v>
      </c>
      <c r="N987" s="682">
        <v>1</v>
      </c>
      <c r="O987" s="748">
        <v>6</v>
      </c>
      <c r="P987" s="749">
        <v>12930</v>
      </c>
    </row>
    <row r="988" spans="1:16" x14ac:dyDescent="0.2">
      <c r="A988" s="744">
        <v>480</v>
      </c>
      <c r="B988" s="744" t="s">
        <v>1264</v>
      </c>
      <c r="C988" s="744" t="s">
        <v>1201</v>
      </c>
      <c r="D988" s="746" t="s">
        <v>3013</v>
      </c>
      <c r="E988" s="750">
        <v>5000</v>
      </c>
      <c r="F988" s="744" t="s">
        <v>4006</v>
      </c>
      <c r="G988" s="737" t="s">
        <v>4007</v>
      </c>
      <c r="H988" s="737" t="s">
        <v>2519</v>
      </c>
      <c r="I988" s="737" t="s">
        <v>2519</v>
      </c>
      <c r="J988" s="753" t="s">
        <v>2519</v>
      </c>
      <c r="K988" s="682">
        <v>5</v>
      </c>
      <c r="L988" s="748">
        <v>12</v>
      </c>
      <c r="M988" s="749">
        <v>65667.709999999992</v>
      </c>
      <c r="N988" s="682">
        <v>3</v>
      </c>
      <c r="O988" s="748">
        <v>6</v>
      </c>
      <c r="P988" s="749">
        <v>30930</v>
      </c>
    </row>
    <row r="989" spans="1:16" x14ac:dyDescent="0.2">
      <c r="A989" s="744">
        <v>480</v>
      </c>
      <c r="B989" s="744" t="s">
        <v>1264</v>
      </c>
      <c r="C989" s="744" t="s">
        <v>1201</v>
      </c>
      <c r="D989" s="746" t="s">
        <v>4008</v>
      </c>
      <c r="E989" s="750">
        <v>4000</v>
      </c>
      <c r="F989" s="744" t="s">
        <v>4009</v>
      </c>
      <c r="G989" s="737" t="s">
        <v>4010</v>
      </c>
      <c r="H989" s="737" t="s">
        <v>3333</v>
      </c>
      <c r="I989" s="737" t="s">
        <v>2625</v>
      </c>
      <c r="J989" s="753" t="s">
        <v>2511</v>
      </c>
      <c r="K989" s="682">
        <v>1</v>
      </c>
      <c r="L989" s="748">
        <v>7</v>
      </c>
      <c r="M989" s="749">
        <v>47802.49</v>
      </c>
      <c r="N989" s="682"/>
      <c r="O989" s="748"/>
      <c r="P989" s="749"/>
    </row>
    <row r="990" spans="1:16" x14ac:dyDescent="0.2">
      <c r="A990" s="744">
        <v>480</v>
      </c>
      <c r="B990" s="744" t="s">
        <v>1264</v>
      </c>
      <c r="C990" s="744" t="s">
        <v>1201</v>
      </c>
      <c r="D990" s="746" t="s">
        <v>3307</v>
      </c>
      <c r="E990" s="750">
        <v>2100</v>
      </c>
      <c r="F990" s="744" t="s">
        <v>4011</v>
      </c>
      <c r="G990" s="737" t="s">
        <v>4012</v>
      </c>
      <c r="H990" s="737" t="s">
        <v>4013</v>
      </c>
      <c r="I990" s="737" t="s">
        <v>2526</v>
      </c>
      <c r="J990" s="753" t="s">
        <v>2526</v>
      </c>
      <c r="K990" s="682">
        <v>1</v>
      </c>
      <c r="L990" s="748">
        <v>12</v>
      </c>
      <c r="M990" s="749">
        <v>23410.889999999996</v>
      </c>
      <c r="N990" s="682"/>
      <c r="O990" s="748"/>
      <c r="P990" s="749"/>
    </row>
    <row r="991" spans="1:16" x14ac:dyDescent="0.2">
      <c r="A991" s="744">
        <v>480</v>
      </c>
      <c r="B991" s="744" t="s">
        <v>1264</v>
      </c>
      <c r="C991" s="744" t="s">
        <v>1201</v>
      </c>
      <c r="D991" s="746" t="s">
        <v>3598</v>
      </c>
      <c r="E991" s="750">
        <v>5000</v>
      </c>
      <c r="F991" s="744" t="s">
        <v>4014</v>
      </c>
      <c r="G991" s="737" t="s">
        <v>4015</v>
      </c>
      <c r="H991" s="737" t="s">
        <v>2987</v>
      </c>
      <c r="I991" s="737" t="s">
        <v>2625</v>
      </c>
      <c r="J991" s="753" t="s">
        <v>2511</v>
      </c>
      <c r="K991" s="682">
        <v>1</v>
      </c>
      <c r="L991" s="748">
        <v>12</v>
      </c>
      <c r="M991" s="749">
        <v>71224.460000000006</v>
      </c>
      <c r="N991" s="682">
        <v>1</v>
      </c>
      <c r="O991" s="748">
        <v>6</v>
      </c>
      <c r="P991" s="749">
        <v>34100.36</v>
      </c>
    </row>
    <row r="992" spans="1:16" x14ac:dyDescent="0.2">
      <c r="A992" s="744">
        <v>480</v>
      </c>
      <c r="B992" s="744" t="s">
        <v>1264</v>
      </c>
      <c r="C992" s="744" t="s">
        <v>1201</v>
      </c>
      <c r="D992" s="746" t="s">
        <v>3641</v>
      </c>
      <c r="E992" s="750">
        <v>2100</v>
      </c>
      <c r="F992" s="744" t="s">
        <v>4016</v>
      </c>
      <c r="G992" s="737" t="s">
        <v>4017</v>
      </c>
      <c r="H992" s="737" t="s">
        <v>4018</v>
      </c>
      <c r="I992" s="737" t="s">
        <v>2526</v>
      </c>
      <c r="J992" s="753" t="s">
        <v>2526</v>
      </c>
      <c r="K992" s="682">
        <v>1</v>
      </c>
      <c r="L992" s="748">
        <v>12</v>
      </c>
      <c r="M992" s="749">
        <v>36737.67</v>
      </c>
      <c r="N992" s="682">
        <v>1</v>
      </c>
      <c r="O992" s="748">
        <v>6</v>
      </c>
      <c r="P992" s="749">
        <v>16439.900000000001</v>
      </c>
    </row>
    <row r="993" spans="1:16" x14ac:dyDescent="0.2">
      <c r="A993" s="744">
        <v>480</v>
      </c>
      <c r="B993" s="744" t="s">
        <v>2598</v>
      </c>
      <c r="C993" s="744" t="s">
        <v>1201</v>
      </c>
      <c r="D993" s="746" t="s">
        <v>3170</v>
      </c>
      <c r="E993" s="750">
        <v>4500</v>
      </c>
      <c r="F993" s="744" t="s">
        <v>4019</v>
      </c>
      <c r="G993" s="737" t="s">
        <v>4020</v>
      </c>
      <c r="H993" s="737" t="s">
        <v>4021</v>
      </c>
      <c r="I993" s="737" t="s">
        <v>2625</v>
      </c>
      <c r="J993" s="753" t="s">
        <v>2511</v>
      </c>
      <c r="K993" s="682">
        <v>1</v>
      </c>
      <c r="L993" s="748">
        <v>12</v>
      </c>
      <c r="M993" s="749">
        <v>64030.140000000014</v>
      </c>
      <c r="N993" s="682">
        <v>1</v>
      </c>
      <c r="O993" s="748">
        <v>6</v>
      </c>
      <c r="P993" s="749">
        <v>30709.15</v>
      </c>
    </row>
    <row r="994" spans="1:16" x14ac:dyDescent="0.2">
      <c r="A994" s="744">
        <v>480</v>
      </c>
      <c r="B994" s="744" t="s">
        <v>1264</v>
      </c>
      <c r="C994" s="744" t="s">
        <v>1201</v>
      </c>
      <c r="D994" s="746" t="s">
        <v>4022</v>
      </c>
      <c r="E994" s="750">
        <v>5500</v>
      </c>
      <c r="F994" s="744" t="s">
        <v>4023</v>
      </c>
      <c r="G994" s="737" t="s">
        <v>4024</v>
      </c>
      <c r="H994" s="737" t="s">
        <v>4025</v>
      </c>
      <c r="I994" s="737" t="s">
        <v>2625</v>
      </c>
      <c r="J994" s="753" t="s">
        <v>2511</v>
      </c>
      <c r="K994" s="682">
        <v>5</v>
      </c>
      <c r="L994" s="748">
        <v>12</v>
      </c>
      <c r="M994" s="749">
        <v>71285.2</v>
      </c>
      <c r="N994" s="682">
        <v>2</v>
      </c>
      <c r="O994" s="748">
        <v>6</v>
      </c>
      <c r="P994" s="749">
        <v>33701.22</v>
      </c>
    </row>
    <row r="995" spans="1:16" x14ac:dyDescent="0.2">
      <c r="A995" s="744">
        <v>480</v>
      </c>
      <c r="B995" s="744" t="s">
        <v>1264</v>
      </c>
      <c r="C995" s="744" t="s">
        <v>1201</v>
      </c>
      <c r="D995" s="746" t="s">
        <v>2696</v>
      </c>
      <c r="E995" s="750">
        <v>5500</v>
      </c>
      <c r="F995" s="744" t="s">
        <v>4026</v>
      </c>
      <c r="G995" s="737" t="s">
        <v>4027</v>
      </c>
      <c r="H995" s="737" t="s">
        <v>2624</v>
      </c>
      <c r="I995" s="737" t="s">
        <v>2625</v>
      </c>
      <c r="J995" s="753" t="s">
        <v>2511</v>
      </c>
      <c r="K995" s="682">
        <v>1</v>
      </c>
      <c r="L995" s="748">
        <v>12</v>
      </c>
      <c r="M995" s="749">
        <v>71663.330000000016</v>
      </c>
      <c r="N995" s="682">
        <v>1</v>
      </c>
      <c r="O995" s="748">
        <v>6</v>
      </c>
      <c r="P995" s="749">
        <v>33915.1</v>
      </c>
    </row>
    <row r="996" spans="1:16" ht="22.5" x14ac:dyDescent="0.2">
      <c r="A996" s="744">
        <v>480</v>
      </c>
      <c r="B996" s="744" t="s">
        <v>1264</v>
      </c>
      <c r="C996" s="744" t="s">
        <v>1201</v>
      </c>
      <c r="D996" s="746" t="s">
        <v>4028</v>
      </c>
      <c r="E996" s="750">
        <v>3100</v>
      </c>
      <c r="F996" s="744" t="s">
        <v>4029</v>
      </c>
      <c r="G996" s="737" t="s">
        <v>4030</v>
      </c>
      <c r="H996" s="737" t="s">
        <v>4031</v>
      </c>
      <c r="I996" s="737" t="s">
        <v>2526</v>
      </c>
      <c r="J996" s="753" t="s">
        <v>2526</v>
      </c>
      <c r="K996" s="682">
        <v>1</v>
      </c>
      <c r="L996" s="748">
        <v>12</v>
      </c>
      <c r="M996" s="749">
        <v>48779.75</v>
      </c>
      <c r="N996" s="682">
        <v>1</v>
      </c>
      <c r="O996" s="748">
        <v>6</v>
      </c>
      <c r="P996" s="749">
        <v>22530</v>
      </c>
    </row>
    <row r="997" spans="1:16" ht="22.5" x14ac:dyDescent="0.2">
      <c r="A997" s="744">
        <v>480</v>
      </c>
      <c r="B997" s="744" t="s">
        <v>1264</v>
      </c>
      <c r="C997" s="744" t="s">
        <v>1201</v>
      </c>
      <c r="D997" s="746" t="s">
        <v>3303</v>
      </c>
      <c r="E997" s="750">
        <v>2500</v>
      </c>
      <c r="F997" s="744" t="s">
        <v>4032</v>
      </c>
      <c r="G997" s="737" t="s">
        <v>4033</v>
      </c>
      <c r="H997" s="737" t="s">
        <v>4034</v>
      </c>
      <c r="I997" s="737" t="s">
        <v>2625</v>
      </c>
      <c r="J997" s="753" t="s">
        <v>2511</v>
      </c>
      <c r="K997" s="682">
        <v>1</v>
      </c>
      <c r="L997" s="748">
        <v>12</v>
      </c>
      <c r="M997" s="749">
        <v>41433.74</v>
      </c>
      <c r="N997" s="682">
        <v>1</v>
      </c>
      <c r="O997" s="748">
        <v>6</v>
      </c>
      <c r="P997" s="749">
        <v>18870.41</v>
      </c>
    </row>
    <row r="998" spans="1:16" x14ac:dyDescent="0.2">
      <c r="A998" s="744">
        <v>480</v>
      </c>
      <c r="B998" s="744" t="s">
        <v>1264</v>
      </c>
      <c r="C998" s="744" t="s">
        <v>1201</v>
      </c>
      <c r="D998" s="746" t="s">
        <v>2942</v>
      </c>
      <c r="E998" s="750">
        <v>1800</v>
      </c>
      <c r="F998" s="744" t="s">
        <v>1791</v>
      </c>
      <c r="G998" s="737" t="s">
        <v>1792</v>
      </c>
      <c r="H998" s="737" t="s">
        <v>3019</v>
      </c>
      <c r="I998" s="737" t="s">
        <v>2625</v>
      </c>
      <c r="J998" s="753" t="s">
        <v>2511</v>
      </c>
      <c r="K998" s="682">
        <v>1</v>
      </c>
      <c r="L998" s="748">
        <v>11</v>
      </c>
      <c r="M998" s="749">
        <v>7215.86</v>
      </c>
      <c r="N998" s="682"/>
      <c r="O998" s="748"/>
      <c r="P998" s="749"/>
    </row>
    <row r="999" spans="1:16" ht="22.5" x14ac:dyDescent="0.2">
      <c r="A999" s="744">
        <v>480</v>
      </c>
      <c r="B999" s="744" t="s">
        <v>1264</v>
      </c>
      <c r="C999" s="744" t="s">
        <v>1201</v>
      </c>
      <c r="D999" s="746" t="s">
        <v>2945</v>
      </c>
      <c r="E999" s="750">
        <v>2500</v>
      </c>
      <c r="F999" s="744" t="s">
        <v>4035</v>
      </c>
      <c r="G999" s="737" t="s">
        <v>4036</v>
      </c>
      <c r="H999" s="737" t="s">
        <v>4037</v>
      </c>
      <c r="I999" s="737" t="s">
        <v>2526</v>
      </c>
      <c r="J999" s="753" t="s">
        <v>2526</v>
      </c>
      <c r="K999" s="682">
        <v>1</v>
      </c>
      <c r="L999" s="748">
        <v>12</v>
      </c>
      <c r="M999" s="749">
        <v>42310.900000000009</v>
      </c>
      <c r="N999" s="682">
        <v>1</v>
      </c>
      <c r="O999" s="748">
        <v>6</v>
      </c>
      <c r="P999" s="749">
        <v>18704.37</v>
      </c>
    </row>
    <row r="1000" spans="1:16" x14ac:dyDescent="0.2">
      <c r="A1000" s="744">
        <v>480</v>
      </c>
      <c r="B1000" s="744" t="s">
        <v>1264</v>
      </c>
      <c r="C1000" s="744" t="s">
        <v>1201</v>
      </c>
      <c r="D1000" s="746" t="s">
        <v>2696</v>
      </c>
      <c r="E1000" s="750">
        <v>4000</v>
      </c>
      <c r="F1000" s="744" t="s">
        <v>4038</v>
      </c>
      <c r="G1000" s="737" t="s">
        <v>4039</v>
      </c>
      <c r="H1000" s="737" t="s">
        <v>2882</v>
      </c>
      <c r="I1000" s="737" t="s">
        <v>2526</v>
      </c>
      <c r="J1000" s="753" t="s">
        <v>2526</v>
      </c>
      <c r="K1000" s="682">
        <v>1</v>
      </c>
      <c r="L1000" s="748">
        <v>12</v>
      </c>
      <c r="M1000" s="749">
        <v>59497.189999999988</v>
      </c>
      <c r="N1000" s="682">
        <v>1</v>
      </c>
      <c r="O1000" s="748">
        <v>6</v>
      </c>
      <c r="P1000" s="749">
        <v>27930</v>
      </c>
    </row>
    <row r="1001" spans="1:16" ht="22.5" x14ac:dyDescent="0.2">
      <c r="A1001" s="744">
        <v>480</v>
      </c>
      <c r="B1001" s="744" t="s">
        <v>1264</v>
      </c>
      <c r="C1001" s="744" t="s">
        <v>1201</v>
      </c>
      <c r="D1001" s="746" t="s">
        <v>3125</v>
      </c>
      <c r="E1001" s="750">
        <v>2600</v>
      </c>
      <c r="F1001" s="744" t="s">
        <v>4040</v>
      </c>
      <c r="G1001" s="737" t="s">
        <v>4041</v>
      </c>
      <c r="H1001" s="737" t="s">
        <v>4042</v>
      </c>
      <c r="I1001" s="737" t="s">
        <v>2603</v>
      </c>
      <c r="J1001" s="753" t="s">
        <v>2547</v>
      </c>
      <c r="K1001" s="682">
        <v>1</v>
      </c>
      <c r="L1001" s="748">
        <v>12</v>
      </c>
      <c r="M1001" s="749">
        <v>36561.229999999996</v>
      </c>
      <c r="N1001" s="682">
        <v>1</v>
      </c>
      <c r="O1001" s="748">
        <v>6</v>
      </c>
      <c r="P1001" s="749">
        <v>2166.67</v>
      </c>
    </row>
    <row r="1002" spans="1:16" x14ac:dyDescent="0.2">
      <c r="A1002" s="744">
        <v>480</v>
      </c>
      <c r="B1002" s="744" t="s">
        <v>1264</v>
      </c>
      <c r="C1002" s="744" t="s">
        <v>1201</v>
      </c>
      <c r="D1002" s="746" t="s">
        <v>2674</v>
      </c>
      <c r="E1002" s="750">
        <v>1500</v>
      </c>
      <c r="F1002" s="744" t="s">
        <v>4043</v>
      </c>
      <c r="G1002" s="737" t="s">
        <v>4044</v>
      </c>
      <c r="H1002" s="737" t="s">
        <v>2587</v>
      </c>
      <c r="I1002" s="737" t="s">
        <v>2526</v>
      </c>
      <c r="J1002" s="753" t="s">
        <v>2526</v>
      </c>
      <c r="K1002" s="682">
        <v>1</v>
      </c>
      <c r="L1002" s="748">
        <v>12</v>
      </c>
      <c r="M1002" s="749">
        <v>29595.130000000005</v>
      </c>
      <c r="N1002" s="682">
        <v>1</v>
      </c>
      <c r="O1002" s="748">
        <v>6</v>
      </c>
      <c r="P1002" s="749">
        <v>12930</v>
      </c>
    </row>
    <row r="1003" spans="1:16" x14ac:dyDescent="0.2">
      <c r="A1003" s="744">
        <v>480</v>
      </c>
      <c r="B1003" s="744" t="s">
        <v>1264</v>
      </c>
      <c r="C1003" s="744" t="s">
        <v>1201</v>
      </c>
      <c r="D1003" s="746" t="s">
        <v>4045</v>
      </c>
      <c r="E1003" s="750">
        <v>1500</v>
      </c>
      <c r="F1003" s="744" t="s">
        <v>4046</v>
      </c>
      <c r="G1003" s="737" t="s">
        <v>4047</v>
      </c>
      <c r="H1003" s="737" t="s">
        <v>3386</v>
      </c>
      <c r="I1003" s="737" t="s">
        <v>2526</v>
      </c>
      <c r="J1003" s="753" t="s">
        <v>2526</v>
      </c>
      <c r="K1003" s="682">
        <v>5</v>
      </c>
      <c r="L1003" s="748">
        <v>12</v>
      </c>
      <c r="M1003" s="749">
        <v>27300.940000000002</v>
      </c>
      <c r="N1003" s="682">
        <v>2</v>
      </c>
      <c r="O1003" s="748">
        <v>6</v>
      </c>
      <c r="P1003" s="749">
        <v>11742.630000000001</v>
      </c>
    </row>
    <row r="1004" spans="1:16" ht="22.5" x14ac:dyDescent="0.2">
      <c r="A1004" s="744">
        <v>480</v>
      </c>
      <c r="B1004" s="744" t="s">
        <v>1264</v>
      </c>
      <c r="C1004" s="744" t="s">
        <v>1201</v>
      </c>
      <c r="D1004" s="746" t="s">
        <v>4048</v>
      </c>
      <c r="E1004" s="750">
        <v>1500</v>
      </c>
      <c r="F1004" s="744" t="s">
        <v>4049</v>
      </c>
      <c r="G1004" s="737" t="s">
        <v>4050</v>
      </c>
      <c r="H1004" s="737" t="s">
        <v>4051</v>
      </c>
      <c r="I1004" s="737" t="s">
        <v>2603</v>
      </c>
      <c r="J1004" s="753" t="s">
        <v>2547</v>
      </c>
      <c r="K1004" s="682">
        <v>1</v>
      </c>
      <c r="L1004" s="748">
        <v>12</v>
      </c>
      <c r="M1004" s="749">
        <v>29557.379999999997</v>
      </c>
      <c r="N1004" s="682">
        <v>1</v>
      </c>
      <c r="O1004" s="748">
        <v>6</v>
      </c>
      <c r="P1004" s="749">
        <v>12796.66</v>
      </c>
    </row>
    <row r="1005" spans="1:16" x14ac:dyDescent="0.2">
      <c r="A1005" s="744">
        <v>480</v>
      </c>
      <c r="B1005" s="744" t="s">
        <v>1264</v>
      </c>
      <c r="C1005" s="744" t="s">
        <v>1201</v>
      </c>
      <c r="D1005" s="746" t="s">
        <v>4045</v>
      </c>
      <c r="E1005" s="750">
        <v>1500</v>
      </c>
      <c r="F1005" s="744" t="s">
        <v>4052</v>
      </c>
      <c r="G1005" s="737" t="s">
        <v>4053</v>
      </c>
      <c r="H1005" s="737" t="s">
        <v>4054</v>
      </c>
      <c r="I1005" s="737" t="s">
        <v>2625</v>
      </c>
      <c r="J1005" s="753" t="s">
        <v>2511</v>
      </c>
      <c r="K1005" s="682">
        <v>1</v>
      </c>
      <c r="L1005" s="748">
        <v>12</v>
      </c>
      <c r="M1005" s="749">
        <v>29427.199999999997</v>
      </c>
      <c r="N1005" s="682">
        <v>1</v>
      </c>
      <c r="O1005" s="748">
        <v>6</v>
      </c>
      <c r="P1005" s="749">
        <v>12898.470000000001</v>
      </c>
    </row>
    <row r="1006" spans="1:16" ht="22.5" x14ac:dyDescent="0.2">
      <c r="A1006" s="744">
        <v>480</v>
      </c>
      <c r="B1006" s="744" t="s">
        <v>1264</v>
      </c>
      <c r="C1006" s="744" t="s">
        <v>1201</v>
      </c>
      <c r="D1006" s="746" t="s">
        <v>4055</v>
      </c>
      <c r="E1006" s="750">
        <v>1500</v>
      </c>
      <c r="F1006" s="744" t="s">
        <v>4056</v>
      </c>
      <c r="G1006" s="737" t="s">
        <v>4057</v>
      </c>
      <c r="H1006" s="737" t="s">
        <v>4058</v>
      </c>
      <c r="I1006" s="737" t="s">
        <v>2603</v>
      </c>
      <c r="J1006" s="753" t="s">
        <v>2547</v>
      </c>
      <c r="K1006" s="682">
        <v>1</v>
      </c>
      <c r="L1006" s="748">
        <v>12</v>
      </c>
      <c r="M1006" s="749">
        <v>29497.910000000003</v>
      </c>
      <c r="N1006" s="682">
        <v>1</v>
      </c>
      <c r="O1006" s="748">
        <v>6</v>
      </c>
      <c r="P1006" s="749">
        <v>12863.33</v>
      </c>
    </row>
    <row r="1007" spans="1:16" x14ac:dyDescent="0.2">
      <c r="A1007" s="744">
        <v>480</v>
      </c>
      <c r="B1007" s="744" t="s">
        <v>2598</v>
      </c>
      <c r="C1007" s="744" t="s">
        <v>1201</v>
      </c>
      <c r="D1007" s="746" t="s">
        <v>2942</v>
      </c>
      <c r="E1007" s="750">
        <v>2500</v>
      </c>
      <c r="F1007" s="744" t="s">
        <v>4059</v>
      </c>
      <c r="G1007" s="737" t="s">
        <v>4060</v>
      </c>
      <c r="H1007" s="737" t="s">
        <v>4061</v>
      </c>
      <c r="I1007" s="737" t="s">
        <v>2625</v>
      </c>
      <c r="J1007" s="753" t="s">
        <v>2511</v>
      </c>
      <c r="K1007" s="682">
        <v>1</v>
      </c>
      <c r="L1007" s="748">
        <v>12</v>
      </c>
      <c r="M1007" s="749">
        <v>41687.69</v>
      </c>
      <c r="N1007" s="682">
        <v>1</v>
      </c>
      <c r="O1007" s="748">
        <v>6</v>
      </c>
      <c r="P1007" s="749">
        <v>18926.04</v>
      </c>
    </row>
    <row r="1008" spans="1:16" x14ac:dyDescent="0.2">
      <c r="A1008" s="744">
        <v>480</v>
      </c>
      <c r="B1008" s="744" t="s">
        <v>1264</v>
      </c>
      <c r="C1008" s="744" t="s">
        <v>1201</v>
      </c>
      <c r="D1008" s="746" t="s">
        <v>4055</v>
      </c>
      <c r="E1008" s="750">
        <v>1500</v>
      </c>
      <c r="F1008" s="744" t="s">
        <v>4062</v>
      </c>
      <c r="G1008" s="737" t="s">
        <v>4063</v>
      </c>
      <c r="H1008" s="737" t="s">
        <v>4064</v>
      </c>
      <c r="I1008" s="737" t="s">
        <v>2526</v>
      </c>
      <c r="J1008" s="753" t="s">
        <v>2526</v>
      </c>
      <c r="K1008" s="682">
        <v>1</v>
      </c>
      <c r="L1008" s="748">
        <v>12</v>
      </c>
      <c r="M1008" s="749">
        <v>29693.620000000003</v>
      </c>
      <c r="N1008" s="682">
        <v>1</v>
      </c>
      <c r="O1008" s="748">
        <v>6</v>
      </c>
      <c r="P1008" s="749">
        <v>12930</v>
      </c>
    </row>
    <row r="1009" spans="1:16" ht="22.5" x14ac:dyDescent="0.2">
      <c r="A1009" s="744">
        <v>480</v>
      </c>
      <c r="B1009" s="744" t="s">
        <v>2598</v>
      </c>
      <c r="C1009" s="744" t="s">
        <v>1201</v>
      </c>
      <c r="D1009" s="746" t="s">
        <v>2641</v>
      </c>
      <c r="E1009" s="750">
        <v>2100</v>
      </c>
      <c r="F1009" s="744" t="s">
        <v>4065</v>
      </c>
      <c r="G1009" s="737" t="s">
        <v>4066</v>
      </c>
      <c r="H1009" s="737" t="s">
        <v>2617</v>
      </c>
      <c r="I1009" s="737" t="s">
        <v>2625</v>
      </c>
      <c r="J1009" s="753" t="s">
        <v>2511</v>
      </c>
      <c r="K1009" s="682">
        <v>1</v>
      </c>
      <c r="L1009" s="748">
        <v>12</v>
      </c>
      <c r="M1009" s="749">
        <v>35674.370000000003</v>
      </c>
      <c r="N1009" s="682">
        <v>1</v>
      </c>
      <c r="O1009" s="748">
        <v>6</v>
      </c>
      <c r="P1009" s="749">
        <v>16234.800000000001</v>
      </c>
    </row>
    <row r="1010" spans="1:16" ht="22.5" x14ac:dyDescent="0.2">
      <c r="A1010" s="744">
        <v>480</v>
      </c>
      <c r="B1010" s="744" t="s">
        <v>2598</v>
      </c>
      <c r="C1010" s="744" t="s">
        <v>1201</v>
      </c>
      <c r="D1010" s="746" t="s">
        <v>4067</v>
      </c>
      <c r="E1010" s="750">
        <v>2000</v>
      </c>
      <c r="F1010" s="744" t="s">
        <v>4068</v>
      </c>
      <c r="G1010" s="737" t="s">
        <v>4069</v>
      </c>
      <c r="H1010" s="737" t="s">
        <v>4070</v>
      </c>
      <c r="I1010" s="737" t="s">
        <v>2603</v>
      </c>
      <c r="J1010" s="753" t="s">
        <v>2547</v>
      </c>
      <c r="K1010" s="682">
        <v>5</v>
      </c>
      <c r="L1010" s="748">
        <v>12</v>
      </c>
      <c r="M1010" s="749">
        <v>30564.020000000004</v>
      </c>
      <c r="N1010" s="682">
        <v>2</v>
      </c>
      <c r="O1010" s="748">
        <v>6</v>
      </c>
      <c r="P1010" s="749">
        <v>12863.33</v>
      </c>
    </row>
    <row r="1011" spans="1:16" x14ac:dyDescent="0.2">
      <c r="A1011" s="744">
        <v>480</v>
      </c>
      <c r="B1011" s="744" t="s">
        <v>2598</v>
      </c>
      <c r="C1011" s="744" t="s">
        <v>1201</v>
      </c>
      <c r="D1011" s="746" t="s">
        <v>2604</v>
      </c>
      <c r="E1011" s="750">
        <v>1500</v>
      </c>
      <c r="F1011" s="744" t="s">
        <v>4071</v>
      </c>
      <c r="G1011" s="737" t="s">
        <v>4072</v>
      </c>
      <c r="H1011" s="737" t="s">
        <v>2551</v>
      </c>
      <c r="I1011" s="737" t="s">
        <v>2625</v>
      </c>
      <c r="J1011" s="753" t="s">
        <v>2511</v>
      </c>
      <c r="K1011" s="682">
        <v>1</v>
      </c>
      <c r="L1011" s="748">
        <v>12</v>
      </c>
      <c r="M1011" s="749">
        <v>29628.059999999998</v>
      </c>
      <c r="N1011" s="682">
        <v>1</v>
      </c>
      <c r="O1011" s="748">
        <v>6</v>
      </c>
      <c r="P1011" s="749">
        <v>12862.79</v>
      </c>
    </row>
    <row r="1012" spans="1:16" x14ac:dyDescent="0.2">
      <c r="A1012" s="744">
        <v>480</v>
      </c>
      <c r="B1012" s="744" t="s">
        <v>1264</v>
      </c>
      <c r="C1012" s="744" t="s">
        <v>1201</v>
      </c>
      <c r="D1012" s="746" t="s">
        <v>2556</v>
      </c>
      <c r="E1012" s="750">
        <v>2100</v>
      </c>
      <c r="F1012" s="744" t="s">
        <v>4073</v>
      </c>
      <c r="G1012" s="737" t="s">
        <v>4074</v>
      </c>
      <c r="H1012" s="737" t="s">
        <v>2587</v>
      </c>
      <c r="I1012" s="737" t="s">
        <v>2526</v>
      </c>
      <c r="J1012" s="753" t="s">
        <v>2526</v>
      </c>
      <c r="K1012" s="682">
        <v>5</v>
      </c>
      <c r="L1012" s="748">
        <v>12</v>
      </c>
      <c r="M1012" s="749">
        <v>30899.26</v>
      </c>
      <c r="N1012" s="682">
        <v>2</v>
      </c>
      <c r="O1012" s="748">
        <v>6</v>
      </c>
      <c r="P1012" s="749">
        <v>13530</v>
      </c>
    </row>
    <row r="1013" spans="1:16" x14ac:dyDescent="0.2">
      <c r="A1013" s="744">
        <v>480</v>
      </c>
      <c r="B1013" s="744" t="s">
        <v>1264</v>
      </c>
      <c r="C1013" s="744" t="s">
        <v>1201</v>
      </c>
      <c r="D1013" s="746" t="s">
        <v>2608</v>
      </c>
      <c r="E1013" s="750">
        <v>1500</v>
      </c>
      <c r="F1013" s="744" t="s">
        <v>4075</v>
      </c>
      <c r="G1013" s="737" t="s">
        <v>4076</v>
      </c>
      <c r="H1013" s="737" t="s">
        <v>4077</v>
      </c>
      <c r="I1013" s="737" t="s">
        <v>2625</v>
      </c>
      <c r="J1013" s="753" t="s">
        <v>2511</v>
      </c>
      <c r="K1013" s="682">
        <v>1</v>
      </c>
      <c r="L1013" s="748">
        <v>12</v>
      </c>
      <c r="M1013" s="749">
        <v>29695.84</v>
      </c>
      <c r="N1013" s="682">
        <v>1</v>
      </c>
      <c r="O1013" s="748">
        <v>6</v>
      </c>
      <c r="P1013" s="749">
        <v>12863.33</v>
      </c>
    </row>
    <row r="1014" spans="1:16" x14ac:dyDescent="0.2">
      <c r="A1014" s="744">
        <v>480</v>
      </c>
      <c r="B1014" s="744" t="s">
        <v>1264</v>
      </c>
      <c r="C1014" s="744" t="s">
        <v>1201</v>
      </c>
      <c r="D1014" s="746" t="s">
        <v>4078</v>
      </c>
      <c r="E1014" s="750">
        <v>2100</v>
      </c>
      <c r="F1014" s="744" t="s">
        <v>4079</v>
      </c>
      <c r="G1014" s="737" t="s">
        <v>4080</v>
      </c>
      <c r="H1014" s="737" t="s">
        <v>2873</v>
      </c>
      <c r="I1014" s="737" t="s">
        <v>2625</v>
      </c>
      <c r="J1014" s="753" t="s">
        <v>2511</v>
      </c>
      <c r="K1014" s="682">
        <v>1</v>
      </c>
      <c r="L1014" s="748">
        <v>12</v>
      </c>
      <c r="M1014" s="749">
        <v>37027.47</v>
      </c>
      <c r="N1014" s="682">
        <v>1</v>
      </c>
      <c r="O1014" s="748">
        <v>6</v>
      </c>
      <c r="P1014" s="749">
        <v>16512.849999999999</v>
      </c>
    </row>
    <row r="1015" spans="1:16" x14ac:dyDescent="0.2">
      <c r="A1015" s="744">
        <v>480</v>
      </c>
      <c r="B1015" s="744" t="s">
        <v>1264</v>
      </c>
      <c r="C1015" s="744" t="s">
        <v>1201</v>
      </c>
      <c r="D1015" s="746" t="s">
        <v>2608</v>
      </c>
      <c r="E1015" s="750">
        <v>1500</v>
      </c>
      <c r="F1015" s="744" t="s">
        <v>4081</v>
      </c>
      <c r="G1015" s="737" t="s">
        <v>4082</v>
      </c>
      <c r="H1015" s="737" t="s">
        <v>2519</v>
      </c>
      <c r="I1015" s="737" t="s">
        <v>2521</v>
      </c>
      <c r="J1015" s="753" t="s">
        <v>2521</v>
      </c>
      <c r="K1015" s="682">
        <v>1</v>
      </c>
      <c r="L1015" s="748">
        <v>12</v>
      </c>
      <c r="M1015" s="749">
        <v>29668.47</v>
      </c>
      <c r="N1015" s="682">
        <v>1</v>
      </c>
      <c r="O1015" s="748">
        <v>6</v>
      </c>
      <c r="P1015" s="749">
        <v>12930</v>
      </c>
    </row>
    <row r="1016" spans="1:16" x14ac:dyDescent="0.2">
      <c r="A1016" s="744">
        <v>480</v>
      </c>
      <c r="B1016" s="744" t="s">
        <v>1264</v>
      </c>
      <c r="C1016" s="744" t="s">
        <v>1201</v>
      </c>
      <c r="D1016" s="746" t="s">
        <v>2945</v>
      </c>
      <c r="E1016" s="750">
        <v>2000</v>
      </c>
      <c r="F1016" s="744" t="s">
        <v>4083</v>
      </c>
      <c r="G1016" s="737" t="s">
        <v>4084</v>
      </c>
      <c r="H1016" s="737" t="s">
        <v>2846</v>
      </c>
      <c r="I1016" s="737" t="s">
        <v>2526</v>
      </c>
      <c r="J1016" s="753" t="s">
        <v>2526</v>
      </c>
      <c r="K1016" s="682">
        <v>1</v>
      </c>
      <c r="L1016" s="748">
        <v>12</v>
      </c>
      <c r="M1016" s="749">
        <v>35326.719999999987</v>
      </c>
      <c r="N1016" s="682">
        <v>1</v>
      </c>
      <c r="O1016" s="748">
        <v>6</v>
      </c>
      <c r="P1016" s="749">
        <v>15919.76</v>
      </c>
    </row>
    <row r="1017" spans="1:16" x14ac:dyDescent="0.2">
      <c r="A1017" s="744">
        <v>480</v>
      </c>
      <c r="B1017" s="744" t="s">
        <v>1264</v>
      </c>
      <c r="C1017" s="744" t="s">
        <v>1201</v>
      </c>
      <c r="D1017" s="746" t="s">
        <v>3464</v>
      </c>
      <c r="E1017" s="750">
        <v>4500</v>
      </c>
      <c r="F1017" s="744" t="s">
        <v>4085</v>
      </c>
      <c r="G1017" s="737" t="s">
        <v>4086</v>
      </c>
      <c r="H1017" s="737" t="s">
        <v>4087</v>
      </c>
      <c r="I1017" s="737" t="s">
        <v>2625</v>
      </c>
      <c r="J1017" s="753" t="s">
        <v>2511</v>
      </c>
      <c r="K1017" s="682">
        <v>5</v>
      </c>
      <c r="L1017" s="748">
        <v>12</v>
      </c>
      <c r="M1017" s="749">
        <v>59651.859999999993</v>
      </c>
      <c r="N1017" s="682">
        <v>2</v>
      </c>
      <c r="O1017" s="748">
        <v>6</v>
      </c>
      <c r="P1017" s="749">
        <v>27878.43</v>
      </c>
    </row>
    <row r="1018" spans="1:16" ht="22.5" x14ac:dyDescent="0.2">
      <c r="A1018" s="744">
        <v>480</v>
      </c>
      <c r="B1018" s="744" t="s">
        <v>1264</v>
      </c>
      <c r="C1018" s="744" t="s">
        <v>1201</v>
      </c>
      <c r="D1018" s="746" t="s">
        <v>4088</v>
      </c>
      <c r="E1018" s="750">
        <v>2000</v>
      </c>
      <c r="F1018" s="744" t="s">
        <v>4089</v>
      </c>
      <c r="G1018" s="737" t="s">
        <v>4090</v>
      </c>
      <c r="H1018" s="737" t="s">
        <v>3517</v>
      </c>
      <c r="I1018" s="737" t="s">
        <v>2625</v>
      </c>
      <c r="J1018" s="753" t="s">
        <v>2511</v>
      </c>
      <c r="K1018" s="682">
        <v>1</v>
      </c>
      <c r="L1018" s="748">
        <v>12</v>
      </c>
      <c r="M1018" s="749">
        <v>35303.94999999999</v>
      </c>
      <c r="N1018" s="682">
        <v>1</v>
      </c>
      <c r="O1018" s="748">
        <v>6</v>
      </c>
      <c r="P1018" s="749">
        <v>15901.71</v>
      </c>
    </row>
    <row r="1019" spans="1:16" ht="22.5" x14ac:dyDescent="0.2">
      <c r="A1019" s="744">
        <v>480</v>
      </c>
      <c r="B1019" s="744" t="s">
        <v>1264</v>
      </c>
      <c r="C1019" s="744" t="s">
        <v>1201</v>
      </c>
      <c r="D1019" s="746" t="s">
        <v>2663</v>
      </c>
      <c r="E1019" s="750">
        <v>2300</v>
      </c>
      <c r="F1019" s="744" t="s">
        <v>4091</v>
      </c>
      <c r="G1019" s="737" t="s">
        <v>4092</v>
      </c>
      <c r="H1019" s="737" t="s">
        <v>4093</v>
      </c>
      <c r="I1019" s="737" t="s">
        <v>2526</v>
      </c>
      <c r="J1019" s="753" t="s">
        <v>2526</v>
      </c>
      <c r="K1019" s="682">
        <v>1</v>
      </c>
      <c r="L1019" s="748">
        <v>12</v>
      </c>
      <c r="M1019" s="749">
        <v>39294.94</v>
      </c>
      <c r="N1019" s="682">
        <v>1</v>
      </c>
      <c r="O1019" s="748">
        <v>6</v>
      </c>
      <c r="P1019" s="749">
        <v>17702.98</v>
      </c>
    </row>
    <row r="1020" spans="1:16" x14ac:dyDescent="0.2">
      <c r="A1020" s="744">
        <v>480</v>
      </c>
      <c r="B1020" s="744" t="s">
        <v>2598</v>
      </c>
      <c r="C1020" s="744" t="s">
        <v>1201</v>
      </c>
      <c r="D1020" s="746" t="s">
        <v>3832</v>
      </c>
      <c r="E1020" s="750">
        <v>3500</v>
      </c>
      <c r="F1020" s="744" t="s">
        <v>4094</v>
      </c>
      <c r="G1020" s="737" t="s">
        <v>4095</v>
      </c>
      <c r="H1020" s="737" t="s">
        <v>4096</v>
      </c>
      <c r="I1020" s="737" t="s">
        <v>2625</v>
      </c>
      <c r="J1020" s="753" t="s">
        <v>2511</v>
      </c>
      <c r="K1020" s="682">
        <v>1</v>
      </c>
      <c r="L1020" s="748">
        <v>12</v>
      </c>
      <c r="M1020" s="749">
        <v>53580.28</v>
      </c>
      <c r="N1020" s="682">
        <v>1</v>
      </c>
      <c r="O1020" s="748">
        <v>6</v>
      </c>
      <c r="P1020" s="749">
        <v>24920.28</v>
      </c>
    </row>
    <row r="1021" spans="1:16" ht="22.5" x14ac:dyDescent="0.2">
      <c r="A1021" s="744">
        <v>480</v>
      </c>
      <c r="B1021" s="744" t="s">
        <v>1264</v>
      </c>
      <c r="C1021" s="744" t="s">
        <v>1201</v>
      </c>
      <c r="D1021" s="746" t="s">
        <v>2641</v>
      </c>
      <c r="E1021" s="750">
        <v>3500</v>
      </c>
      <c r="F1021" s="744" t="s">
        <v>4097</v>
      </c>
      <c r="G1021" s="737" t="s">
        <v>4098</v>
      </c>
      <c r="H1021" s="737" t="s">
        <v>4099</v>
      </c>
      <c r="I1021" s="737" t="s">
        <v>2625</v>
      </c>
      <c r="J1021" s="753" t="s">
        <v>2511</v>
      </c>
      <c r="K1021" s="682">
        <v>1</v>
      </c>
      <c r="L1021" s="748">
        <v>12</v>
      </c>
      <c r="M1021" s="749">
        <v>53483.600000000006</v>
      </c>
      <c r="N1021" s="682">
        <v>1</v>
      </c>
      <c r="O1021" s="748">
        <v>6</v>
      </c>
      <c r="P1021" s="749">
        <v>24823.059999999998</v>
      </c>
    </row>
    <row r="1022" spans="1:16" x14ac:dyDescent="0.2">
      <c r="A1022" s="744">
        <v>480</v>
      </c>
      <c r="B1022" s="744" t="s">
        <v>1264</v>
      </c>
      <c r="C1022" s="744" t="s">
        <v>1201</v>
      </c>
      <c r="D1022" s="746" t="s">
        <v>4100</v>
      </c>
      <c r="E1022" s="750">
        <v>1600</v>
      </c>
      <c r="F1022" s="744" t="s">
        <v>4101</v>
      </c>
      <c r="G1022" s="737" t="s">
        <v>4102</v>
      </c>
      <c r="H1022" s="737" t="s">
        <v>3634</v>
      </c>
      <c r="I1022" s="737" t="s">
        <v>2526</v>
      </c>
      <c r="J1022" s="753" t="s">
        <v>2526</v>
      </c>
      <c r="K1022" s="682">
        <v>1</v>
      </c>
      <c r="L1022" s="748">
        <v>12</v>
      </c>
      <c r="M1022" s="749">
        <v>30803.620000000006</v>
      </c>
      <c r="N1022" s="682">
        <v>1</v>
      </c>
      <c r="O1022" s="748">
        <v>6</v>
      </c>
      <c r="P1022" s="749">
        <v>13529.28</v>
      </c>
    </row>
    <row r="1023" spans="1:16" x14ac:dyDescent="0.2">
      <c r="A1023" s="744">
        <v>480</v>
      </c>
      <c r="B1023" s="744" t="s">
        <v>1264</v>
      </c>
      <c r="C1023" s="744" t="s">
        <v>1201</v>
      </c>
      <c r="D1023" s="746" t="s">
        <v>4103</v>
      </c>
      <c r="E1023" s="750">
        <v>3500</v>
      </c>
      <c r="F1023" s="744" t="s">
        <v>4104</v>
      </c>
      <c r="G1023" s="737" t="s">
        <v>4105</v>
      </c>
      <c r="H1023" s="737" t="s">
        <v>4106</v>
      </c>
      <c r="I1023" s="737" t="s">
        <v>2625</v>
      </c>
      <c r="J1023" s="753" t="s">
        <v>2511</v>
      </c>
      <c r="K1023" s="682">
        <v>5</v>
      </c>
      <c r="L1023" s="748">
        <v>12</v>
      </c>
      <c r="M1023" s="749">
        <v>47085.79</v>
      </c>
      <c r="N1023" s="682">
        <v>2</v>
      </c>
      <c r="O1023" s="748">
        <v>6</v>
      </c>
      <c r="P1023" s="749">
        <v>22274.15</v>
      </c>
    </row>
    <row r="1024" spans="1:16" ht="22.5" x14ac:dyDescent="0.2">
      <c r="A1024" s="744">
        <v>480</v>
      </c>
      <c r="B1024" s="744" t="s">
        <v>1264</v>
      </c>
      <c r="C1024" s="744" t="s">
        <v>1201</v>
      </c>
      <c r="D1024" s="746" t="s">
        <v>4107</v>
      </c>
      <c r="E1024" s="750">
        <v>6000</v>
      </c>
      <c r="F1024" s="744" t="s">
        <v>4108</v>
      </c>
      <c r="G1024" s="737" t="s">
        <v>4109</v>
      </c>
      <c r="H1024" s="737" t="s">
        <v>2555</v>
      </c>
      <c r="I1024" s="737" t="s">
        <v>2625</v>
      </c>
      <c r="J1024" s="753" t="s">
        <v>2511</v>
      </c>
      <c r="K1024" s="682">
        <v>1</v>
      </c>
      <c r="L1024" s="748">
        <v>12</v>
      </c>
      <c r="M1024" s="749">
        <v>76763.099999999991</v>
      </c>
      <c r="N1024" s="682">
        <v>1</v>
      </c>
      <c r="O1024" s="748">
        <v>6</v>
      </c>
      <c r="P1024" s="749">
        <v>36650.839999999997</v>
      </c>
    </row>
    <row r="1025" spans="1:16" ht="22.5" x14ac:dyDescent="0.2">
      <c r="A1025" s="744">
        <v>480</v>
      </c>
      <c r="B1025" s="744" t="s">
        <v>1264</v>
      </c>
      <c r="C1025" s="744" t="s">
        <v>1201</v>
      </c>
      <c r="D1025" s="746" t="s">
        <v>3712</v>
      </c>
      <c r="E1025" s="750">
        <v>3100</v>
      </c>
      <c r="F1025" s="744" t="s">
        <v>4110</v>
      </c>
      <c r="G1025" s="737" t="s">
        <v>4111</v>
      </c>
      <c r="H1025" s="737" t="s">
        <v>4112</v>
      </c>
      <c r="I1025" s="737" t="s">
        <v>2603</v>
      </c>
      <c r="J1025" s="753" t="s">
        <v>2547</v>
      </c>
      <c r="K1025" s="682">
        <v>1</v>
      </c>
      <c r="L1025" s="748">
        <v>12</v>
      </c>
      <c r="M1025" s="749">
        <v>48555.83</v>
      </c>
      <c r="N1025" s="682">
        <v>1</v>
      </c>
      <c r="O1025" s="748">
        <v>6</v>
      </c>
      <c r="P1025" s="749">
        <v>22529.25</v>
      </c>
    </row>
    <row r="1026" spans="1:16" x14ac:dyDescent="0.2">
      <c r="A1026" s="744">
        <v>480</v>
      </c>
      <c r="B1026" s="744" t="s">
        <v>1264</v>
      </c>
      <c r="C1026" s="744" t="s">
        <v>1201</v>
      </c>
      <c r="D1026" s="746" t="s">
        <v>2620</v>
      </c>
      <c r="E1026" s="750">
        <v>2500</v>
      </c>
      <c r="F1026" s="744" t="s">
        <v>4113</v>
      </c>
      <c r="G1026" s="737" t="s">
        <v>4114</v>
      </c>
      <c r="H1026" s="737" t="s">
        <v>4115</v>
      </c>
      <c r="I1026" s="737" t="s">
        <v>2526</v>
      </c>
      <c r="J1026" s="753" t="s">
        <v>2526</v>
      </c>
      <c r="K1026" s="682">
        <v>1</v>
      </c>
      <c r="L1026" s="748">
        <v>12</v>
      </c>
      <c r="M1026" s="749">
        <v>41654.79</v>
      </c>
      <c r="N1026" s="682">
        <v>1</v>
      </c>
      <c r="O1026" s="748">
        <v>6</v>
      </c>
      <c r="P1026" s="749">
        <v>18930</v>
      </c>
    </row>
    <row r="1027" spans="1:16" ht="22.5" x14ac:dyDescent="0.2">
      <c r="A1027" s="744">
        <v>480</v>
      </c>
      <c r="B1027" s="744" t="s">
        <v>1264</v>
      </c>
      <c r="C1027" s="744" t="s">
        <v>1201</v>
      </c>
      <c r="D1027" s="746" t="s">
        <v>4116</v>
      </c>
      <c r="E1027" s="750">
        <v>5000</v>
      </c>
      <c r="F1027" s="744" t="s">
        <v>4117</v>
      </c>
      <c r="G1027" s="737" t="s">
        <v>4118</v>
      </c>
      <c r="H1027" s="737" t="s">
        <v>3773</v>
      </c>
      <c r="I1027" s="737" t="s">
        <v>2625</v>
      </c>
      <c r="J1027" s="753" t="s">
        <v>2511</v>
      </c>
      <c r="K1027" s="682">
        <v>1</v>
      </c>
      <c r="L1027" s="748">
        <v>12</v>
      </c>
      <c r="M1027" s="749">
        <v>71697.33</v>
      </c>
      <c r="N1027" s="682">
        <v>1</v>
      </c>
      <c r="O1027" s="748">
        <v>6</v>
      </c>
      <c r="P1027" s="749">
        <v>33930</v>
      </c>
    </row>
    <row r="1028" spans="1:16" x14ac:dyDescent="0.2">
      <c r="A1028" s="744">
        <v>480</v>
      </c>
      <c r="B1028" s="744" t="s">
        <v>2598</v>
      </c>
      <c r="C1028" s="744" t="s">
        <v>1201</v>
      </c>
      <c r="D1028" s="746" t="s">
        <v>4107</v>
      </c>
      <c r="E1028" s="750">
        <v>4000</v>
      </c>
      <c r="F1028" s="744" t="s">
        <v>4119</v>
      </c>
      <c r="G1028" s="737" t="s">
        <v>4120</v>
      </c>
      <c r="H1028" s="737" t="s">
        <v>2555</v>
      </c>
      <c r="I1028" s="737" t="s">
        <v>2625</v>
      </c>
      <c r="J1028" s="753" t="s">
        <v>2511</v>
      </c>
      <c r="K1028" s="682">
        <v>1</v>
      </c>
      <c r="L1028" s="748">
        <v>12</v>
      </c>
      <c r="M1028" s="749">
        <v>59109.99</v>
      </c>
      <c r="N1028" s="682">
        <v>1</v>
      </c>
      <c r="O1028" s="748">
        <v>6</v>
      </c>
      <c r="P1028" s="749">
        <v>27705.93</v>
      </c>
    </row>
    <row r="1029" spans="1:16" x14ac:dyDescent="0.2">
      <c r="A1029" s="744">
        <v>480</v>
      </c>
      <c r="B1029" s="744" t="s">
        <v>1264</v>
      </c>
      <c r="C1029" s="744" t="s">
        <v>1201</v>
      </c>
      <c r="D1029" s="746" t="s">
        <v>4103</v>
      </c>
      <c r="E1029" s="750">
        <v>3500</v>
      </c>
      <c r="F1029" s="744" t="s">
        <v>4121</v>
      </c>
      <c r="G1029" s="737" t="s">
        <v>4122</v>
      </c>
      <c r="H1029" s="737" t="s">
        <v>2519</v>
      </c>
      <c r="I1029" s="737" t="s">
        <v>2519</v>
      </c>
      <c r="J1029" s="753" t="s">
        <v>2519</v>
      </c>
      <c r="K1029" s="682">
        <v>5</v>
      </c>
      <c r="L1029" s="748">
        <v>12</v>
      </c>
      <c r="M1029" s="749">
        <v>47113.98</v>
      </c>
      <c r="N1029" s="682">
        <v>2</v>
      </c>
      <c r="O1029" s="748">
        <v>6</v>
      </c>
      <c r="P1029" s="749">
        <v>22279.760000000002</v>
      </c>
    </row>
    <row r="1030" spans="1:16" x14ac:dyDescent="0.2">
      <c r="A1030" s="744">
        <v>480</v>
      </c>
      <c r="B1030" s="744" t="s">
        <v>1264</v>
      </c>
      <c r="C1030" s="744" t="s">
        <v>1201</v>
      </c>
      <c r="D1030" s="746" t="s">
        <v>2921</v>
      </c>
      <c r="E1030" s="750">
        <v>1500</v>
      </c>
      <c r="F1030" s="744" t="s">
        <v>4123</v>
      </c>
      <c r="G1030" s="737" t="s">
        <v>4124</v>
      </c>
      <c r="H1030" s="737" t="s">
        <v>2742</v>
      </c>
      <c r="I1030" s="737" t="s">
        <v>2521</v>
      </c>
      <c r="J1030" s="753" t="s">
        <v>2521</v>
      </c>
      <c r="K1030" s="682">
        <v>1</v>
      </c>
      <c r="L1030" s="748">
        <v>12</v>
      </c>
      <c r="M1030" s="749">
        <v>29549.300000000003</v>
      </c>
      <c r="N1030" s="682">
        <v>1</v>
      </c>
      <c r="O1030" s="748">
        <v>6</v>
      </c>
      <c r="P1030" s="749">
        <v>13010.16</v>
      </c>
    </row>
    <row r="1031" spans="1:16" ht="22.5" x14ac:dyDescent="0.2">
      <c r="A1031" s="744">
        <v>480</v>
      </c>
      <c r="B1031" s="744" t="s">
        <v>3203</v>
      </c>
      <c r="C1031" s="744" t="s">
        <v>1201</v>
      </c>
      <c r="D1031" s="746" t="s">
        <v>4125</v>
      </c>
      <c r="E1031" s="750">
        <v>4500</v>
      </c>
      <c r="F1031" s="744" t="s">
        <v>1734</v>
      </c>
      <c r="G1031" s="737" t="s">
        <v>1735</v>
      </c>
      <c r="H1031" s="737" t="s">
        <v>4126</v>
      </c>
      <c r="I1031" s="737" t="s">
        <v>2625</v>
      </c>
      <c r="J1031" s="753" t="s">
        <v>2511</v>
      </c>
      <c r="K1031" s="682">
        <v>1</v>
      </c>
      <c r="L1031" s="748">
        <v>6</v>
      </c>
      <c r="M1031" s="749">
        <v>41008.46</v>
      </c>
      <c r="N1031" s="682"/>
      <c r="O1031" s="748"/>
      <c r="P1031" s="749"/>
    </row>
    <row r="1032" spans="1:16" x14ac:dyDescent="0.2">
      <c r="A1032" s="744">
        <v>480</v>
      </c>
      <c r="B1032" s="744" t="s">
        <v>1264</v>
      </c>
      <c r="C1032" s="744" t="s">
        <v>1201</v>
      </c>
      <c r="D1032" s="746" t="s">
        <v>2764</v>
      </c>
      <c r="E1032" s="750">
        <v>2300</v>
      </c>
      <c r="F1032" s="744" t="s">
        <v>4127</v>
      </c>
      <c r="G1032" s="737" t="s">
        <v>4128</v>
      </c>
      <c r="H1032" s="737" t="s">
        <v>4129</v>
      </c>
      <c r="I1032" s="737" t="s">
        <v>2526</v>
      </c>
      <c r="J1032" s="753" t="s">
        <v>2526</v>
      </c>
      <c r="K1032" s="682">
        <v>1</v>
      </c>
      <c r="L1032" s="748">
        <v>12</v>
      </c>
      <c r="M1032" s="749">
        <v>38797.499999999993</v>
      </c>
      <c r="N1032" s="682">
        <v>1</v>
      </c>
      <c r="O1032" s="748">
        <v>6</v>
      </c>
      <c r="P1032" s="749">
        <v>17518.419999999998</v>
      </c>
    </row>
    <row r="1033" spans="1:16" ht="22.5" x14ac:dyDescent="0.2">
      <c r="A1033" s="744">
        <v>480</v>
      </c>
      <c r="B1033" s="744" t="s">
        <v>2598</v>
      </c>
      <c r="C1033" s="744" t="s">
        <v>1201</v>
      </c>
      <c r="D1033" s="746" t="s">
        <v>2604</v>
      </c>
      <c r="E1033" s="750">
        <v>1500</v>
      </c>
      <c r="F1033" s="744" t="s">
        <v>4130</v>
      </c>
      <c r="G1033" s="737" t="s">
        <v>4131</v>
      </c>
      <c r="H1033" s="737" t="s">
        <v>4132</v>
      </c>
      <c r="I1033" s="737" t="s">
        <v>2625</v>
      </c>
      <c r="J1033" s="753" t="s">
        <v>2511</v>
      </c>
      <c r="K1033" s="682">
        <v>1</v>
      </c>
      <c r="L1033" s="748">
        <v>12</v>
      </c>
      <c r="M1033" s="749">
        <v>28507.320000000007</v>
      </c>
      <c r="N1033" s="682">
        <v>1</v>
      </c>
      <c r="O1033" s="748">
        <v>6</v>
      </c>
      <c r="P1033" s="749">
        <v>12672.91</v>
      </c>
    </row>
    <row r="1034" spans="1:16" x14ac:dyDescent="0.2">
      <c r="A1034" s="744">
        <v>480</v>
      </c>
      <c r="B1034" s="744" t="s">
        <v>2598</v>
      </c>
      <c r="C1034" s="744" t="s">
        <v>1201</v>
      </c>
      <c r="D1034" s="746" t="s">
        <v>2611</v>
      </c>
      <c r="E1034" s="750">
        <v>1500</v>
      </c>
      <c r="F1034" s="744" t="s">
        <v>4133</v>
      </c>
      <c r="G1034" s="737" t="s">
        <v>4134</v>
      </c>
      <c r="H1034" s="737" t="s">
        <v>2617</v>
      </c>
      <c r="I1034" s="737" t="s">
        <v>2625</v>
      </c>
      <c r="J1034" s="753" t="s">
        <v>2511</v>
      </c>
      <c r="K1034" s="682">
        <v>5</v>
      </c>
      <c r="L1034" s="748">
        <v>12</v>
      </c>
      <c r="M1034" s="749">
        <v>23174.16</v>
      </c>
      <c r="N1034" s="682">
        <v>2</v>
      </c>
      <c r="O1034" s="748">
        <v>6</v>
      </c>
      <c r="P1034" s="749">
        <v>9743.119999999999</v>
      </c>
    </row>
    <row r="1035" spans="1:16" x14ac:dyDescent="0.2">
      <c r="A1035" s="744">
        <v>480</v>
      </c>
      <c r="B1035" s="744" t="s">
        <v>2598</v>
      </c>
      <c r="C1035" s="744" t="s">
        <v>1201</v>
      </c>
      <c r="D1035" s="746" t="s">
        <v>4135</v>
      </c>
      <c r="E1035" s="750">
        <v>2100</v>
      </c>
      <c r="F1035" s="744" t="s">
        <v>4136</v>
      </c>
      <c r="G1035" s="737" t="s">
        <v>4137</v>
      </c>
      <c r="H1035" s="737" t="s">
        <v>4138</v>
      </c>
      <c r="I1035" s="737" t="s">
        <v>2526</v>
      </c>
      <c r="J1035" s="753" t="s">
        <v>2526</v>
      </c>
      <c r="K1035" s="682">
        <v>1</v>
      </c>
      <c r="L1035" s="748">
        <v>12</v>
      </c>
      <c r="M1035" s="749">
        <v>36889.37000000001</v>
      </c>
      <c r="N1035" s="682">
        <v>1</v>
      </c>
      <c r="O1035" s="748">
        <v>6</v>
      </c>
      <c r="P1035" s="749">
        <v>16483.96</v>
      </c>
    </row>
    <row r="1036" spans="1:16" ht="22.5" x14ac:dyDescent="0.2">
      <c r="A1036" s="744">
        <v>480</v>
      </c>
      <c r="B1036" s="744" t="s">
        <v>1264</v>
      </c>
      <c r="C1036" s="744" t="s">
        <v>1201</v>
      </c>
      <c r="D1036" s="746" t="s">
        <v>2620</v>
      </c>
      <c r="E1036" s="750">
        <v>2500</v>
      </c>
      <c r="F1036" s="744" t="s">
        <v>2523</v>
      </c>
      <c r="G1036" s="737" t="s">
        <v>2524</v>
      </c>
      <c r="H1036" s="737" t="s">
        <v>2525</v>
      </c>
      <c r="I1036" s="737" t="s">
        <v>2526</v>
      </c>
      <c r="J1036" s="753" t="s">
        <v>2526</v>
      </c>
      <c r="K1036" s="682">
        <v>1</v>
      </c>
      <c r="L1036" s="748">
        <v>8</v>
      </c>
      <c r="M1036" s="749">
        <v>31300.420000000002</v>
      </c>
      <c r="N1036" s="682"/>
      <c r="O1036" s="748"/>
      <c r="P1036" s="749"/>
    </row>
    <row r="1037" spans="1:16" x14ac:dyDescent="0.2">
      <c r="A1037" s="744">
        <v>480</v>
      </c>
      <c r="B1037" s="744" t="s">
        <v>1264</v>
      </c>
      <c r="C1037" s="744" t="s">
        <v>1201</v>
      </c>
      <c r="D1037" s="746" t="s">
        <v>4139</v>
      </c>
      <c r="E1037" s="750">
        <v>2100</v>
      </c>
      <c r="F1037" s="744" t="s">
        <v>4140</v>
      </c>
      <c r="G1037" s="737" t="s">
        <v>4141</v>
      </c>
      <c r="H1037" s="737" t="s">
        <v>2617</v>
      </c>
      <c r="I1037" s="737" t="s">
        <v>2526</v>
      </c>
      <c r="J1037" s="753" t="s">
        <v>2526</v>
      </c>
      <c r="K1037" s="682">
        <v>5</v>
      </c>
      <c r="L1037" s="748">
        <v>12</v>
      </c>
      <c r="M1037" s="749">
        <v>30889.489999999998</v>
      </c>
      <c r="N1037" s="682">
        <v>2</v>
      </c>
      <c r="O1037" s="748">
        <v>6</v>
      </c>
      <c r="P1037" s="749">
        <v>13530</v>
      </c>
    </row>
    <row r="1038" spans="1:16" ht="22.5" x14ac:dyDescent="0.2">
      <c r="A1038" s="744">
        <v>480</v>
      </c>
      <c r="B1038" s="744" t="s">
        <v>1264</v>
      </c>
      <c r="C1038" s="744" t="s">
        <v>1201</v>
      </c>
      <c r="D1038" s="746" t="s">
        <v>3370</v>
      </c>
      <c r="E1038" s="750">
        <v>2700</v>
      </c>
      <c r="F1038" s="744" t="s">
        <v>4142</v>
      </c>
      <c r="G1038" s="737" t="s">
        <v>4143</v>
      </c>
      <c r="H1038" s="737" t="s">
        <v>4144</v>
      </c>
      <c r="I1038" s="737" t="s">
        <v>2625</v>
      </c>
      <c r="J1038" s="753" t="s">
        <v>2511</v>
      </c>
      <c r="K1038" s="682">
        <v>1</v>
      </c>
      <c r="L1038" s="748">
        <v>12</v>
      </c>
      <c r="M1038" s="749">
        <v>43997.740000000005</v>
      </c>
      <c r="N1038" s="682">
        <v>1</v>
      </c>
      <c r="O1038" s="748">
        <v>6</v>
      </c>
      <c r="P1038" s="749">
        <v>20082.91</v>
      </c>
    </row>
    <row r="1039" spans="1:16" x14ac:dyDescent="0.2">
      <c r="A1039" s="744">
        <v>480</v>
      </c>
      <c r="B1039" s="744" t="s">
        <v>1264</v>
      </c>
      <c r="C1039" s="744" t="s">
        <v>1201</v>
      </c>
      <c r="D1039" s="746" t="s">
        <v>4145</v>
      </c>
      <c r="E1039" s="750">
        <v>1800</v>
      </c>
      <c r="F1039" s="744" t="s">
        <v>4146</v>
      </c>
      <c r="G1039" s="737" t="s">
        <v>4147</v>
      </c>
      <c r="H1039" s="737" t="s">
        <v>2661</v>
      </c>
      <c r="I1039" s="737" t="s">
        <v>2625</v>
      </c>
      <c r="J1039" s="753" t="s">
        <v>2511</v>
      </c>
      <c r="K1039" s="682">
        <v>1</v>
      </c>
      <c r="L1039" s="748">
        <v>12</v>
      </c>
      <c r="M1039" s="749">
        <v>33274.899999999994</v>
      </c>
      <c r="N1039" s="682">
        <v>1</v>
      </c>
      <c r="O1039" s="748">
        <v>6</v>
      </c>
      <c r="P1039" s="749">
        <v>14714.029999999999</v>
      </c>
    </row>
    <row r="1040" spans="1:16" x14ac:dyDescent="0.2">
      <c r="A1040" s="744">
        <v>480</v>
      </c>
      <c r="B1040" s="744" t="s">
        <v>2598</v>
      </c>
      <c r="C1040" s="744" t="s">
        <v>1201</v>
      </c>
      <c r="D1040" s="746" t="s">
        <v>2614</v>
      </c>
      <c r="E1040" s="750">
        <v>1500</v>
      </c>
      <c r="F1040" s="744" t="s">
        <v>4148</v>
      </c>
      <c r="G1040" s="737" t="s">
        <v>4149</v>
      </c>
      <c r="H1040" s="737" t="s">
        <v>2617</v>
      </c>
      <c r="I1040" s="737" t="s">
        <v>2526</v>
      </c>
      <c r="J1040" s="753" t="s">
        <v>2526</v>
      </c>
      <c r="K1040" s="682">
        <v>5</v>
      </c>
      <c r="L1040" s="748">
        <v>12</v>
      </c>
      <c r="M1040" s="749">
        <v>23650</v>
      </c>
      <c r="N1040" s="682">
        <v>2</v>
      </c>
      <c r="O1040" s="748">
        <v>6</v>
      </c>
      <c r="P1040" s="749">
        <v>9880</v>
      </c>
    </row>
    <row r="1041" spans="1:16" x14ac:dyDescent="0.2">
      <c r="A1041" s="744">
        <v>480</v>
      </c>
      <c r="B1041" s="744" t="s">
        <v>2598</v>
      </c>
      <c r="C1041" s="744" t="s">
        <v>1201</v>
      </c>
      <c r="D1041" s="746" t="s">
        <v>2604</v>
      </c>
      <c r="E1041" s="750">
        <v>1500</v>
      </c>
      <c r="F1041" s="744" t="s">
        <v>4150</v>
      </c>
      <c r="G1041" s="737" t="s">
        <v>4151</v>
      </c>
      <c r="H1041" s="737" t="s">
        <v>2583</v>
      </c>
      <c r="I1041" s="737" t="s">
        <v>2526</v>
      </c>
      <c r="J1041" s="753" t="s">
        <v>2526</v>
      </c>
      <c r="K1041" s="682">
        <v>1</v>
      </c>
      <c r="L1041" s="748">
        <v>12</v>
      </c>
      <c r="M1041" s="749">
        <v>29410.400000000005</v>
      </c>
      <c r="N1041" s="682">
        <v>1</v>
      </c>
      <c r="O1041" s="748">
        <v>6</v>
      </c>
      <c r="P1041" s="749">
        <v>12802.08</v>
      </c>
    </row>
    <row r="1042" spans="1:16" x14ac:dyDescent="0.2">
      <c r="A1042" s="744">
        <v>480</v>
      </c>
      <c r="B1042" s="744" t="s">
        <v>1264</v>
      </c>
      <c r="C1042" s="744" t="s">
        <v>1201</v>
      </c>
      <c r="D1042" s="746" t="s">
        <v>3399</v>
      </c>
      <c r="E1042" s="750">
        <v>1500</v>
      </c>
      <c r="F1042" s="744" t="s">
        <v>4152</v>
      </c>
      <c r="G1042" s="737" t="s">
        <v>4153</v>
      </c>
      <c r="H1042" s="737" t="s">
        <v>2882</v>
      </c>
      <c r="I1042" s="737" t="s">
        <v>2526</v>
      </c>
      <c r="J1042" s="753" t="s">
        <v>2526</v>
      </c>
      <c r="K1042" s="682">
        <v>1</v>
      </c>
      <c r="L1042" s="748">
        <v>12</v>
      </c>
      <c r="M1042" s="749">
        <v>28502.789999999994</v>
      </c>
      <c r="N1042" s="682">
        <v>1</v>
      </c>
      <c r="O1042" s="748">
        <v>6</v>
      </c>
      <c r="P1042" s="749">
        <v>12910.28</v>
      </c>
    </row>
    <row r="1043" spans="1:16" x14ac:dyDescent="0.2">
      <c r="A1043" s="744">
        <v>480</v>
      </c>
      <c r="B1043" s="744" t="s">
        <v>1264</v>
      </c>
      <c r="C1043" s="744" t="s">
        <v>1201</v>
      </c>
      <c r="D1043" s="746" t="s">
        <v>2604</v>
      </c>
      <c r="E1043" s="750">
        <v>1500</v>
      </c>
      <c r="F1043" s="744" t="s">
        <v>1801</v>
      </c>
      <c r="G1043" s="737" t="s">
        <v>1802</v>
      </c>
      <c r="H1043" s="737" t="s">
        <v>2583</v>
      </c>
      <c r="I1043" s="737" t="s">
        <v>2526</v>
      </c>
      <c r="J1043" s="753" t="s">
        <v>2526</v>
      </c>
      <c r="K1043" s="682">
        <v>1</v>
      </c>
      <c r="L1043" s="748">
        <v>11</v>
      </c>
      <c r="M1043" s="749">
        <v>6082.15</v>
      </c>
      <c r="N1043" s="682"/>
      <c r="O1043" s="748"/>
      <c r="P1043" s="749"/>
    </row>
    <row r="1044" spans="1:16" x14ac:dyDescent="0.2">
      <c r="A1044" s="744">
        <v>480</v>
      </c>
      <c r="B1044" s="744" t="s">
        <v>1264</v>
      </c>
      <c r="C1044" s="744" t="s">
        <v>1201</v>
      </c>
      <c r="D1044" s="746" t="s">
        <v>2650</v>
      </c>
      <c r="E1044" s="750">
        <v>2100</v>
      </c>
      <c r="F1044" s="744" t="s">
        <v>4154</v>
      </c>
      <c r="G1044" s="737" t="s">
        <v>4155</v>
      </c>
      <c r="H1044" s="737" t="s">
        <v>3517</v>
      </c>
      <c r="I1044" s="737" t="s">
        <v>2625</v>
      </c>
      <c r="J1044" s="753" t="s">
        <v>2511</v>
      </c>
      <c r="K1044" s="682">
        <v>6</v>
      </c>
      <c r="L1044" s="748">
        <v>12</v>
      </c>
      <c r="M1044" s="749">
        <v>30711.860000000004</v>
      </c>
      <c r="N1044" s="682">
        <v>2</v>
      </c>
      <c r="O1044" s="748">
        <v>6</v>
      </c>
      <c r="P1044" s="749">
        <v>13494.119999999999</v>
      </c>
    </row>
    <row r="1045" spans="1:16" x14ac:dyDescent="0.2">
      <c r="A1045" s="744">
        <v>480</v>
      </c>
      <c r="B1045" s="744" t="s">
        <v>1264</v>
      </c>
      <c r="C1045" s="744" t="s">
        <v>1201</v>
      </c>
      <c r="D1045" s="746" t="s">
        <v>2621</v>
      </c>
      <c r="E1045" s="750">
        <v>1800</v>
      </c>
      <c r="F1045" s="744" t="s">
        <v>4156</v>
      </c>
      <c r="G1045" s="737" t="s">
        <v>4157</v>
      </c>
      <c r="H1045" s="737" t="s">
        <v>2587</v>
      </c>
      <c r="I1045" s="737" t="s">
        <v>2526</v>
      </c>
      <c r="J1045" s="753" t="s">
        <v>2526</v>
      </c>
      <c r="K1045" s="682">
        <v>1</v>
      </c>
      <c r="L1045" s="748">
        <v>12</v>
      </c>
      <c r="M1045" s="749">
        <v>33229.259999999995</v>
      </c>
      <c r="N1045" s="682">
        <v>1</v>
      </c>
      <c r="O1045" s="748">
        <v>6</v>
      </c>
      <c r="P1045" s="749">
        <v>14730</v>
      </c>
    </row>
    <row r="1046" spans="1:16" ht="22.5" x14ac:dyDescent="0.2">
      <c r="A1046" s="744">
        <v>480</v>
      </c>
      <c r="B1046" s="744" t="s">
        <v>2598</v>
      </c>
      <c r="C1046" s="744" t="s">
        <v>1201</v>
      </c>
      <c r="D1046" s="746" t="s">
        <v>2700</v>
      </c>
      <c r="E1046" s="750">
        <v>1500</v>
      </c>
      <c r="F1046" s="744" t="s">
        <v>4158</v>
      </c>
      <c r="G1046" s="737" t="s">
        <v>4159</v>
      </c>
      <c r="H1046" s="737" t="s">
        <v>4160</v>
      </c>
      <c r="I1046" s="737" t="s">
        <v>2625</v>
      </c>
      <c r="J1046" s="753" t="s">
        <v>2511</v>
      </c>
      <c r="K1046" s="682">
        <v>1</v>
      </c>
      <c r="L1046" s="748">
        <v>12</v>
      </c>
      <c r="M1046" s="749">
        <v>29440.78</v>
      </c>
      <c r="N1046" s="682">
        <v>1</v>
      </c>
      <c r="O1046" s="748">
        <v>6</v>
      </c>
      <c r="P1046" s="749">
        <v>12946.67</v>
      </c>
    </row>
    <row r="1047" spans="1:16" x14ac:dyDescent="0.2">
      <c r="A1047" s="744">
        <v>480</v>
      </c>
      <c r="B1047" s="744" t="s">
        <v>1264</v>
      </c>
      <c r="C1047" s="744" t="s">
        <v>1201</v>
      </c>
      <c r="D1047" s="746" t="s">
        <v>3712</v>
      </c>
      <c r="E1047" s="750">
        <v>3500</v>
      </c>
      <c r="F1047" s="744" t="s">
        <v>4161</v>
      </c>
      <c r="G1047" s="737" t="s">
        <v>4162</v>
      </c>
      <c r="H1047" s="737" t="s">
        <v>4163</v>
      </c>
      <c r="I1047" s="737" t="s">
        <v>2625</v>
      </c>
      <c r="J1047" s="753" t="s">
        <v>2511</v>
      </c>
      <c r="K1047" s="682">
        <v>1</v>
      </c>
      <c r="L1047" s="748">
        <v>12</v>
      </c>
      <c r="M1047" s="749">
        <v>53426.67</v>
      </c>
      <c r="N1047" s="682">
        <v>1</v>
      </c>
      <c r="O1047" s="748">
        <v>6</v>
      </c>
      <c r="P1047" s="749">
        <v>25151.93</v>
      </c>
    </row>
    <row r="1048" spans="1:16" x14ac:dyDescent="0.2">
      <c r="A1048" s="744">
        <v>480</v>
      </c>
      <c r="B1048" s="744" t="s">
        <v>2598</v>
      </c>
      <c r="C1048" s="744" t="s">
        <v>1201</v>
      </c>
      <c r="D1048" s="746" t="s">
        <v>2604</v>
      </c>
      <c r="E1048" s="750">
        <v>1500</v>
      </c>
      <c r="F1048" s="744" t="s">
        <v>4164</v>
      </c>
      <c r="G1048" s="737" t="s">
        <v>4165</v>
      </c>
      <c r="H1048" s="737" t="s">
        <v>2565</v>
      </c>
      <c r="I1048" s="737" t="s">
        <v>2526</v>
      </c>
      <c r="J1048" s="753" t="s">
        <v>2526</v>
      </c>
      <c r="K1048" s="682">
        <v>1</v>
      </c>
      <c r="L1048" s="748">
        <v>12</v>
      </c>
      <c r="M1048" s="749">
        <v>29565.27</v>
      </c>
      <c r="N1048" s="682">
        <v>1</v>
      </c>
      <c r="O1048" s="748">
        <v>6</v>
      </c>
      <c r="P1048" s="749">
        <v>12898.880000000001</v>
      </c>
    </row>
    <row r="1049" spans="1:16" x14ac:dyDescent="0.2">
      <c r="A1049" s="744">
        <v>480</v>
      </c>
      <c r="B1049" s="744" t="s">
        <v>1264</v>
      </c>
      <c r="C1049" s="744" t="s">
        <v>1201</v>
      </c>
      <c r="D1049" s="746" t="s">
        <v>4166</v>
      </c>
      <c r="E1049" s="750">
        <v>3100</v>
      </c>
      <c r="F1049" s="744" t="s">
        <v>4167</v>
      </c>
      <c r="G1049" s="737" t="s">
        <v>4168</v>
      </c>
      <c r="H1049" s="737" t="s">
        <v>3649</v>
      </c>
      <c r="I1049" s="737" t="s">
        <v>2625</v>
      </c>
      <c r="J1049" s="753" t="s">
        <v>2511</v>
      </c>
      <c r="K1049" s="682">
        <v>1</v>
      </c>
      <c r="L1049" s="748">
        <v>12</v>
      </c>
      <c r="M1049" s="749">
        <v>47888.98</v>
      </c>
      <c r="N1049" s="682">
        <v>1</v>
      </c>
      <c r="O1049" s="748">
        <v>6</v>
      </c>
      <c r="P1049" s="749">
        <v>22282.83</v>
      </c>
    </row>
    <row r="1050" spans="1:16" x14ac:dyDescent="0.2">
      <c r="A1050" s="744">
        <v>480</v>
      </c>
      <c r="B1050" s="744" t="s">
        <v>2598</v>
      </c>
      <c r="C1050" s="744" t="s">
        <v>1201</v>
      </c>
      <c r="D1050" s="746" t="s">
        <v>2641</v>
      </c>
      <c r="E1050" s="750">
        <v>2500</v>
      </c>
      <c r="F1050" s="744" t="s">
        <v>4169</v>
      </c>
      <c r="G1050" s="737" t="s">
        <v>4170</v>
      </c>
      <c r="H1050" s="737" t="s">
        <v>2565</v>
      </c>
      <c r="I1050" s="737" t="s">
        <v>2526</v>
      </c>
      <c r="J1050" s="753" t="s">
        <v>2526</v>
      </c>
      <c r="K1050" s="682">
        <v>1</v>
      </c>
      <c r="L1050" s="748">
        <v>12</v>
      </c>
      <c r="M1050" s="749">
        <v>41670.42</v>
      </c>
      <c r="N1050" s="682">
        <v>1</v>
      </c>
      <c r="O1050" s="748">
        <v>6</v>
      </c>
      <c r="P1050" s="749">
        <v>18930</v>
      </c>
    </row>
    <row r="1051" spans="1:16" x14ac:dyDescent="0.2">
      <c r="A1051" s="744">
        <v>480</v>
      </c>
      <c r="B1051" s="744" t="s">
        <v>1264</v>
      </c>
      <c r="C1051" s="744" t="s">
        <v>1201</v>
      </c>
      <c r="D1051" s="746" t="s">
        <v>3793</v>
      </c>
      <c r="E1051" s="750">
        <v>1800</v>
      </c>
      <c r="F1051" s="744" t="s">
        <v>4171</v>
      </c>
      <c r="G1051" s="737" t="s">
        <v>4172</v>
      </c>
      <c r="H1051" s="737" t="s">
        <v>4173</v>
      </c>
      <c r="I1051" s="737" t="s">
        <v>2526</v>
      </c>
      <c r="J1051" s="753" t="s">
        <v>2526</v>
      </c>
      <c r="K1051" s="682">
        <v>1</v>
      </c>
      <c r="L1051" s="748">
        <v>12</v>
      </c>
      <c r="M1051" s="749">
        <v>33074.939999999988</v>
      </c>
      <c r="N1051" s="682">
        <v>1</v>
      </c>
      <c r="O1051" s="748">
        <v>6</v>
      </c>
      <c r="P1051" s="749">
        <v>12429.84</v>
      </c>
    </row>
    <row r="1052" spans="1:16" ht="22.5" x14ac:dyDescent="0.2">
      <c r="A1052" s="744">
        <v>480</v>
      </c>
      <c r="B1052" s="744" t="s">
        <v>1264</v>
      </c>
      <c r="C1052" s="744" t="s">
        <v>1201</v>
      </c>
      <c r="D1052" s="746" t="s">
        <v>4174</v>
      </c>
      <c r="E1052" s="750">
        <v>1500</v>
      </c>
      <c r="F1052" s="744" t="s">
        <v>4175</v>
      </c>
      <c r="G1052" s="737" t="s">
        <v>4176</v>
      </c>
      <c r="H1052" s="737" t="s">
        <v>4177</v>
      </c>
      <c r="I1052" s="737" t="s">
        <v>2526</v>
      </c>
      <c r="J1052" s="753" t="s">
        <v>2526</v>
      </c>
      <c r="K1052" s="682">
        <v>1</v>
      </c>
      <c r="L1052" s="748">
        <v>12</v>
      </c>
      <c r="M1052" s="749">
        <v>29521.379999999997</v>
      </c>
      <c r="N1052" s="682">
        <v>1</v>
      </c>
      <c r="O1052" s="748">
        <v>6</v>
      </c>
      <c r="P1052" s="749">
        <v>12915.97</v>
      </c>
    </row>
    <row r="1053" spans="1:16" x14ac:dyDescent="0.2">
      <c r="A1053" s="744">
        <v>480</v>
      </c>
      <c r="B1053" s="744" t="s">
        <v>1264</v>
      </c>
      <c r="C1053" s="744" t="s">
        <v>1201</v>
      </c>
      <c r="D1053" s="746" t="s">
        <v>3985</v>
      </c>
      <c r="E1053" s="750">
        <v>1500</v>
      </c>
      <c r="F1053" s="744" t="s">
        <v>4178</v>
      </c>
      <c r="G1053" s="737" t="s">
        <v>4179</v>
      </c>
      <c r="H1053" s="737" t="s">
        <v>4180</v>
      </c>
      <c r="I1053" s="737" t="s">
        <v>2526</v>
      </c>
      <c r="J1053" s="753" t="s">
        <v>2526</v>
      </c>
      <c r="K1053" s="682">
        <v>1</v>
      </c>
      <c r="L1053" s="748">
        <v>12</v>
      </c>
      <c r="M1053" s="749">
        <v>29056.879999999997</v>
      </c>
      <c r="N1053" s="682">
        <v>1</v>
      </c>
      <c r="O1053" s="748">
        <v>6</v>
      </c>
      <c r="P1053" s="749">
        <v>12779.43</v>
      </c>
    </row>
    <row r="1054" spans="1:16" x14ac:dyDescent="0.2">
      <c r="A1054" s="744">
        <v>480</v>
      </c>
      <c r="B1054" s="744" t="s">
        <v>1264</v>
      </c>
      <c r="C1054" s="744" t="s">
        <v>1201</v>
      </c>
      <c r="D1054" s="746" t="s">
        <v>2509</v>
      </c>
      <c r="E1054" s="750">
        <v>5500</v>
      </c>
      <c r="F1054" s="744" t="s">
        <v>4181</v>
      </c>
      <c r="G1054" s="737" t="s">
        <v>4182</v>
      </c>
      <c r="H1054" s="737" t="s">
        <v>2555</v>
      </c>
      <c r="I1054" s="737" t="s">
        <v>2625</v>
      </c>
      <c r="J1054" s="753" t="s">
        <v>2511</v>
      </c>
      <c r="K1054" s="682">
        <v>1</v>
      </c>
      <c r="L1054" s="748">
        <v>12</v>
      </c>
      <c r="M1054" s="749">
        <v>71165.25</v>
      </c>
      <c r="N1054" s="682">
        <v>1</v>
      </c>
      <c r="O1054" s="748">
        <v>6</v>
      </c>
      <c r="P1054" s="749">
        <v>33843.300000000003</v>
      </c>
    </row>
    <row r="1055" spans="1:16" x14ac:dyDescent="0.2">
      <c r="A1055" s="744">
        <v>480</v>
      </c>
      <c r="B1055" s="744" t="s">
        <v>2598</v>
      </c>
      <c r="C1055" s="744" t="s">
        <v>1201</v>
      </c>
      <c r="D1055" s="746" t="s">
        <v>2781</v>
      </c>
      <c r="E1055" s="750">
        <v>3500</v>
      </c>
      <c r="F1055" s="744" t="s">
        <v>4183</v>
      </c>
      <c r="G1055" s="737" t="s">
        <v>4184</v>
      </c>
      <c r="H1055" s="737" t="s">
        <v>2688</v>
      </c>
      <c r="I1055" s="737" t="s">
        <v>2625</v>
      </c>
      <c r="J1055" s="753" t="s">
        <v>2511</v>
      </c>
      <c r="K1055" s="682">
        <v>1</v>
      </c>
      <c r="L1055" s="748">
        <v>12</v>
      </c>
      <c r="M1055" s="749">
        <v>53536.380000000012</v>
      </c>
      <c r="N1055" s="682">
        <v>1</v>
      </c>
      <c r="O1055" s="748">
        <v>6</v>
      </c>
      <c r="P1055" s="749">
        <v>25062.510000000002</v>
      </c>
    </row>
    <row r="1056" spans="1:16" ht="22.5" x14ac:dyDescent="0.2">
      <c r="A1056" s="744">
        <v>480</v>
      </c>
      <c r="B1056" s="744" t="s">
        <v>2598</v>
      </c>
      <c r="C1056" s="744" t="s">
        <v>1201</v>
      </c>
      <c r="D1056" s="746" t="s">
        <v>2604</v>
      </c>
      <c r="E1056" s="750">
        <v>1500</v>
      </c>
      <c r="F1056" s="744" t="s">
        <v>4185</v>
      </c>
      <c r="G1056" s="737" t="s">
        <v>4186</v>
      </c>
      <c r="H1056" s="737" t="s">
        <v>4187</v>
      </c>
      <c r="I1056" s="737" t="s">
        <v>2625</v>
      </c>
      <c r="J1056" s="753" t="s">
        <v>2511</v>
      </c>
      <c r="K1056" s="682">
        <v>1</v>
      </c>
      <c r="L1056" s="748">
        <v>12</v>
      </c>
      <c r="M1056" s="749">
        <v>29672.66</v>
      </c>
      <c r="N1056" s="682">
        <v>1</v>
      </c>
      <c r="O1056" s="748">
        <v>6</v>
      </c>
      <c r="P1056" s="749">
        <v>12929.720000000001</v>
      </c>
    </row>
    <row r="1057" spans="1:16" x14ac:dyDescent="0.2">
      <c r="A1057" s="744">
        <v>480</v>
      </c>
      <c r="B1057" s="744" t="s">
        <v>2598</v>
      </c>
      <c r="C1057" s="744" t="s">
        <v>1201</v>
      </c>
      <c r="D1057" s="746" t="s">
        <v>4188</v>
      </c>
      <c r="E1057" s="750">
        <v>2500</v>
      </c>
      <c r="F1057" s="744" t="s">
        <v>2345</v>
      </c>
      <c r="G1057" s="737" t="s">
        <v>2346</v>
      </c>
      <c r="H1057" s="737" t="s">
        <v>2792</v>
      </c>
      <c r="I1057" s="737" t="s">
        <v>2625</v>
      </c>
      <c r="J1057" s="753" t="s">
        <v>2511</v>
      </c>
      <c r="K1057" s="682">
        <v>1</v>
      </c>
      <c r="L1057" s="748">
        <v>7</v>
      </c>
      <c r="M1057" s="749">
        <v>29361.599999999999</v>
      </c>
      <c r="N1057" s="682"/>
      <c r="O1057" s="748"/>
      <c r="P1057" s="749"/>
    </row>
    <row r="1058" spans="1:16" ht="22.5" x14ac:dyDescent="0.2">
      <c r="A1058" s="744">
        <v>480</v>
      </c>
      <c r="B1058" s="744" t="s">
        <v>1264</v>
      </c>
      <c r="C1058" s="744" t="s">
        <v>1201</v>
      </c>
      <c r="D1058" s="746" t="s">
        <v>3577</v>
      </c>
      <c r="E1058" s="750">
        <v>3500</v>
      </c>
      <c r="F1058" s="744" t="s">
        <v>4189</v>
      </c>
      <c r="G1058" s="737" t="s">
        <v>4190</v>
      </c>
      <c r="H1058" s="737" t="s">
        <v>4191</v>
      </c>
      <c r="I1058" s="737" t="s">
        <v>2625</v>
      </c>
      <c r="J1058" s="753" t="s">
        <v>2511</v>
      </c>
      <c r="K1058" s="682">
        <v>1</v>
      </c>
      <c r="L1058" s="748">
        <v>12</v>
      </c>
      <c r="M1058" s="749">
        <v>53236.65</v>
      </c>
      <c r="N1058" s="682">
        <v>1</v>
      </c>
      <c r="O1058" s="748">
        <v>6</v>
      </c>
      <c r="P1058" s="749">
        <v>24756.25</v>
      </c>
    </row>
    <row r="1059" spans="1:16" x14ac:dyDescent="0.2">
      <c r="A1059" s="744">
        <v>480</v>
      </c>
      <c r="B1059" s="744" t="s">
        <v>1264</v>
      </c>
      <c r="C1059" s="744" t="s">
        <v>1201</v>
      </c>
      <c r="D1059" s="746" t="s">
        <v>3641</v>
      </c>
      <c r="E1059" s="750">
        <v>2100</v>
      </c>
      <c r="F1059" s="744" t="s">
        <v>4192</v>
      </c>
      <c r="G1059" s="737" t="s">
        <v>4193</v>
      </c>
      <c r="H1059" s="737" t="s">
        <v>2587</v>
      </c>
      <c r="I1059" s="737" t="s">
        <v>2526</v>
      </c>
      <c r="J1059" s="753" t="s">
        <v>2526</v>
      </c>
      <c r="K1059" s="682">
        <v>1</v>
      </c>
      <c r="L1059" s="748">
        <v>12</v>
      </c>
      <c r="M1059" s="749">
        <v>36039.64</v>
      </c>
      <c r="N1059" s="682">
        <v>1</v>
      </c>
      <c r="O1059" s="748">
        <v>6</v>
      </c>
      <c r="P1059" s="749">
        <v>16123.57</v>
      </c>
    </row>
    <row r="1060" spans="1:16" x14ac:dyDescent="0.2">
      <c r="A1060" s="744">
        <v>480</v>
      </c>
      <c r="B1060" s="744" t="s">
        <v>2598</v>
      </c>
      <c r="C1060" s="744" t="s">
        <v>1201</v>
      </c>
      <c r="D1060" s="746" t="s">
        <v>2700</v>
      </c>
      <c r="E1060" s="750">
        <v>1800</v>
      </c>
      <c r="F1060" s="744" t="s">
        <v>4194</v>
      </c>
      <c r="G1060" s="737" t="s">
        <v>4195</v>
      </c>
      <c r="H1060" s="737" t="s">
        <v>2509</v>
      </c>
      <c r="I1060" s="737" t="s">
        <v>2625</v>
      </c>
      <c r="J1060" s="753" t="s">
        <v>2511</v>
      </c>
      <c r="K1060" s="682">
        <v>1</v>
      </c>
      <c r="L1060" s="748">
        <v>12</v>
      </c>
      <c r="M1060" s="749">
        <v>33247.909999999996</v>
      </c>
      <c r="N1060" s="682">
        <v>1</v>
      </c>
      <c r="O1060" s="748">
        <v>6</v>
      </c>
      <c r="P1060" s="749">
        <v>14730</v>
      </c>
    </row>
    <row r="1061" spans="1:16" ht="22.5" x14ac:dyDescent="0.2">
      <c r="A1061" s="744">
        <v>480</v>
      </c>
      <c r="B1061" s="744" t="s">
        <v>1264</v>
      </c>
      <c r="C1061" s="744" t="s">
        <v>1201</v>
      </c>
      <c r="D1061" s="746" t="s">
        <v>2608</v>
      </c>
      <c r="E1061" s="750">
        <v>1500</v>
      </c>
      <c r="F1061" s="744" t="s">
        <v>4196</v>
      </c>
      <c r="G1061" s="737" t="s">
        <v>4197</v>
      </c>
      <c r="H1061" s="737" t="s">
        <v>4198</v>
      </c>
      <c r="I1061" s="737" t="s">
        <v>2603</v>
      </c>
      <c r="J1061" s="753" t="s">
        <v>2547</v>
      </c>
      <c r="K1061" s="682">
        <v>1</v>
      </c>
      <c r="L1061" s="748">
        <v>12</v>
      </c>
      <c r="M1061" s="749">
        <v>29696.820000000003</v>
      </c>
      <c r="N1061" s="682">
        <v>1</v>
      </c>
      <c r="O1061" s="748">
        <v>6</v>
      </c>
      <c r="P1061" s="749">
        <v>12847.900000000001</v>
      </c>
    </row>
    <row r="1062" spans="1:16" x14ac:dyDescent="0.2">
      <c r="A1062" s="744">
        <v>480</v>
      </c>
      <c r="B1062" s="744" t="s">
        <v>2598</v>
      </c>
      <c r="C1062" s="744" t="s">
        <v>1201</v>
      </c>
      <c r="D1062" s="746" t="s">
        <v>2614</v>
      </c>
      <c r="E1062" s="750">
        <v>1500</v>
      </c>
      <c r="F1062" s="744" t="s">
        <v>4199</v>
      </c>
      <c r="G1062" s="737" t="s">
        <v>4200</v>
      </c>
      <c r="H1062" s="737" t="s">
        <v>2515</v>
      </c>
      <c r="I1062" s="737" t="s">
        <v>2625</v>
      </c>
      <c r="J1062" s="753" t="s">
        <v>2511</v>
      </c>
      <c r="K1062" s="682">
        <v>5</v>
      </c>
      <c r="L1062" s="748">
        <v>12</v>
      </c>
      <c r="M1062" s="749">
        <v>23541.450000000004</v>
      </c>
      <c r="N1062" s="682">
        <v>2</v>
      </c>
      <c r="O1062" s="748">
        <v>6</v>
      </c>
      <c r="P1062" s="749">
        <v>9928.5400000000009</v>
      </c>
    </row>
    <row r="1063" spans="1:16" x14ac:dyDescent="0.2">
      <c r="A1063" s="744">
        <v>480</v>
      </c>
      <c r="B1063" s="744" t="s">
        <v>1264</v>
      </c>
      <c r="C1063" s="744" t="s">
        <v>1201</v>
      </c>
      <c r="D1063" s="746" t="s">
        <v>3962</v>
      </c>
      <c r="E1063" s="750">
        <v>2100</v>
      </c>
      <c r="F1063" s="744" t="s">
        <v>4201</v>
      </c>
      <c r="G1063" s="737" t="s">
        <v>4202</v>
      </c>
      <c r="H1063" s="737" t="s">
        <v>4203</v>
      </c>
      <c r="I1063" s="737" t="s">
        <v>2526</v>
      </c>
      <c r="J1063" s="753" t="s">
        <v>2526</v>
      </c>
      <c r="K1063" s="682">
        <v>1</v>
      </c>
      <c r="L1063" s="748">
        <v>12</v>
      </c>
      <c r="M1063" s="749">
        <v>34739.479999999996</v>
      </c>
      <c r="N1063" s="682">
        <v>1</v>
      </c>
      <c r="O1063" s="748">
        <v>6</v>
      </c>
      <c r="P1063" s="749">
        <v>15997.9</v>
      </c>
    </row>
    <row r="1064" spans="1:16" x14ac:dyDescent="0.2">
      <c r="A1064" s="744">
        <v>480</v>
      </c>
      <c r="B1064" s="744" t="s">
        <v>1264</v>
      </c>
      <c r="C1064" s="744" t="s">
        <v>1201</v>
      </c>
      <c r="D1064" s="746" t="s">
        <v>3303</v>
      </c>
      <c r="E1064" s="750">
        <v>2500</v>
      </c>
      <c r="F1064" s="744" t="s">
        <v>4204</v>
      </c>
      <c r="G1064" s="737" t="s">
        <v>4205</v>
      </c>
      <c r="H1064" s="737" t="s">
        <v>2873</v>
      </c>
      <c r="I1064" s="737" t="s">
        <v>2625</v>
      </c>
      <c r="J1064" s="753" t="s">
        <v>2511</v>
      </c>
      <c r="K1064" s="682">
        <v>1</v>
      </c>
      <c r="L1064" s="748">
        <v>12</v>
      </c>
      <c r="M1064" s="749">
        <v>41344.379999999997</v>
      </c>
      <c r="N1064" s="682">
        <v>1</v>
      </c>
      <c r="O1064" s="748">
        <v>6</v>
      </c>
      <c r="P1064" s="749">
        <v>18868</v>
      </c>
    </row>
    <row r="1065" spans="1:16" ht="22.5" x14ac:dyDescent="0.2">
      <c r="A1065" s="744">
        <v>480</v>
      </c>
      <c r="B1065" s="744" t="s">
        <v>1264</v>
      </c>
      <c r="C1065" s="744" t="s">
        <v>1201</v>
      </c>
      <c r="D1065" s="746" t="s">
        <v>4206</v>
      </c>
      <c r="E1065" s="750">
        <v>3000</v>
      </c>
      <c r="F1065" s="744" t="s">
        <v>4207</v>
      </c>
      <c r="G1065" s="737" t="s">
        <v>4208</v>
      </c>
      <c r="H1065" s="737" t="s">
        <v>4209</v>
      </c>
      <c r="I1065" s="737" t="s">
        <v>2625</v>
      </c>
      <c r="J1065" s="753" t="s">
        <v>2511</v>
      </c>
      <c r="K1065" s="682">
        <v>1</v>
      </c>
      <c r="L1065" s="748">
        <v>12</v>
      </c>
      <c r="M1065" s="749">
        <v>46803.859999999993</v>
      </c>
      <c r="N1065" s="682">
        <v>1</v>
      </c>
      <c r="O1065" s="748">
        <v>6</v>
      </c>
      <c r="P1065" s="749">
        <v>21656.81</v>
      </c>
    </row>
    <row r="1066" spans="1:16" x14ac:dyDescent="0.2">
      <c r="A1066" s="744">
        <v>480</v>
      </c>
      <c r="B1066" s="744" t="s">
        <v>1264</v>
      </c>
      <c r="C1066" s="744" t="s">
        <v>1201</v>
      </c>
      <c r="D1066" s="746" t="s">
        <v>2746</v>
      </c>
      <c r="E1066" s="750">
        <v>1500</v>
      </c>
      <c r="F1066" s="744" t="s">
        <v>4210</v>
      </c>
      <c r="G1066" s="737" t="s">
        <v>4211</v>
      </c>
      <c r="H1066" s="737" t="s">
        <v>4212</v>
      </c>
      <c r="I1066" s="737" t="s">
        <v>2625</v>
      </c>
      <c r="J1066" s="753" t="s">
        <v>2511</v>
      </c>
      <c r="K1066" s="682">
        <v>1</v>
      </c>
      <c r="L1066" s="748">
        <v>12</v>
      </c>
      <c r="M1066" s="749">
        <v>29350.420000000002</v>
      </c>
      <c r="N1066" s="682">
        <v>1</v>
      </c>
      <c r="O1066" s="748">
        <v>6</v>
      </c>
      <c r="P1066" s="749">
        <v>13051.98</v>
      </c>
    </row>
    <row r="1067" spans="1:16" ht="22.5" x14ac:dyDescent="0.2">
      <c r="A1067" s="744">
        <v>480</v>
      </c>
      <c r="B1067" s="744" t="s">
        <v>2598</v>
      </c>
      <c r="C1067" s="744" t="s">
        <v>1201</v>
      </c>
      <c r="D1067" s="746" t="s">
        <v>4213</v>
      </c>
      <c r="E1067" s="750">
        <v>4500</v>
      </c>
      <c r="F1067" s="744" t="s">
        <v>4214</v>
      </c>
      <c r="G1067" s="737" t="s">
        <v>4215</v>
      </c>
      <c r="H1067" s="737" t="s">
        <v>4216</v>
      </c>
      <c r="I1067" s="737" t="s">
        <v>2625</v>
      </c>
      <c r="J1067" s="753" t="s">
        <v>2511</v>
      </c>
      <c r="K1067" s="682">
        <v>5</v>
      </c>
      <c r="L1067" s="748">
        <v>12</v>
      </c>
      <c r="M1067" s="749">
        <v>64928.42</v>
      </c>
      <c r="N1067" s="682">
        <v>2</v>
      </c>
      <c r="O1067" s="748">
        <v>6</v>
      </c>
      <c r="P1067" s="749">
        <v>30591.09</v>
      </c>
    </row>
    <row r="1068" spans="1:16" ht="22.5" x14ac:dyDescent="0.2">
      <c r="A1068" s="744">
        <v>480</v>
      </c>
      <c r="B1068" s="744" t="s">
        <v>1264</v>
      </c>
      <c r="C1068" s="744" t="s">
        <v>1201</v>
      </c>
      <c r="D1068" s="746" t="s">
        <v>4217</v>
      </c>
      <c r="E1068" s="750">
        <v>1500</v>
      </c>
      <c r="F1068" s="744" t="s">
        <v>4218</v>
      </c>
      <c r="G1068" s="737" t="s">
        <v>4219</v>
      </c>
      <c r="H1068" s="737" t="s">
        <v>3237</v>
      </c>
      <c r="I1068" s="737" t="s">
        <v>2603</v>
      </c>
      <c r="J1068" s="753" t="s">
        <v>2547</v>
      </c>
      <c r="K1068" s="682">
        <v>1</v>
      </c>
      <c r="L1068" s="748">
        <v>12</v>
      </c>
      <c r="M1068" s="749">
        <v>29658.750000000007</v>
      </c>
      <c r="N1068" s="682">
        <v>1</v>
      </c>
      <c r="O1068" s="748">
        <v>6</v>
      </c>
      <c r="P1068" s="749">
        <v>12928.76</v>
      </c>
    </row>
    <row r="1069" spans="1:16" x14ac:dyDescent="0.2">
      <c r="A1069" s="744">
        <v>480</v>
      </c>
      <c r="B1069" s="744" t="s">
        <v>1264</v>
      </c>
      <c r="C1069" s="744" t="s">
        <v>1201</v>
      </c>
      <c r="D1069" s="746" t="s">
        <v>3641</v>
      </c>
      <c r="E1069" s="750">
        <v>2100</v>
      </c>
      <c r="F1069" s="744" t="s">
        <v>4220</v>
      </c>
      <c r="G1069" s="737" t="s">
        <v>4221</v>
      </c>
      <c r="H1069" s="737" t="s">
        <v>4222</v>
      </c>
      <c r="I1069" s="737" t="s">
        <v>2625</v>
      </c>
      <c r="J1069" s="753" t="s">
        <v>2511</v>
      </c>
      <c r="K1069" s="682">
        <v>1</v>
      </c>
      <c r="L1069" s="748">
        <v>12</v>
      </c>
      <c r="M1069" s="749">
        <v>36626.639999999985</v>
      </c>
      <c r="N1069" s="682">
        <v>1</v>
      </c>
      <c r="O1069" s="748">
        <v>6</v>
      </c>
      <c r="P1069" s="749">
        <v>16525.489999999998</v>
      </c>
    </row>
    <row r="1070" spans="1:16" x14ac:dyDescent="0.2">
      <c r="A1070" s="744">
        <v>480</v>
      </c>
      <c r="B1070" s="744" t="s">
        <v>2598</v>
      </c>
      <c r="C1070" s="744" t="s">
        <v>1201</v>
      </c>
      <c r="D1070" s="746" t="s">
        <v>3226</v>
      </c>
      <c r="E1070" s="750">
        <v>1800</v>
      </c>
      <c r="F1070" s="744" t="s">
        <v>4223</v>
      </c>
      <c r="G1070" s="737" t="s">
        <v>4224</v>
      </c>
      <c r="H1070" s="737" t="s">
        <v>4225</v>
      </c>
      <c r="I1070" s="737" t="s">
        <v>2625</v>
      </c>
      <c r="J1070" s="753" t="s">
        <v>2511</v>
      </c>
      <c r="K1070" s="682">
        <v>1</v>
      </c>
      <c r="L1070" s="748">
        <v>12</v>
      </c>
      <c r="M1070" s="749">
        <v>32143.720000000005</v>
      </c>
      <c r="N1070" s="682">
        <v>1</v>
      </c>
      <c r="O1070" s="748">
        <v>6</v>
      </c>
      <c r="P1070" s="749">
        <v>14451.269999999999</v>
      </c>
    </row>
    <row r="1071" spans="1:16" ht="22.5" x14ac:dyDescent="0.2">
      <c r="A1071" s="744">
        <v>480</v>
      </c>
      <c r="B1071" s="744" t="s">
        <v>1264</v>
      </c>
      <c r="C1071" s="744" t="s">
        <v>1201</v>
      </c>
      <c r="D1071" s="746" t="s">
        <v>2608</v>
      </c>
      <c r="E1071" s="750">
        <v>1500</v>
      </c>
      <c r="F1071" s="744" t="s">
        <v>4226</v>
      </c>
      <c r="G1071" s="737" t="s">
        <v>4227</v>
      </c>
      <c r="H1071" s="737" t="s">
        <v>2555</v>
      </c>
      <c r="I1071" s="737" t="s">
        <v>2625</v>
      </c>
      <c r="J1071" s="753" t="s">
        <v>2511</v>
      </c>
      <c r="K1071" s="682">
        <v>1</v>
      </c>
      <c r="L1071" s="748">
        <v>12</v>
      </c>
      <c r="M1071" s="749">
        <v>29690.290000000005</v>
      </c>
      <c r="N1071" s="682">
        <v>1</v>
      </c>
      <c r="O1071" s="748">
        <v>6</v>
      </c>
      <c r="P1071" s="749">
        <v>12929.869999999999</v>
      </c>
    </row>
    <row r="1072" spans="1:16" x14ac:dyDescent="0.2">
      <c r="A1072" s="744">
        <v>480</v>
      </c>
      <c r="B1072" s="744" t="s">
        <v>1264</v>
      </c>
      <c r="C1072" s="744" t="s">
        <v>1201</v>
      </c>
      <c r="D1072" s="746" t="s">
        <v>2764</v>
      </c>
      <c r="E1072" s="750">
        <v>2300</v>
      </c>
      <c r="F1072" s="744" t="s">
        <v>1689</v>
      </c>
      <c r="G1072" s="737" t="s">
        <v>1690</v>
      </c>
      <c r="H1072" s="737" t="s">
        <v>2525</v>
      </c>
      <c r="I1072" s="737" t="s">
        <v>2526</v>
      </c>
      <c r="J1072" s="753" t="s">
        <v>2526</v>
      </c>
      <c r="K1072" s="682">
        <v>1</v>
      </c>
      <c r="L1072" s="748">
        <v>11</v>
      </c>
      <c r="M1072" s="749">
        <v>9062.4</v>
      </c>
      <c r="N1072" s="682"/>
      <c r="O1072" s="748"/>
      <c r="P1072" s="749"/>
    </row>
    <row r="1073" spans="1:16" ht="22.5" x14ac:dyDescent="0.2">
      <c r="A1073" s="744">
        <v>480</v>
      </c>
      <c r="B1073" s="744" t="s">
        <v>1264</v>
      </c>
      <c r="C1073" s="744" t="s">
        <v>1201</v>
      </c>
      <c r="D1073" s="746" t="s">
        <v>3537</v>
      </c>
      <c r="E1073" s="750">
        <v>1500</v>
      </c>
      <c r="F1073" s="744" t="s">
        <v>4228</v>
      </c>
      <c r="G1073" s="737" t="s">
        <v>4229</v>
      </c>
      <c r="H1073" s="737" t="s">
        <v>4230</v>
      </c>
      <c r="I1073" s="737" t="s">
        <v>2625</v>
      </c>
      <c r="J1073" s="753" t="s">
        <v>2511</v>
      </c>
      <c r="K1073" s="682">
        <v>1</v>
      </c>
      <c r="L1073" s="748">
        <v>12</v>
      </c>
      <c r="M1073" s="749">
        <v>29398.039999999997</v>
      </c>
      <c r="N1073" s="682">
        <v>1</v>
      </c>
      <c r="O1073" s="748">
        <v>6</v>
      </c>
      <c r="P1073" s="749">
        <v>12857.93</v>
      </c>
    </row>
    <row r="1074" spans="1:16" x14ac:dyDescent="0.2">
      <c r="A1074" s="744">
        <v>480</v>
      </c>
      <c r="B1074" s="744" t="s">
        <v>1264</v>
      </c>
      <c r="C1074" s="744" t="s">
        <v>1201</v>
      </c>
      <c r="D1074" s="746" t="s">
        <v>3141</v>
      </c>
      <c r="E1074" s="750">
        <v>2100</v>
      </c>
      <c r="F1074" s="744" t="s">
        <v>4231</v>
      </c>
      <c r="G1074" s="737" t="s">
        <v>4232</v>
      </c>
      <c r="H1074" s="737" t="s">
        <v>2830</v>
      </c>
      <c r="I1074" s="737" t="s">
        <v>2625</v>
      </c>
      <c r="J1074" s="753" t="s">
        <v>2511</v>
      </c>
      <c r="K1074" s="682">
        <v>1</v>
      </c>
      <c r="L1074" s="748">
        <v>12</v>
      </c>
      <c r="M1074" s="749">
        <v>36432.350000000006</v>
      </c>
      <c r="N1074" s="682">
        <v>1</v>
      </c>
      <c r="O1074" s="748">
        <v>6</v>
      </c>
      <c r="P1074" s="749">
        <v>16603.129999999997</v>
      </c>
    </row>
    <row r="1075" spans="1:16" x14ac:dyDescent="0.2">
      <c r="A1075" s="744">
        <v>480</v>
      </c>
      <c r="B1075" s="744" t="s">
        <v>1264</v>
      </c>
      <c r="C1075" s="744" t="s">
        <v>1201</v>
      </c>
      <c r="D1075" s="746" t="s">
        <v>3065</v>
      </c>
      <c r="E1075" s="750">
        <v>4500</v>
      </c>
      <c r="F1075" s="744" t="s">
        <v>4233</v>
      </c>
      <c r="G1075" s="737" t="s">
        <v>4234</v>
      </c>
      <c r="H1075" s="737" t="s">
        <v>2784</v>
      </c>
      <c r="I1075" s="737" t="s">
        <v>2625</v>
      </c>
      <c r="J1075" s="753" t="s">
        <v>2511</v>
      </c>
      <c r="K1075" s="682">
        <v>1</v>
      </c>
      <c r="L1075" s="748">
        <v>12</v>
      </c>
      <c r="M1075" s="749">
        <v>65262.490000000013</v>
      </c>
      <c r="N1075" s="682">
        <v>1</v>
      </c>
      <c r="O1075" s="748">
        <v>6</v>
      </c>
      <c r="P1075" s="749">
        <v>30741.800000000003</v>
      </c>
    </row>
    <row r="1076" spans="1:16" x14ac:dyDescent="0.2">
      <c r="A1076" s="744">
        <v>480</v>
      </c>
      <c r="B1076" s="744" t="s">
        <v>2598</v>
      </c>
      <c r="C1076" s="744" t="s">
        <v>1201</v>
      </c>
      <c r="D1076" s="746" t="s">
        <v>2614</v>
      </c>
      <c r="E1076" s="750">
        <v>1500</v>
      </c>
      <c r="F1076" s="744" t="s">
        <v>4235</v>
      </c>
      <c r="G1076" s="737" t="s">
        <v>4236</v>
      </c>
      <c r="H1076" s="737" t="s">
        <v>3427</v>
      </c>
      <c r="I1076" s="737" t="s">
        <v>2526</v>
      </c>
      <c r="J1076" s="753" t="s">
        <v>2526</v>
      </c>
      <c r="K1076" s="682">
        <v>1</v>
      </c>
      <c r="L1076" s="748">
        <v>12</v>
      </c>
      <c r="M1076" s="749">
        <v>30452.749999999996</v>
      </c>
      <c r="N1076" s="682">
        <v>1</v>
      </c>
      <c r="O1076" s="748">
        <v>6</v>
      </c>
      <c r="P1076" s="749">
        <v>12860.01</v>
      </c>
    </row>
    <row r="1077" spans="1:16" ht="22.5" x14ac:dyDescent="0.2">
      <c r="A1077" s="744">
        <v>480</v>
      </c>
      <c r="B1077" s="744" t="s">
        <v>1264</v>
      </c>
      <c r="C1077" s="744" t="s">
        <v>1201</v>
      </c>
      <c r="D1077" s="746" t="s">
        <v>4237</v>
      </c>
      <c r="E1077" s="750">
        <v>4500</v>
      </c>
      <c r="F1077" s="744" t="s">
        <v>4238</v>
      </c>
      <c r="G1077" s="737" t="s">
        <v>4239</v>
      </c>
      <c r="H1077" s="737" t="s">
        <v>4240</v>
      </c>
      <c r="I1077" s="737" t="s">
        <v>2625</v>
      </c>
      <c r="J1077" s="753" t="s">
        <v>2511</v>
      </c>
      <c r="K1077" s="682">
        <v>5</v>
      </c>
      <c r="L1077" s="748">
        <v>12</v>
      </c>
      <c r="M1077" s="749">
        <v>59455.610000000008</v>
      </c>
      <c r="N1077" s="682">
        <v>3</v>
      </c>
      <c r="O1077" s="748">
        <v>6</v>
      </c>
      <c r="P1077" s="749">
        <v>28073.75</v>
      </c>
    </row>
    <row r="1078" spans="1:16" ht="22.5" x14ac:dyDescent="0.2">
      <c r="A1078" s="744">
        <v>480</v>
      </c>
      <c r="B1078" s="744" t="s">
        <v>1264</v>
      </c>
      <c r="C1078" s="744" t="s">
        <v>1201</v>
      </c>
      <c r="D1078" s="746" t="s">
        <v>4241</v>
      </c>
      <c r="E1078" s="750">
        <v>1500</v>
      </c>
      <c r="F1078" s="744" t="s">
        <v>4242</v>
      </c>
      <c r="G1078" s="737" t="s">
        <v>4243</v>
      </c>
      <c r="H1078" s="737" t="s">
        <v>4244</v>
      </c>
      <c r="I1078" s="737" t="s">
        <v>2603</v>
      </c>
      <c r="J1078" s="753" t="s">
        <v>2547</v>
      </c>
      <c r="K1078" s="682">
        <v>1</v>
      </c>
      <c r="L1078" s="748">
        <v>12</v>
      </c>
      <c r="M1078" s="749">
        <v>29508.880000000001</v>
      </c>
      <c r="N1078" s="682">
        <v>1</v>
      </c>
      <c r="O1078" s="748">
        <v>6</v>
      </c>
      <c r="P1078" s="749">
        <v>12928.05</v>
      </c>
    </row>
    <row r="1079" spans="1:16" ht="22.5" x14ac:dyDescent="0.2">
      <c r="A1079" s="744">
        <v>480</v>
      </c>
      <c r="B1079" s="744" t="s">
        <v>1264</v>
      </c>
      <c r="C1079" s="744" t="s">
        <v>1201</v>
      </c>
      <c r="D1079" s="746" t="s">
        <v>3920</v>
      </c>
      <c r="E1079" s="750">
        <v>2500</v>
      </c>
      <c r="F1079" s="744" t="s">
        <v>4245</v>
      </c>
      <c r="G1079" s="737" t="s">
        <v>4246</v>
      </c>
      <c r="H1079" s="737" t="s">
        <v>4247</v>
      </c>
      <c r="I1079" s="737" t="s">
        <v>2625</v>
      </c>
      <c r="J1079" s="753" t="s">
        <v>2511</v>
      </c>
      <c r="K1079" s="682">
        <v>1</v>
      </c>
      <c r="L1079" s="748">
        <v>12</v>
      </c>
      <c r="M1079" s="749">
        <v>42515.650000000009</v>
      </c>
      <c r="N1079" s="682">
        <v>1</v>
      </c>
      <c r="O1079" s="748">
        <v>6</v>
      </c>
      <c r="P1079" s="749">
        <v>18926.759999999998</v>
      </c>
    </row>
    <row r="1080" spans="1:16" ht="22.5" x14ac:dyDescent="0.2">
      <c r="A1080" s="744">
        <v>480</v>
      </c>
      <c r="B1080" s="744" t="s">
        <v>1264</v>
      </c>
      <c r="C1080" s="744" t="s">
        <v>1201</v>
      </c>
      <c r="D1080" s="746" t="s">
        <v>3373</v>
      </c>
      <c r="E1080" s="750">
        <v>1500</v>
      </c>
      <c r="F1080" s="744" t="s">
        <v>4248</v>
      </c>
      <c r="G1080" s="737" t="s">
        <v>4249</v>
      </c>
      <c r="H1080" s="737" t="s">
        <v>2587</v>
      </c>
      <c r="I1080" s="737" t="s">
        <v>2603</v>
      </c>
      <c r="J1080" s="753" t="s">
        <v>2547</v>
      </c>
      <c r="K1080" s="682">
        <v>1</v>
      </c>
      <c r="L1080" s="748">
        <v>12</v>
      </c>
      <c r="M1080" s="749">
        <v>29314.310000000005</v>
      </c>
      <c r="N1080" s="682">
        <v>1</v>
      </c>
      <c r="O1080" s="748">
        <v>6</v>
      </c>
      <c r="P1080" s="749">
        <v>12907.36</v>
      </c>
    </row>
    <row r="1081" spans="1:16" x14ac:dyDescent="0.2">
      <c r="A1081" s="744">
        <v>480</v>
      </c>
      <c r="B1081" s="744" t="s">
        <v>1264</v>
      </c>
      <c r="C1081" s="744" t="s">
        <v>1201</v>
      </c>
      <c r="D1081" s="746" t="s">
        <v>4250</v>
      </c>
      <c r="E1081" s="750">
        <v>6000</v>
      </c>
      <c r="F1081" s="744" t="s">
        <v>4251</v>
      </c>
      <c r="G1081" s="737" t="s">
        <v>4252</v>
      </c>
      <c r="H1081" s="737" t="s">
        <v>2519</v>
      </c>
      <c r="I1081" s="737" t="s">
        <v>2519</v>
      </c>
      <c r="J1081" s="753" t="s">
        <v>2519</v>
      </c>
      <c r="K1081" s="682">
        <v>5</v>
      </c>
      <c r="L1081" s="748">
        <v>12</v>
      </c>
      <c r="M1081" s="749">
        <v>74746.240000000005</v>
      </c>
      <c r="N1081" s="682">
        <v>2</v>
      </c>
      <c r="O1081" s="748">
        <v>6</v>
      </c>
      <c r="P1081" s="749">
        <v>36914.58</v>
      </c>
    </row>
    <row r="1082" spans="1:16" x14ac:dyDescent="0.2">
      <c r="A1082" s="744">
        <v>480</v>
      </c>
      <c r="B1082" s="744" t="s">
        <v>2598</v>
      </c>
      <c r="C1082" s="744" t="s">
        <v>1201</v>
      </c>
      <c r="D1082" s="746" t="s">
        <v>2614</v>
      </c>
      <c r="E1082" s="750">
        <v>1500</v>
      </c>
      <c r="F1082" s="744" t="s">
        <v>4253</v>
      </c>
      <c r="G1082" s="737" t="s">
        <v>4254</v>
      </c>
      <c r="H1082" s="737" t="s">
        <v>4255</v>
      </c>
      <c r="I1082" s="737" t="s">
        <v>2625</v>
      </c>
      <c r="J1082" s="753" t="s">
        <v>2511</v>
      </c>
      <c r="K1082" s="682">
        <v>5</v>
      </c>
      <c r="L1082" s="748">
        <v>12</v>
      </c>
      <c r="M1082" s="749">
        <v>28995.09</v>
      </c>
      <c r="N1082" s="682">
        <v>2</v>
      </c>
      <c r="O1082" s="748">
        <v>6</v>
      </c>
      <c r="P1082" s="749">
        <v>12926.52</v>
      </c>
    </row>
    <row r="1083" spans="1:16" x14ac:dyDescent="0.2">
      <c r="A1083" s="744">
        <v>480</v>
      </c>
      <c r="B1083" s="744" t="s">
        <v>1264</v>
      </c>
      <c r="C1083" s="744" t="s">
        <v>1201</v>
      </c>
      <c r="D1083" s="746" t="s">
        <v>3577</v>
      </c>
      <c r="E1083" s="750">
        <v>3500</v>
      </c>
      <c r="F1083" s="744" t="s">
        <v>4256</v>
      </c>
      <c r="G1083" s="737" t="s">
        <v>4257</v>
      </c>
      <c r="H1083" s="737" t="s">
        <v>2587</v>
      </c>
      <c r="I1083" s="737" t="s">
        <v>2526</v>
      </c>
      <c r="J1083" s="753" t="s">
        <v>2526</v>
      </c>
      <c r="K1083" s="682">
        <v>1</v>
      </c>
      <c r="L1083" s="748">
        <v>12</v>
      </c>
      <c r="M1083" s="749">
        <v>52813.210000000006</v>
      </c>
      <c r="N1083" s="682">
        <v>1</v>
      </c>
      <c r="O1083" s="748">
        <v>6</v>
      </c>
      <c r="P1083" s="749">
        <v>24556.92</v>
      </c>
    </row>
    <row r="1084" spans="1:16" x14ac:dyDescent="0.2">
      <c r="A1084" s="744">
        <v>480</v>
      </c>
      <c r="B1084" s="744" t="s">
        <v>1264</v>
      </c>
      <c r="C1084" s="744" t="s">
        <v>1201</v>
      </c>
      <c r="D1084" s="746" t="s">
        <v>4258</v>
      </c>
      <c r="E1084" s="750">
        <v>3500</v>
      </c>
      <c r="F1084" s="744" t="s">
        <v>4259</v>
      </c>
      <c r="G1084" s="737" t="s">
        <v>4260</v>
      </c>
      <c r="H1084" s="737" t="s">
        <v>4261</v>
      </c>
      <c r="I1084" s="737" t="s">
        <v>2625</v>
      </c>
      <c r="J1084" s="753" t="s">
        <v>2511</v>
      </c>
      <c r="K1084" s="682">
        <v>1</v>
      </c>
      <c r="L1084" s="748">
        <v>3</v>
      </c>
      <c r="M1084" s="749">
        <v>15072.39</v>
      </c>
      <c r="N1084" s="682"/>
      <c r="O1084" s="748"/>
      <c r="P1084" s="749"/>
    </row>
    <row r="1085" spans="1:16" x14ac:dyDescent="0.2">
      <c r="A1085" s="744">
        <v>480</v>
      </c>
      <c r="B1085" s="744" t="s">
        <v>2598</v>
      </c>
      <c r="C1085" s="744" t="s">
        <v>1201</v>
      </c>
      <c r="D1085" s="746" t="s">
        <v>2604</v>
      </c>
      <c r="E1085" s="750">
        <v>1500</v>
      </c>
      <c r="F1085" s="744" t="s">
        <v>4262</v>
      </c>
      <c r="G1085" s="737" t="s">
        <v>4263</v>
      </c>
      <c r="H1085" s="737" t="s">
        <v>2882</v>
      </c>
      <c r="I1085" s="737" t="s">
        <v>2526</v>
      </c>
      <c r="J1085" s="753" t="s">
        <v>2526</v>
      </c>
      <c r="K1085" s="682">
        <v>1</v>
      </c>
      <c r="L1085" s="748">
        <v>12</v>
      </c>
      <c r="M1085" s="749">
        <v>29497.53</v>
      </c>
      <c r="N1085" s="682">
        <v>1</v>
      </c>
      <c r="O1085" s="748">
        <v>6</v>
      </c>
      <c r="P1085" s="749">
        <v>12929.869999999999</v>
      </c>
    </row>
    <row r="1086" spans="1:16" x14ac:dyDescent="0.2">
      <c r="A1086" s="744">
        <v>480</v>
      </c>
      <c r="B1086" s="744" t="s">
        <v>1264</v>
      </c>
      <c r="C1086" s="744" t="s">
        <v>1201</v>
      </c>
      <c r="D1086" s="746" t="s">
        <v>4174</v>
      </c>
      <c r="E1086" s="750">
        <v>2000</v>
      </c>
      <c r="F1086" s="744" t="s">
        <v>4264</v>
      </c>
      <c r="G1086" s="737" t="s">
        <v>4265</v>
      </c>
      <c r="H1086" s="737" t="s">
        <v>4266</v>
      </c>
      <c r="I1086" s="737" t="s">
        <v>2526</v>
      </c>
      <c r="J1086" s="753" t="s">
        <v>2526</v>
      </c>
      <c r="K1086" s="682">
        <v>1</v>
      </c>
      <c r="L1086" s="748">
        <v>12</v>
      </c>
      <c r="M1086" s="749">
        <v>35534.389999999992</v>
      </c>
      <c r="N1086" s="682">
        <v>1</v>
      </c>
      <c r="O1086" s="748">
        <v>6</v>
      </c>
      <c r="P1086" s="749">
        <v>15918.2</v>
      </c>
    </row>
    <row r="1087" spans="1:16" x14ac:dyDescent="0.2">
      <c r="A1087" s="744">
        <v>480</v>
      </c>
      <c r="B1087" s="744" t="s">
        <v>1264</v>
      </c>
      <c r="C1087" s="744" t="s">
        <v>1201</v>
      </c>
      <c r="D1087" s="746" t="s">
        <v>3962</v>
      </c>
      <c r="E1087" s="750">
        <v>1500</v>
      </c>
      <c r="F1087" s="744" t="s">
        <v>4267</v>
      </c>
      <c r="G1087" s="737" t="s">
        <v>4268</v>
      </c>
      <c r="H1087" s="737" t="s">
        <v>4269</v>
      </c>
      <c r="I1087" s="737" t="s">
        <v>2625</v>
      </c>
      <c r="J1087" s="753" t="s">
        <v>2511</v>
      </c>
      <c r="K1087" s="682">
        <v>1</v>
      </c>
      <c r="L1087" s="748">
        <v>12</v>
      </c>
      <c r="M1087" s="749">
        <v>28444</v>
      </c>
      <c r="N1087" s="682">
        <v>1</v>
      </c>
      <c r="O1087" s="748">
        <v>6</v>
      </c>
      <c r="P1087" s="749">
        <v>12703.35</v>
      </c>
    </row>
    <row r="1088" spans="1:16" ht="22.5" x14ac:dyDescent="0.2">
      <c r="A1088" s="744">
        <v>480</v>
      </c>
      <c r="B1088" s="744" t="s">
        <v>1264</v>
      </c>
      <c r="C1088" s="744" t="s">
        <v>1201</v>
      </c>
      <c r="D1088" s="746" t="s">
        <v>2674</v>
      </c>
      <c r="E1088" s="750">
        <v>1500</v>
      </c>
      <c r="F1088" s="744" t="s">
        <v>4270</v>
      </c>
      <c r="G1088" s="737" t="s">
        <v>4271</v>
      </c>
      <c r="H1088" s="737" t="s">
        <v>4272</v>
      </c>
      <c r="I1088" s="737" t="s">
        <v>2603</v>
      </c>
      <c r="J1088" s="753" t="s">
        <v>2547</v>
      </c>
      <c r="K1088" s="682">
        <v>5</v>
      </c>
      <c r="L1088" s="748">
        <v>12</v>
      </c>
      <c r="M1088" s="749">
        <v>28967.359999999993</v>
      </c>
      <c r="N1088" s="682">
        <v>2</v>
      </c>
      <c r="O1088" s="748">
        <v>6</v>
      </c>
      <c r="P1088" s="749">
        <v>12930.77</v>
      </c>
    </row>
    <row r="1089" spans="1:16" x14ac:dyDescent="0.2">
      <c r="A1089" s="744">
        <v>480</v>
      </c>
      <c r="B1089" s="744" t="s">
        <v>1264</v>
      </c>
      <c r="C1089" s="744" t="s">
        <v>1201</v>
      </c>
      <c r="D1089" s="746" t="s">
        <v>2608</v>
      </c>
      <c r="E1089" s="750">
        <v>1500</v>
      </c>
      <c r="F1089" s="744" t="s">
        <v>4273</v>
      </c>
      <c r="G1089" s="737" t="s">
        <v>4274</v>
      </c>
      <c r="H1089" s="737" t="s">
        <v>4275</v>
      </c>
      <c r="I1089" s="737" t="s">
        <v>2526</v>
      </c>
      <c r="J1089" s="753" t="s">
        <v>2526</v>
      </c>
      <c r="K1089" s="682">
        <v>1</v>
      </c>
      <c r="L1089" s="748">
        <v>12</v>
      </c>
      <c r="M1089" s="749">
        <v>29690.280000000006</v>
      </c>
      <c r="N1089" s="682">
        <v>1</v>
      </c>
      <c r="O1089" s="748">
        <v>6</v>
      </c>
      <c r="P1089" s="749">
        <v>12930</v>
      </c>
    </row>
    <row r="1090" spans="1:16" x14ac:dyDescent="0.2">
      <c r="A1090" s="744">
        <v>480</v>
      </c>
      <c r="B1090" s="744" t="s">
        <v>2598</v>
      </c>
      <c r="C1090" s="744" t="s">
        <v>1201</v>
      </c>
      <c r="D1090" s="746" t="s">
        <v>2641</v>
      </c>
      <c r="E1090" s="750">
        <v>1800</v>
      </c>
      <c r="F1090" s="744" t="s">
        <v>4276</v>
      </c>
      <c r="G1090" s="737" t="s">
        <v>4277</v>
      </c>
      <c r="H1090" s="737" t="s">
        <v>2830</v>
      </c>
      <c r="I1090" s="737" t="s">
        <v>2625</v>
      </c>
      <c r="J1090" s="753" t="s">
        <v>2511</v>
      </c>
      <c r="K1090" s="682">
        <v>1</v>
      </c>
      <c r="L1090" s="748">
        <v>12</v>
      </c>
      <c r="M1090" s="749">
        <v>32965.53</v>
      </c>
      <c r="N1090" s="682">
        <v>1</v>
      </c>
      <c r="O1090" s="748">
        <v>6</v>
      </c>
      <c r="P1090" s="749">
        <v>14935.71</v>
      </c>
    </row>
    <row r="1091" spans="1:16" x14ac:dyDescent="0.2">
      <c r="A1091" s="744">
        <v>480</v>
      </c>
      <c r="B1091" s="744" t="s">
        <v>1264</v>
      </c>
      <c r="C1091" s="744" t="s">
        <v>1201</v>
      </c>
      <c r="D1091" s="746" t="s">
        <v>2621</v>
      </c>
      <c r="E1091" s="750">
        <v>1500</v>
      </c>
      <c r="F1091" s="744" t="s">
        <v>4278</v>
      </c>
      <c r="G1091" s="737" t="s">
        <v>4279</v>
      </c>
      <c r="H1091" s="737" t="s">
        <v>2998</v>
      </c>
      <c r="I1091" s="737" t="s">
        <v>2526</v>
      </c>
      <c r="J1091" s="753" t="s">
        <v>2526</v>
      </c>
      <c r="K1091" s="682">
        <v>1</v>
      </c>
      <c r="L1091" s="748">
        <v>12</v>
      </c>
      <c r="M1091" s="749">
        <v>28234.850000000002</v>
      </c>
      <c r="N1091" s="682">
        <v>1</v>
      </c>
      <c r="O1091" s="748">
        <v>6</v>
      </c>
      <c r="P1091" s="749">
        <v>12463.05</v>
      </c>
    </row>
    <row r="1092" spans="1:16" x14ac:dyDescent="0.2">
      <c r="A1092" s="744">
        <v>480</v>
      </c>
      <c r="B1092" s="744" t="s">
        <v>1264</v>
      </c>
      <c r="C1092" s="744" t="s">
        <v>1201</v>
      </c>
      <c r="D1092" s="746" t="s">
        <v>3046</v>
      </c>
      <c r="E1092" s="750">
        <v>4500</v>
      </c>
      <c r="F1092" s="744" t="s">
        <v>4280</v>
      </c>
      <c r="G1092" s="737" t="s">
        <v>4281</v>
      </c>
      <c r="H1092" s="737" t="s">
        <v>4282</v>
      </c>
      <c r="I1092" s="737" t="s">
        <v>2625</v>
      </c>
      <c r="J1092" s="753" t="s">
        <v>2511</v>
      </c>
      <c r="K1092" s="682">
        <v>1</v>
      </c>
      <c r="L1092" s="748">
        <v>12</v>
      </c>
      <c r="M1092" s="749">
        <v>64944.09</v>
      </c>
      <c r="N1092" s="682">
        <v>1</v>
      </c>
      <c r="O1092" s="748">
        <v>6</v>
      </c>
      <c r="P1092" s="749">
        <v>30588.340000000004</v>
      </c>
    </row>
    <row r="1093" spans="1:16" x14ac:dyDescent="0.2">
      <c r="A1093" s="744">
        <v>480</v>
      </c>
      <c r="B1093" s="744" t="s">
        <v>1264</v>
      </c>
      <c r="C1093" s="744" t="s">
        <v>1201</v>
      </c>
      <c r="D1093" s="746" t="s">
        <v>2647</v>
      </c>
      <c r="E1093" s="750">
        <v>1500</v>
      </c>
      <c r="F1093" s="744" t="s">
        <v>4283</v>
      </c>
      <c r="G1093" s="737" t="s">
        <v>4284</v>
      </c>
      <c r="H1093" s="737" t="s">
        <v>4285</v>
      </c>
      <c r="I1093" s="737" t="s">
        <v>2526</v>
      </c>
      <c r="J1093" s="753" t="s">
        <v>2526</v>
      </c>
      <c r="K1093" s="682">
        <v>1</v>
      </c>
      <c r="L1093" s="748">
        <v>12</v>
      </c>
      <c r="M1093" s="749">
        <v>29577.19999999999</v>
      </c>
      <c r="N1093" s="682">
        <v>1</v>
      </c>
      <c r="O1093" s="748">
        <v>6</v>
      </c>
      <c r="P1093" s="749">
        <v>12926.810000000001</v>
      </c>
    </row>
    <row r="1094" spans="1:16" x14ac:dyDescent="0.2">
      <c r="A1094" s="744">
        <v>480</v>
      </c>
      <c r="B1094" s="744" t="s">
        <v>2598</v>
      </c>
      <c r="C1094" s="744" t="s">
        <v>1201</v>
      </c>
      <c r="D1094" s="746" t="s">
        <v>3985</v>
      </c>
      <c r="E1094" s="750">
        <v>1500</v>
      </c>
      <c r="F1094" s="744" t="s">
        <v>4286</v>
      </c>
      <c r="G1094" s="737" t="s">
        <v>4287</v>
      </c>
      <c r="H1094" s="737" t="s">
        <v>2519</v>
      </c>
      <c r="I1094" s="737" t="s">
        <v>2521</v>
      </c>
      <c r="J1094" s="753" t="s">
        <v>2521</v>
      </c>
      <c r="K1094" s="682">
        <v>1</v>
      </c>
      <c r="L1094" s="748">
        <v>12</v>
      </c>
      <c r="M1094" s="749">
        <v>29443.029999999995</v>
      </c>
      <c r="N1094" s="682">
        <v>1</v>
      </c>
      <c r="O1094" s="748">
        <v>6</v>
      </c>
      <c r="P1094" s="749">
        <v>12649.88</v>
      </c>
    </row>
    <row r="1095" spans="1:16" x14ac:dyDescent="0.2">
      <c r="A1095" s="744">
        <v>480</v>
      </c>
      <c r="B1095" s="744" t="s">
        <v>1264</v>
      </c>
      <c r="C1095" s="744" t="s">
        <v>1201</v>
      </c>
      <c r="D1095" s="746" t="s">
        <v>3092</v>
      </c>
      <c r="E1095" s="750">
        <v>4500</v>
      </c>
      <c r="F1095" s="744" t="s">
        <v>4288</v>
      </c>
      <c r="G1095" s="737" t="s">
        <v>4289</v>
      </c>
      <c r="H1095" s="737" t="s">
        <v>2624</v>
      </c>
      <c r="I1095" s="737" t="s">
        <v>2625</v>
      </c>
      <c r="J1095" s="753" t="s">
        <v>2511</v>
      </c>
      <c r="K1095" s="682">
        <v>1</v>
      </c>
      <c r="L1095" s="748">
        <v>12</v>
      </c>
      <c r="M1095" s="749">
        <v>65321.87</v>
      </c>
      <c r="N1095" s="682">
        <v>1</v>
      </c>
      <c r="O1095" s="748">
        <v>6</v>
      </c>
      <c r="P1095" s="749">
        <v>31922.36</v>
      </c>
    </row>
    <row r="1096" spans="1:16" x14ac:dyDescent="0.2">
      <c r="A1096" s="744">
        <v>480</v>
      </c>
      <c r="B1096" s="744" t="s">
        <v>2598</v>
      </c>
      <c r="C1096" s="744" t="s">
        <v>1201</v>
      </c>
      <c r="D1096" s="746" t="s">
        <v>2509</v>
      </c>
      <c r="E1096" s="750">
        <v>3000</v>
      </c>
      <c r="F1096" s="744" t="s">
        <v>4290</v>
      </c>
      <c r="G1096" s="737" t="s">
        <v>4291</v>
      </c>
      <c r="H1096" s="737" t="s">
        <v>2555</v>
      </c>
      <c r="I1096" s="737" t="s">
        <v>2625</v>
      </c>
      <c r="J1096" s="753" t="s">
        <v>2511</v>
      </c>
      <c r="K1096" s="682">
        <v>1</v>
      </c>
      <c r="L1096" s="748">
        <v>12</v>
      </c>
      <c r="M1096" s="749">
        <v>47398.600000000006</v>
      </c>
      <c r="N1096" s="682">
        <v>1</v>
      </c>
      <c r="O1096" s="748">
        <v>6</v>
      </c>
      <c r="P1096" s="749">
        <v>21805.3</v>
      </c>
    </row>
    <row r="1097" spans="1:16" x14ac:dyDescent="0.2">
      <c r="A1097" s="744">
        <v>480</v>
      </c>
      <c r="B1097" s="744" t="s">
        <v>1264</v>
      </c>
      <c r="C1097" s="744" t="s">
        <v>1201</v>
      </c>
      <c r="D1097" s="746" t="s">
        <v>2991</v>
      </c>
      <c r="E1097" s="750">
        <v>5000</v>
      </c>
      <c r="F1097" s="744" t="s">
        <v>4292</v>
      </c>
      <c r="G1097" s="737" t="s">
        <v>4293</v>
      </c>
      <c r="H1097" s="737" t="s">
        <v>2624</v>
      </c>
      <c r="I1097" s="737" t="s">
        <v>2625</v>
      </c>
      <c r="J1097" s="753" t="s">
        <v>2511</v>
      </c>
      <c r="K1097" s="682">
        <v>5</v>
      </c>
      <c r="L1097" s="748">
        <v>12</v>
      </c>
      <c r="M1097" s="749">
        <v>65481.25</v>
      </c>
      <c r="N1097" s="682">
        <v>2</v>
      </c>
      <c r="O1097" s="748">
        <v>6</v>
      </c>
      <c r="P1097" s="749">
        <v>30867.5</v>
      </c>
    </row>
    <row r="1098" spans="1:16" x14ac:dyDescent="0.2">
      <c r="A1098" s="744">
        <v>480</v>
      </c>
      <c r="B1098" s="744" t="s">
        <v>1264</v>
      </c>
      <c r="C1098" s="744" t="s">
        <v>1201</v>
      </c>
      <c r="D1098" s="746" t="s">
        <v>4241</v>
      </c>
      <c r="E1098" s="750">
        <v>1500</v>
      </c>
      <c r="F1098" s="744" t="s">
        <v>1594</v>
      </c>
      <c r="G1098" s="737" t="s">
        <v>1595</v>
      </c>
      <c r="H1098" s="737" t="s">
        <v>4294</v>
      </c>
      <c r="I1098" s="737" t="s">
        <v>2526</v>
      </c>
      <c r="J1098" s="753" t="s">
        <v>2526</v>
      </c>
      <c r="K1098" s="682">
        <v>1</v>
      </c>
      <c r="L1098" s="748">
        <v>11</v>
      </c>
      <c r="M1098" s="749">
        <v>7000</v>
      </c>
      <c r="N1098" s="682"/>
      <c r="O1098" s="748"/>
      <c r="P1098" s="749"/>
    </row>
    <row r="1099" spans="1:16" ht="22.5" x14ac:dyDescent="0.2">
      <c r="A1099" s="744">
        <v>480</v>
      </c>
      <c r="B1099" s="744" t="s">
        <v>1264</v>
      </c>
      <c r="C1099" s="744" t="s">
        <v>1201</v>
      </c>
      <c r="D1099" s="746" t="s">
        <v>3970</v>
      </c>
      <c r="E1099" s="750">
        <v>3700</v>
      </c>
      <c r="F1099" s="744" t="s">
        <v>4295</v>
      </c>
      <c r="G1099" s="737" t="s">
        <v>4296</v>
      </c>
      <c r="H1099" s="737" t="s">
        <v>2571</v>
      </c>
      <c r="I1099" s="737" t="s">
        <v>2625</v>
      </c>
      <c r="J1099" s="753" t="s">
        <v>2511</v>
      </c>
      <c r="K1099" s="682">
        <v>1</v>
      </c>
      <c r="L1099" s="748">
        <v>12</v>
      </c>
      <c r="M1099" s="749">
        <v>56100</v>
      </c>
      <c r="N1099" s="682">
        <v>1</v>
      </c>
      <c r="O1099" s="748">
        <v>6</v>
      </c>
      <c r="P1099" s="749">
        <v>26130</v>
      </c>
    </row>
    <row r="1100" spans="1:16" x14ac:dyDescent="0.2">
      <c r="A1100" s="744">
        <v>480</v>
      </c>
      <c r="B1100" s="744" t="s">
        <v>2598</v>
      </c>
      <c r="C1100" s="744" t="s">
        <v>1201</v>
      </c>
      <c r="D1100" s="746" t="s">
        <v>2641</v>
      </c>
      <c r="E1100" s="750">
        <v>3100</v>
      </c>
      <c r="F1100" s="744" t="s">
        <v>4297</v>
      </c>
      <c r="G1100" s="737" t="s">
        <v>4298</v>
      </c>
      <c r="H1100" s="737" t="s">
        <v>4299</v>
      </c>
      <c r="I1100" s="737" t="s">
        <v>2625</v>
      </c>
      <c r="J1100" s="753" t="s">
        <v>2511</v>
      </c>
      <c r="K1100" s="682">
        <v>1</v>
      </c>
      <c r="L1100" s="748">
        <v>12</v>
      </c>
      <c r="M1100" s="749">
        <v>48579.660000000011</v>
      </c>
      <c r="N1100" s="682">
        <v>1</v>
      </c>
      <c r="O1100" s="748">
        <v>6</v>
      </c>
      <c r="P1100" s="749">
        <v>22235.079999999998</v>
      </c>
    </row>
    <row r="1101" spans="1:16" x14ac:dyDescent="0.2">
      <c r="A1101" s="744">
        <v>480</v>
      </c>
      <c r="B1101" s="744" t="s">
        <v>1264</v>
      </c>
      <c r="C1101" s="744" t="s">
        <v>1201</v>
      </c>
      <c r="D1101" s="746" t="s">
        <v>3307</v>
      </c>
      <c r="E1101" s="750">
        <v>2100</v>
      </c>
      <c r="F1101" s="744" t="s">
        <v>4300</v>
      </c>
      <c r="G1101" s="737" t="s">
        <v>4301</v>
      </c>
      <c r="H1101" s="737" t="s">
        <v>4302</v>
      </c>
      <c r="I1101" s="737" t="s">
        <v>2625</v>
      </c>
      <c r="J1101" s="753" t="s">
        <v>2511</v>
      </c>
      <c r="K1101" s="682">
        <v>1</v>
      </c>
      <c r="L1101" s="748">
        <v>12</v>
      </c>
      <c r="M1101" s="749">
        <v>36878.330000000009</v>
      </c>
      <c r="N1101" s="682">
        <v>1</v>
      </c>
      <c r="O1101" s="748">
        <v>6</v>
      </c>
      <c r="P1101" s="749">
        <v>16517.900000000001</v>
      </c>
    </row>
    <row r="1102" spans="1:16" x14ac:dyDescent="0.2">
      <c r="A1102" s="744">
        <v>480</v>
      </c>
      <c r="B1102" s="744" t="s">
        <v>2598</v>
      </c>
      <c r="C1102" s="744" t="s">
        <v>1201</v>
      </c>
      <c r="D1102" s="746" t="s">
        <v>3985</v>
      </c>
      <c r="E1102" s="750">
        <v>1500</v>
      </c>
      <c r="F1102" s="744" t="s">
        <v>4303</v>
      </c>
      <c r="G1102" s="737" t="s">
        <v>4304</v>
      </c>
      <c r="H1102" s="737" t="s">
        <v>2742</v>
      </c>
      <c r="I1102" s="737" t="s">
        <v>2521</v>
      </c>
      <c r="J1102" s="753" t="s">
        <v>2521</v>
      </c>
      <c r="K1102" s="682">
        <v>1</v>
      </c>
      <c r="L1102" s="748">
        <v>12</v>
      </c>
      <c r="M1102" s="749">
        <v>29430.710000000003</v>
      </c>
      <c r="N1102" s="682">
        <v>1</v>
      </c>
      <c r="O1102" s="748">
        <v>6</v>
      </c>
      <c r="P1102" s="749">
        <v>12924.72</v>
      </c>
    </row>
    <row r="1103" spans="1:16" ht="22.5" x14ac:dyDescent="0.2">
      <c r="A1103" s="744">
        <v>480</v>
      </c>
      <c r="B1103" s="744" t="s">
        <v>1264</v>
      </c>
      <c r="C1103" s="744" t="s">
        <v>1201</v>
      </c>
      <c r="D1103" s="746" t="s">
        <v>2621</v>
      </c>
      <c r="E1103" s="750">
        <v>1800</v>
      </c>
      <c r="F1103" s="744" t="s">
        <v>4305</v>
      </c>
      <c r="G1103" s="737" t="s">
        <v>4306</v>
      </c>
      <c r="H1103" s="737" t="s">
        <v>3524</v>
      </c>
      <c r="I1103" s="737" t="s">
        <v>2625</v>
      </c>
      <c r="J1103" s="753" t="s">
        <v>2511</v>
      </c>
      <c r="K1103" s="682">
        <v>5</v>
      </c>
      <c r="L1103" s="748">
        <v>12</v>
      </c>
      <c r="M1103" s="749">
        <v>26868.829999999991</v>
      </c>
      <c r="N1103" s="682">
        <v>2</v>
      </c>
      <c r="O1103" s="748">
        <v>6</v>
      </c>
      <c r="P1103" s="749">
        <v>11460.11</v>
      </c>
    </row>
    <row r="1104" spans="1:16" x14ac:dyDescent="0.2">
      <c r="A1104" s="744">
        <v>480</v>
      </c>
      <c r="B1104" s="744" t="s">
        <v>1264</v>
      </c>
      <c r="C1104" s="744" t="s">
        <v>1201</v>
      </c>
      <c r="D1104" s="746" t="s">
        <v>3141</v>
      </c>
      <c r="E1104" s="750">
        <v>2100</v>
      </c>
      <c r="F1104" s="744" t="s">
        <v>4307</v>
      </c>
      <c r="G1104" s="737" t="s">
        <v>4308</v>
      </c>
      <c r="H1104" s="737" t="s">
        <v>3408</v>
      </c>
      <c r="I1104" s="737" t="s">
        <v>2526</v>
      </c>
      <c r="J1104" s="753" t="s">
        <v>2526</v>
      </c>
      <c r="K1104" s="682">
        <v>1</v>
      </c>
      <c r="L1104" s="748">
        <v>12</v>
      </c>
      <c r="M1104" s="749">
        <v>36698.119999999995</v>
      </c>
      <c r="N1104" s="682">
        <v>1</v>
      </c>
      <c r="O1104" s="748">
        <v>6</v>
      </c>
      <c r="P1104" s="749">
        <v>16420.400000000001</v>
      </c>
    </row>
    <row r="1105" spans="1:16" x14ac:dyDescent="0.2">
      <c r="A1105" s="744">
        <v>480</v>
      </c>
      <c r="B1105" s="744" t="s">
        <v>1264</v>
      </c>
      <c r="C1105" s="744" t="s">
        <v>1201</v>
      </c>
      <c r="D1105" s="746" t="s">
        <v>3194</v>
      </c>
      <c r="E1105" s="750">
        <v>2100</v>
      </c>
      <c r="F1105" s="744" t="s">
        <v>4309</v>
      </c>
      <c r="G1105" s="737" t="s">
        <v>4310</v>
      </c>
      <c r="H1105" s="737" t="s">
        <v>4311</v>
      </c>
      <c r="I1105" s="737" t="s">
        <v>2625</v>
      </c>
      <c r="J1105" s="753" t="s">
        <v>2511</v>
      </c>
      <c r="K1105" s="682">
        <v>1</v>
      </c>
      <c r="L1105" s="748">
        <v>12</v>
      </c>
      <c r="M1105" s="749">
        <v>37748.17</v>
      </c>
      <c r="N1105" s="682">
        <v>1</v>
      </c>
      <c r="O1105" s="748">
        <v>6</v>
      </c>
      <c r="P1105" s="749">
        <v>16443.150000000001</v>
      </c>
    </row>
    <row r="1106" spans="1:16" x14ac:dyDescent="0.2">
      <c r="A1106" s="744">
        <v>480</v>
      </c>
      <c r="B1106" s="744" t="s">
        <v>1264</v>
      </c>
      <c r="C1106" s="744" t="s">
        <v>1201</v>
      </c>
      <c r="D1106" s="746" t="s">
        <v>4312</v>
      </c>
      <c r="E1106" s="750">
        <v>1500</v>
      </c>
      <c r="F1106" s="744" t="s">
        <v>4313</v>
      </c>
      <c r="G1106" s="737" t="s">
        <v>4314</v>
      </c>
      <c r="H1106" s="737" t="s">
        <v>2519</v>
      </c>
      <c r="I1106" s="737" t="s">
        <v>2519</v>
      </c>
      <c r="J1106" s="753" t="s">
        <v>2519</v>
      </c>
      <c r="K1106" s="682">
        <v>5</v>
      </c>
      <c r="L1106" s="748">
        <v>12</v>
      </c>
      <c r="M1106" s="749">
        <v>23633.96</v>
      </c>
      <c r="N1106" s="682">
        <v>2</v>
      </c>
      <c r="O1106" s="748">
        <v>6</v>
      </c>
      <c r="P1106" s="749">
        <v>9929.07</v>
      </c>
    </row>
    <row r="1107" spans="1:16" x14ac:dyDescent="0.2">
      <c r="A1107" s="744">
        <v>480</v>
      </c>
      <c r="B1107" s="744" t="s">
        <v>2598</v>
      </c>
      <c r="C1107" s="744" t="s">
        <v>1201</v>
      </c>
      <c r="D1107" s="746" t="s">
        <v>2604</v>
      </c>
      <c r="E1107" s="750">
        <v>1500</v>
      </c>
      <c r="F1107" s="744" t="s">
        <v>4315</v>
      </c>
      <c r="G1107" s="737" t="s">
        <v>4316</v>
      </c>
      <c r="H1107" s="737" t="s">
        <v>4317</v>
      </c>
      <c r="I1107" s="737" t="s">
        <v>2625</v>
      </c>
      <c r="J1107" s="753" t="s">
        <v>2511</v>
      </c>
      <c r="K1107" s="682">
        <v>1</v>
      </c>
      <c r="L1107" s="748">
        <v>12</v>
      </c>
      <c r="M1107" s="749">
        <v>30072.750000000004</v>
      </c>
      <c r="N1107" s="682">
        <v>1</v>
      </c>
      <c r="O1107" s="748">
        <v>6</v>
      </c>
      <c r="P1107" s="749">
        <v>12917.77</v>
      </c>
    </row>
    <row r="1108" spans="1:16" x14ac:dyDescent="0.2">
      <c r="A1108" s="744">
        <v>480</v>
      </c>
      <c r="B1108" s="744" t="s">
        <v>1264</v>
      </c>
      <c r="C1108" s="744" t="s">
        <v>1201</v>
      </c>
      <c r="D1108" s="746" t="s">
        <v>3561</v>
      </c>
      <c r="E1108" s="750">
        <v>3500</v>
      </c>
      <c r="F1108" s="744" t="s">
        <v>4318</v>
      </c>
      <c r="G1108" s="737" t="s">
        <v>4319</v>
      </c>
      <c r="H1108" s="737" t="s">
        <v>2873</v>
      </c>
      <c r="I1108" s="737" t="s">
        <v>2625</v>
      </c>
      <c r="J1108" s="753" t="s">
        <v>2511</v>
      </c>
      <c r="K1108" s="682">
        <v>1</v>
      </c>
      <c r="L1108" s="748">
        <v>12</v>
      </c>
      <c r="M1108" s="749">
        <v>53208.899999999994</v>
      </c>
      <c r="N1108" s="682">
        <v>1</v>
      </c>
      <c r="O1108" s="748">
        <v>6</v>
      </c>
      <c r="P1108" s="749">
        <v>24797.51</v>
      </c>
    </row>
    <row r="1109" spans="1:16" x14ac:dyDescent="0.2">
      <c r="A1109" s="744">
        <v>480</v>
      </c>
      <c r="B1109" s="744" t="s">
        <v>1264</v>
      </c>
      <c r="C1109" s="744" t="s">
        <v>1201</v>
      </c>
      <c r="D1109" s="746" t="s">
        <v>4320</v>
      </c>
      <c r="E1109" s="750">
        <v>2100</v>
      </c>
      <c r="F1109" s="744" t="s">
        <v>4321</v>
      </c>
      <c r="G1109" s="737" t="s">
        <v>4322</v>
      </c>
      <c r="H1109" s="737" t="s">
        <v>2658</v>
      </c>
      <c r="I1109" s="737" t="s">
        <v>2526</v>
      </c>
      <c r="J1109" s="753" t="s">
        <v>2526</v>
      </c>
      <c r="K1109" s="682">
        <v>1</v>
      </c>
      <c r="L1109" s="748">
        <v>12</v>
      </c>
      <c r="M1109" s="749">
        <v>36826.699999999997</v>
      </c>
      <c r="N1109" s="682">
        <v>1</v>
      </c>
      <c r="O1109" s="748">
        <v>6</v>
      </c>
      <c r="P1109" s="749">
        <v>16528.38</v>
      </c>
    </row>
    <row r="1110" spans="1:16" ht="22.5" x14ac:dyDescent="0.2">
      <c r="A1110" s="744">
        <v>480</v>
      </c>
      <c r="B1110" s="744" t="s">
        <v>2598</v>
      </c>
      <c r="C1110" s="744" t="s">
        <v>1201</v>
      </c>
      <c r="D1110" s="746" t="s">
        <v>2604</v>
      </c>
      <c r="E1110" s="750">
        <v>1500</v>
      </c>
      <c r="F1110" s="744" t="s">
        <v>4323</v>
      </c>
      <c r="G1110" s="737" t="s">
        <v>4324</v>
      </c>
      <c r="H1110" s="737" t="s">
        <v>4325</v>
      </c>
      <c r="I1110" s="737" t="s">
        <v>2603</v>
      </c>
      <c r="J1110" s="753" t="s">
        <v>2547</v>
      </c>
      <c r="K1110" s="682">
        <v>1</v>
      </c>
      <c r="L1110" s="748">
        <v>12</v>
      </c>
      <c r="M1110" s="749">
        <v>29503.469999999998</v>
      </c>
      <c r="N1110" s="682">
        <v>1</v>
      </c>
      <c r="O1110" s="748">
        <v>6</v>
      </c>
      <c r="P1110" s="749">
        <v>12903.470000000001</v>
      </c>
    </row>
    <row r="1111" spans="1:16" x14ac:dyDescent="0.2">
      <c r="A1111" s="744">
        <v>480</v>
      </c>
      <c r="B1111" s="744" t="s">
        <v>1264</v>
      </c>
      <c r="C1111" s="744" t="s">
        <v>1201</v>
      </c>
      <c r="D1111" s="746" t="s">
        <v>4326</v>
      </c>
      <c r="E1111" s="750">
        <v>1600</v>
      </c>
      <c r="F1111" s="744" t="s">
        <v>4327</v>
      </c>
      <c r="G1111" s="737" t="s">
        <v>4328</v>
      </c>
      <c r="H1111" s="737" t="s">
        <v>2519</v>
      </c>
      <c r="I1111" s="737" t="s">
        <v>2526</v>
      </c>
      <c r="J1111" s="753" t="s">
        <v>2526</v>
      </c>
      <c r="K1111" s="682">
        <v>1</v>
      </c>
      <c r="L1111" s="748">
        <v>12</v>
      </c>
      <c r="M1111" s="749">
        <v>30889.800000000007</v>
      </c>
      <c r="N1111" s="682">
        <v>1</v>
      </c>
      <c r="O1111" s="748">
        <v>6</v>
      </c>
      <c r="P1111" s="749">
        <v>13458.1</v>
      </c>
    </row>
    <row r="1112" spans="1:16" ht="22.5" x14ac:dyDescent="0.2">
      <c r="A1112" s="744">
        <v>480</v>
      </c>
      <c r="B1112" s="744" t="s">
        <v>1264</v>
      </c>
      <c r="C1112" s="744" t="s">
        <v>1201</v>
      </c>
      <c r="D1112" s="746" t="s">
        <v>4329</v>
      </c>
      <c r="E1112" s="750">
        <v>3000</v>
      </c>
      <c r="F1112" s="744" t="s">
        <v>4330</v>
      </c>
      <c r="G1112" s="737" t="s">
        <v>4331</v>
      </c>
      <c r="H1112" s="737" t="s">
        <v>2525</v>
      </c>
      <c r="I1112" s="737" t="s">
        <v>2603</v>
      </c>
      <c r="J1112" s="753" t="s">
        <v>2547</v>
      </c>
      <c r="K1112" s="682">
        <v>1</v>
      </c>
      <c r="L1112" s="748">
        <v>12</v>
      </c>
      <c r="M1112" s="749">
        <v>48407.350000000006</v>
      </c>
      <c r="N1112" s="682">
        <v>1</v>
      </c>
      <c r="O1112" s="748">
        <v>6</v>
      </c>
      <c r="P1112" s="749">
        <v>21817.7</v>
      </c>
    </row>
    <row r="1113" spans="1:16" ht="22.5" x14ac:dyDescent="0.2">
      <c r="A1113" s="744">
        <v>480</v>
      </c>
      <c r="B1113" s="744" t="s">
        <v>2598</v>
      </c>
      <c r="C1113" s="744" t="s">
        <v>1201</v>
      </c>
      <c r="D1113" s="746" t="s">
        <v>2604</v>
      </c>
      <c r="E1113" s="750">
        <v>1500</v>
      </c>
      <c r="F1113" s="744" t="s">
        <v>4332</v>
      </c>
      <c r="G1113" s="737" t="s">
        <v>4333</v>
      </c>
      <c r="H1113" s="737" t="s">
        <v>3376</v>
      </c>
      <c r="I1113" s="737" t="s">
        <v>2526</v>
      </c>
      <c r="J1113" s="753" t="s">
        <v>2526</v>
      </c>
      <c r="K1113" s="682">
        <v>1</v>
      </c>
      <c r="L1113" s="748">
        <v>12</v>
      </c>
      <c r="M1113" s="749">
        <v>29172.329999999998</v>
      </c>
      <c r="N1113" s="682">
        <v>1</v>
      </c>
      <c r="O1113" s="748">
        <v>6</v>
      </c>
      <c r="P1113" s="749">
        <v>12873.48</v>
      </c>
    </row>
    <row r="1114" spans="1:16" ht="22.5" x14ac:dyDescent="0.2">
      <c r="A1114" s="744">
        <v>480</v>
      </c>
      <c r="B1114" s="744" t="s">
        <v>1264</v>
      </c>
      <c r="C1114" s="744" t="s">
        <v>1201</v>
      </c>
      <c r="D1114" s="746" t="s">
        <v>2674</v>
      </c>
      <c r="E1114" s="750">
        <v>1500</v>
      </c>
      <c r="F1114" s="744" t="s">
        <v>4334</v>
      </c>
      <c r="G1114" s="737" t="s">
        <v>4335</v>
      </c>
      <c r="H1114" s="737" t="s">
        <v>2873</v>
      </c>
      <c r="I1114" s="737" t="s">
        <v>2603</v>
      </c>
      <c r="J1114" s="753" t="s">
        <v>2547</v>
      </c>
      <c r="K1114" s="682">
        <v>1</v>
      </c>
      <c r="L1114" s="748">
        <v>12</v>
      </c>
      <c r="M1114" s="749">
        <v>29825.690000000002</v>
      </c>
      <c r="N1114" s="682">
        <v>1</v>
      </c>
      <c r="O1114" s="748">
        <v>6</v>
      </c>
      <c r="P1114" s="749">
        <v>12930</v>
      </c>
    </row>
    <row r="1115" spans="1:16" x14ac:dyDescent="0.2">
      <c r="A1115" s="744">
        <v>480</v>
      </c>
      <c r="B1115" s="744" t="s">
        <v>1264</v>
      </c>
      <c r="C1115" s="744" t="s">
        <v>1201</v>
      </c>
      <c r="D1115" s="746" t="s">
        <v>2663</v>
      </c>
      <c r="E1115" s="750">
        <v>2300</v>
      </c>
      <c r="F1115" s="744" t="s">
        <v>4336</v>
      </c>
      <c r="G1115" s="737" t="s">
        <v>4337</v>
      </c>
      <c r="H1115" s="737" t="s">
        <v>2525</v>
      </c>
      <c r="I1115" s="737" t="s">
        <v>2526</v>
      </c>
      <c r="J1115" s="753" t="s">
        <v>2526</v>
      </c>
      <c r="K1115" s="682">
        <v>1</v>
      </c>
      <c r="L1115" s="748">
        <v>12</v>
      </c>
      <c r="M1115" s="749">
        <v>39168.139999999992</v>
      </c>
      <c r="N1115" s="682">
        <v>1</v>
      </c>
      <c r="O1115" s="748">
        <v>6</v>
      </c>
      <c r="P1115" s="749">
        <v>17705.5</v>
      </c>
    </row>
    <row r="1116" spans="1:16" x14ac:dyDescent="0.2">
      <c r="A1116" s="744">
        <v>480</v>
      </c>
      <c r="B1116" s="744" t="s">
        <v>1264</v>
      </c>
      <c r="C1116" s="744" t="s">
        <v>1201</v>
      </c>
      <c r="D1116" s="746" t="s">
        <v>2678</v>
      </c>
      <c r="E1116" s="750">
        <v>2300</v>
      </c>
      <c r="F1116" s="744" t="s">
        <v>4338</v>
      </c>
      <c r="G1116" s="737" t="s">
        <v>4339</v>
      </c>
      <c r="H1116" s="737" t="s">
        <v>2583</v>
      </c>
      <c r="I1116" s="737" t="s">
        <v>2526</v>
      </c>
      <c r="J1116" s="753" t="s">
        <v>2526</v>
      </c>
      <c r="K1116" s="682">
        <v>1</v>
      </c>
      <c r="L1116" s="748">
        <v>12</v>
      </c>
      <c r="M1116" s="749">
        <v>39020</v>
      </c>
      <c r="N1116" s="682">
        <v>1</v>
      </c>
      <c r="O1116" s="748">
        <v>6</v>
      </c>
      <c r="P1116" s="749">
        <v>17600.32</v>
      </c>
    </row>
    <row r="1117" spans="1:16" x14ac:dyDescent="0.2">
      <c r="A1117" s="744">
        <v>480</v>
      </c>
      <c r="B1117" s="744" t="s">
        <v>1264</v>
      </c>
      <c r="C1117" s="744" t="s">
        <v>1201</v>
      </c>
      <c r="D1117" s="746" t="s">
        <v>4340</v>
      </c>
      <c r="E1117" s="750">
        <v>1500</v>
      </c>
      <c r="F1117" s="744" t="s">
        <v>4341</v>
      </c>
      <c r="G1117" s="737" t="s">
        <v>4342</v>
      </c>
      <c r="H1117" s="737" t="s">
        <v>4343</v>
      </c>
      <c r="I1117" s="737" t="s">
        <v>2625</v>
      </c>
      <c r="J1117" s="753" t="s">
        <v>2511</v>
      </c>
      <c r="K1117" s="682">
        <v>1</v>
      </c>
      <c r="L1117" s="748">
        <v>12</v>
      </c>
      <c r="M1117" s="749">
        <v>29589.58</v>
      </c>
      <c r="N1117" s="682">
        <v>1</v>
      </c>
      <c r="O1117" s="748">
        <v>6</v>
      </c>
      <c r="P1117" s="749">
        <v>12996.67</v>
      </c>
    </row>
    <row r="1118" spans="1:16" x14ac:dyDescent="0.2">
      <c r="A1118" s="744">
        <v>480</v>
      </c>
      <c r="B1118" s="744" t="s">
        <v>2598</v>
      </c>
      <c r="C1118" s="744" t="s">
        <v>1201</v>
      </c>
      <c r="D1118" s="746" t="s">
        <v>2604</v>
      </c>
      <c r="E1118" s="750">
        <v>1500</v>
      </c>
      <c r="F1118" s="744" t="s">
        <v>4344</v>
      </c>
      <c r="G1118" s="737" t="s">
        <v>4345</v>
      </c>
      <c r="H1118" s="737" t="s">
        <v>4346</v>
      </c>
      <c r="I1118" s="737" t="s">
        <v>2526</v>
      </c>
      <c r="J1118" s="753" t="s">
        <v>2526</v>
      </c>
      <c r="K1118" s="682">
        <v>1</v>
      </c>
      <c r="L1118" s="748">
        <v>12</v>
      </c>
      <c r="M1118" s="749">
        <v>29554.58</v>
      </c>
      <c r="N1118" s="682">
        <v>1</v>
      </c>
      <c r="O1118" s="748">
        <v>6</v>
      </c>
      <c r="P1118" s="749">
        <v>12826.67</v>
      </c>
    </row>
    <row r="1119" spans="1:16" x14ac:dyDescent="0.2">
      <c r="A1119" s="744">
        <v>480</v>
      </c>
      <c r="B1119" s="744" t="s">
        <v>1264</v>
      </c>
      <c r="C1119" s="744" t="s">
        <v>1201</v>
      </c>
      <c r="D1119" s="746" t="s">
        <v>3084</v>
      </c>
      <c r="E1119" s="750">
        <v>1800</v>
      </c>
      <c r="F1119" s="744" t="s">
        <v>4347</v>
      </c>
      <c r="G1119" s="737" t="s">
        <v>4348</v>
      </c>
      <c r="H1119" s="737" t="s">
        <v>4349</v>
      </c>
      <c r="I1119" s="737" t="s">
        <v>2526</v>
      </c>
      <c r="J1119" s="753" t="s">
        <v>2526</v>
      </c>
      <c r="K1119" s="682">
        <v>5</v>
      </c>
      <c r="L1119" s="748">
        <v>12</v>
      </c>
      <c r="M1119" s="749">
        <v>27298.35</v>
      </c>
      <c r="N1119" s="682">
        <v>2</v>
      </c>
      <c r="O1119" s="748">
        <v>6</v>
      </c>
      <c r="P1119" s="749">
        <v>11720.49</v>
      </c>
    </row>
    <row r="1120" spans="1:16" ht="22.5" x14ac:dyDescent="0.2">
      <c r="A1120" s="744">
        <v>480</v>
      </c>
      <c r="B1120" s="744" t="s">
        <v>1264</v>
      </c>
      <c r="C1120" s="744" t="s">
        <v>1201</v>
      </c>
      <c r="D1120" s="746" t="s">
        <v>3811</v>
      </c>
      <c r="E1120" s="750">
        <v>2100</v>
      </c>
      <c r="F1120" s="744" t="s">
        <v>4350</v>
      </c>
      <c r="G1120" s="737" t="s">
        <v>4351</v>
      </c>
      <c r="H1120" s="737" t="s">
        <v>4352</v>
      </c>
      <c r="I1120" s="737" t="s">
        <v>2526</v>
      </c>
      <c r="J1120" s="753" t="s">
        <v>2526</v>
      </c>
      <c r="K1120" s="682">
        <v>1</v>
      </c>
      <c r="L1120" s="748">
        <v>12</v>
      </c>
      <c r="M1120" s="749">
        <v>22894.54</v>
      </c>
      <c r="N1120" s="682">
        <v>1</v>
      </c>
      <c r="O1120" s="748">
        <v>6</v>
      </c>
      <c r="P1120" s="749">
        <v>13302.65</v>
      </c>
    </row>
    <row r="1121" spans="1:16" x14ac:dyDescent="0.2">
      <c r="A1121" s="744">
        <v>480</v>
      </c>
      <c r="B1121" s="744" t="s">
        <v>1264</v>
      </c>
      <c r="C1121" s="744" t="s">
        <v>1201</v>
      </c>
      <c r="D1121" s="746" t="s">
        <v>2604</v>
      </c>
      <c r="E1121" s="750">
        <v>1500</v>
      </c>
      <c r="F1121" s="744" t="s">
        <v>1322</v>
      </c>
      <c r="G1121" s="737" t="s">
        <v>1323</v>
      </c>
      <c r="H1121" s="737" t="s">
        <v>4353</v>
      </c>
      <c r="I1121" s="737" t="s">
        <v>2526</v>
      </c>
      <c r="J1121" s="753" t="s">
        <v>2526</v>
      </c>
      <c r="K1121" s="682">
        <v>1</v>
      </c>
      <c r="L1121" s="748">
        <v>11</v>
      </c>
      <c r="M1121" s="749">
        <v>6830.42</v>
      </c>
      <c r="N1121" s="682"/>
      <c r="O1121" s="748"/>
      <c r="P1121" s="749"/>
    </row>
    <row r="1122" spans="1:16" ht="22.5" x14ac:dyDescent="0.2">
      <c r="A1122" s="744">
        <v>480</v>
      </c>
      <c r="B1122" s="744" t="s">
        <v>1264</v>
      </c>
      <c r="C1122" s="744" t="s">
        <v>1201</v>
      </c>
      <c r="D1122" s="746" t="s">
        <v>2663</v>
      </c>
      <c r="E1122" s="750">
        <v>2300</v>
      </c>
      <c r="F1122" s="744" t="s">
        <v>1457</v>
      </c>
      <c r="G1122" s="737" t="s">
        <v>1458</v>
      </c>
      <c r="H1122" s="737" t="s">
        <v>2760</v>
      </c>
      <c r="I1122" s="737" t="s">
        <v>2526</v>
      </c>
      <c r="J1122" s="753" t="s">
        <v>2526</v>
      </c>
      <c r="K1122" s="682">
        <v>1</v>
      </c>
      <c r="L1122" s="748">
        <v>11</v>
      </c>
      <c r="M1122" s="749">
        <v>7557.97</v>
      </c>
      <c r="N1122" s="682"/>
      <c r="O1122" s="748"/>
      <c r="P1122" s="749"/>
    </row>
    <row r="1123" spans="1:16" x14ac:dyDescent="0.2">
      <c r="A1123" s="744">
        <v>480</v>
      </c>
      <c r="B1123" s="744" t="s">
        <v>2598</v>
      </c>
      <c r="C1123" s="744" t="s">
        <v>1201</v>
      </c>
      <c r="D1123" s="746" t="s">
        <v>2647</v>
      </c>
      <c r="E1123" s="750">
        <v>1500</v>
      </c>
      <c r="F1123" s="744" t="s">
        <v>4354</v>
      </c>
      <c r="G1123" s="737" t="s">
        <v>4355</v>
      </c>
      <c r="H1123" s="737" t="s">
        <v>4356</v>
      </c>
      <c r="I1123" s="737" t="s">
        <v>2625</v>
      </c>
      <c r="J1123" s="753" t="s">
        <v>2511</v>
      </c>
      <c r="K1123" s="682">
        <v>1</v>
      </c>
      <c r="L1123" s="748">
        <v>12</v>
      </c>
      <c r="M1123" s="749">
        <v>28638.699999999997</v>
      </c>
      <c r="N1123" s="682">
        <v>1</v>
      </c>
      <c r="O1123" s="748">
        <v>6</v>
      </c>
      <c r="P1123" s="749">
        <v>12680.69</v>
      </c>
    </row>
    <row r="1124" spans="1:16" x14ac:dyDescent="0.2">
      <c r="A1124" s="744">
        <v>480</v>
      </c>
      <c r="B1124" s="744" t="s">
        <v>2598</v>
      </c>
      <c r="C1124" s="744" t="s">
        <v>1201</v>
      </c>
      <c r="D1124" s="746" t="s">
        <v>2614</v>
      </c>
      <c r="E1124" s="750">
        <v>1500</v>
      </c>
      <c r="F1124" s="744" t="s">
        <v>4357</v>
      </c>
      <c r="G1124" s="737" t="s">
        <v>4358</v>
      </c>
      <c r="H1124" s="737" t="s">
        <v>4359</v>
      </c>
      <c r="I1124" s="737" t="s">
        <v>2526</v>
      </c>
      <c r="J1124" s="753" t="s">
        <v>2526</v>
      </c>
      <c r="K1124" s="682">
        <v>1</v>
      </c>
      <c r="L1124" s="748">
        <v>12</v>
      </c>
      <c r="M1124" s="749">
        <v>29298.429999999997</v>
      </c>
      <c r="N1124" s="682">
        <v>1</v>
      </c>
      <c r="O1124" s="748">
        <v>6</v>
      </c>
      <c r="P1124" s="749">
        <v>12882.64</v>
      </c>
    </row>
    <row r="1125" spans="1:16" x14ac:dyDescent="0.2">
      <c r="A1125" s="744">
        <v>480</v>
      </c>
      <c r="B1125" s="744" t="s">
        <v>2598</v>
      </c>
      <c r="C1125" s="744" t="s">
        <v>1201</v>
      </c>
      <c r="D1125" s="746" t="s">
        <v>2604</v>
      </c>
      <c r="E1125" s="750">
        <v>1500</v>
      </c>
      <c r="F1125" s="744" t="s">
        <v>4360</v>
      </c>
      <c r="G1125" s="737" t="s">
        <v>4361</v>
      </c>
      <c r="H1125" s="737" t="s">
        <v>4362</v>
      </c>
      <c r="I1125" s="737" t="s">
        <v>2526</v>
      </c>
      <c r="J1125" s="753" t="s">
        <v>2526</v>
      </c>
      <c r="K1125" s="682">
        <v>1</v>
      </c>
      <c r="L1125" s="748">
        <v>12</v>
      </c>
      <c r="M1125" s="749">
        <v>29545.149999999998</v>
      </c>
      <c r="N1125" s="682">
        <v>1</v>
      </c>
      <c r="O1125" s="748">
        <v>6</v>
      </c>
      <c r="P1125" s="749">
        <v>12930</v>
      </c>
    </row>
    <row r="1126" spans="1:16" ht="22.5" x14ac:dyDescent="0.2">
      <c r="A1126" s="744">
        <v>480</v>
      </c>
      <c r="B1126" s="744" t="s">
        <v>1264</v>
      </c>
      <c r="C1126" s="744" t="s">
        <v>1201</v>
      </c>
      <c r="D1126" s="746" t="s">
        <v>2621</v>
      </c>
      <c r="E1126" s="750">
        <v>1500</v>
      </c>
      <c r="F1126" s="744" t="s">
        <v>4363</v>
      </c>
      <c r="G1126" s="737" t="s">
        <v>4364</v>
      </c>
      <c r="H1126" s="737" t="s">
        <v>4365</v>
      </c>
      <c r="I1126" s="737" t="s">
        <v>2526</v>
      </c>
      <c r="J1126" s="753" t="s">
        <v>2526</v>
      </c>
      <c r="K1126" s="682">
        <v>1</v>
      </c>
      <c r="L1126" s="748">
        <v>12</v>
      </c>
      <c r="M1126" s="749">
        <v>29621.100000000006</v>
      </c>
      <c r="N1126" s="682">
        <v>1</v>
      </c>
      <c r="O1126" s="748">
        <v>6</v>
      </c>
      <c r="P1126" s="749">
        <v>12927.23</v>
      </c>
    </row>
    <row r="1127" spans="1:16" x14ac:dyDescent="0.2">
      <c r="A1127" s="744">
        <v>480</v>
      </c>
      <c r="B1127" s="744" t="s">
        <v>1264</v>
      </c>
      <c r="C1127" s="744" t="s">
        <v>1201</v>
      </c>
      <c r="D1127" s="746" t="s">
        <v>2945</v>
      </c>
      <c r="E1127" s="750">
        <v>2500</v>
      </c>
      <c r="F1127" s="744" t="s">
        <v>4366</v>
      </c>
      <c r="G1127" s="737" t="s">
        <v>4367</v>
      </c>
      <c r="H1127" s="737" t="s">
        <v>2583</v>
      </c>
      <c r="I1127" s="737" t="s">
        <v>2526</v>
      </c>
      <c r="J1127" s="753" t="s">
        <v>2526</v>
      </c>
      <c r="K1127" s="682">
        <v>1</v>
      </c>
      <c r="L1127" s="748">
        <v>12</v>
      </c>
      <c r="M1127" s="749">
        <v>41494.559999999998</v>
      </c>
      <c r="N1127" s="682">
        <v>1</v>
      </c>
      <c r="O1127" s="748">
        <v>6</v>
      </c>
      <c r="P1127" s="749">
        <v>18880</v>
      </c>
    </row>
    <row r="1128" spans="1:16" ht="22.5" x14ac:dyDescent="0.2">
      <c r="A1128" s="744">
        <v>480</v>
      </c>
      <c r="B1128" s="744" t="s">
        <v>2598</v>
      </c>
      <c r="C1128" s="744" t="s">
        <v>1201</v>
      </c>
      <c r="D1128" s="746" t="s">
        <v>2604</v>
      </c>
      <c r="E1128" s="750">
        <v>1500</v>
      </c>
      <c r="F1128" s="744" t="s">
        <v>4368</v>
      </c>
      <c r="G1128" s="737" t="s">
        <v>4369</v>
      </c>
      <c r="H1128" s="737" t="s">
        <v>4370</v>
      </c>
      <c r="I1128" s="737" t="s">
        <v>2526</v>
      </c>
      <c r="J1128" s="753" t="s">
        <v>2526</v>
      </c>
      <c r="K1128" s="682">
        <v>1</v>
      </c>
      <c r="L1128" s="748">
        <v>12</v>
      </c>
      <c r="M1128" s="749">
        <v>29433.19</v>
      </c>
      <c r="N1128" s="682">
        <v>1</v>
      </c>
      <c r="O1128" s="748">
        <v>6</v>
      </c>
      <c r="P1128" s="749">
        <v>12901.119999999999</v>
      </c>
    </row>
    <row r="1129" spans="1:16" ht="22.5" x14ac:dyDescent="0.2">
      <c r="A1129" s="744">
        <v>480</v>
      </c>
      <c r="B1129" s="744" t="s">
        <v>1264</v>
      </c>
      <c r="C1129" s="744" t="s">
        <v>1201</v>
      </c>
      <c r="D1129" s="746" t="s">
        <v>2663</v>
      </c>
      <c r="E1129" s="750">
        <v>2300</v>
      </c>
      <c r="F1129" s="744" t="s">
        <v>4371</v>
      </c>
      <c r="G1129" s="737" t="s">
        <v>4372</v>
      </c>
      <c r="H1129" s="737" t="s">
        <v>4373</v>
      </c>
      <c r="I1129" s="737" t="s">
        <v>2526</v>
      </c>
      <c r="J1129" s="753" t="s">
        <v>2526</v>
      </c>
      <c r="K1129" s="682">
        <v>1</v>
      </c>
      <c r="L1129" s="748">
        <v>12</v>
      </c>
      <c r="M1129" s="749">
        <v>37852.62999999999</v>
      </c>
      <c r="N1129" s="682">
        <v>1</v>
      </c>
      <c r="O1129" s="748">
        <v>6</v>
      </c>
      <c r="P1129" s="749">
        <v>17485.39</v>
      </c>
    </row>
    <row r="1130" spans="1:16" x14ac:dyDescent="0.2">
      <c r="A1130" s="744">
        <v>480</v>
      </c>
      <c r="B1130" s="744" t="s">
        <v>1264</v>
      </c>
      <c r="C1130" s="744" t="s">
        <v>1201</v>
      </c>
      <c r="D1130" s="746" t="s">
        <v>4374</v>
      </c>
      <c r="E1130" s="750">
        <v>3500</v>
      </c>
      <c r="F1130" s="744" t="s">
        <v>3691</v>
      </c>
      <c r="G1130" s="737" t="s">
        <v>3692</v>
      </c>
      <c r="H1130" s="737" t="s">
        <v>3693</v>
      </c>
      <c r="I1130" s="737" t="s">
        <v>2625</v>
      </c>
      <c r="J1130" s="753" t="s">
        <v>2511</v>
      </c>
      <c r="K1130" s="682">
        <v>3</v>
      </c>
      <c r="L1130" s="748">
        <v>8</v>
      </c>
      <c r="M1130" s="749">
        <f>46773.75-M870</f>
        <v>32443.75</v>
      </c>
      <c r="N1130" s="682">
        <v>1</v>
      </c>
      <c r="O1130" s="748">
        <v>6</v>
      </c>
      <c r="P1130" s="749">
        <v>22046.670000000002</v>
      </c>
    </row>
    <row r="1131" spans="1:16" x14ac:dyDescent="0.2">
      <c r="A1131" s="744">
        <v>480</v>
      </c>
      <c r="B1131" s="744" t="s">
        <v>1264</v>
      </c>
      <c r="C1131" s="744" t="s">
        <v>1201</v>
      </c>
      <c r="D1131" s="746" t="s">
        <v>3690</v>
      </c>
      <c r="E1131" s="750">
        <v>2100</v>
      </c>
      <c r="F1131" s="744" t="s">
        <v>4375</v>
      </c>
      <c r="G1131" s="737" t="s">
        <v>4376</v>
      </c>
      <c r="H1131" s="737" t="s">
        <v>4377</v>
      </c>
      <c r="I1131" s="737" t="s">
        <v>2526</v>
      </c>
      <c r="J1131" s="753" t="s">
        <v>2526</v>
      </c>
      <c r="K1131" s="682">
        <v>1</v>
      </c>
      <c r="L1131" s="748">
        <v>4</v>
      </c>
      <c r="M1131" s="749">
        <v>14311.58</v>
      </c>
      <c r="N1131" s="682"/>
      <c r="O1131" s="748"/>
      <c r="P1131" s="749"/>
    </row>
    <row r="1132" spans="1:16" x14ac:dyDescent="0.2">
      <c r="A1132" s="744">
        <v>480</v>
      </c>
      <c r="B1132" s="744" t="s">
        <v>1264</v>
      </c>
      <c r="C1132" s="744" t="s">
        <v>1201</v>
      </c>
      <c r="D1132" s="746" t="s">
        <v>2509</v>
      </c>
      <c r="E1132" s="750">
        <v>6000</v>
      </c>
      <c r="F1132" s="744" t="s">
        <v>4378</v>
      </c>
      <c r="G1132" s="737" t="s">
        <v>4379</v>
      </c>
      <c r="H1132" s="737" t="s">
        <v>3773</v>
      </c>
      <c r="I1132" s="737" t="s">
        <v>2625</v>
      </c>
      <c r="J1132" s="753" t="s">
        <v>2511</v>
      </c>
      <c r="K1132" s="682">
        <v>1</v>
      </c>
      <c r="L1132" s="748">
        <v>12</v>
      </c>
      <c r="M1132" s="749">
        <v>77422.099999999991</v>
      </c>
      <c r="N1132" s="682">
        <v>1</v>
      </c>
      <c r="O1132" s="748">
        <v>6</v>
      </c>
      <c r="P1132" s="749">
        <v>37803.339999999997</v>
      </c>
    </row>
    <row r="1133" spans="1:16" x14ac:dyDescent="0.2">
      <c r="A1133" s="744">
        <v>480</v>
      </c>
      <c r="B1133" s="744" t="s">
        <v>1264</v>
      </c>
      <c r="C1133" s="744" t="s">
        <v>1201</v>
      </c>
      <c r="D1133" s="746" t="s">
        <v>2556</v>
      </c>
      <c r="E1133" s="750">
        <v>2100</v>
      </c>
      <c r="F1133" s="744" t="s">
        <v>4380</v>
      </c>
      <c r="G1133" s="737" t="s">
        <v>4381</v>
      </c>
      <c r="H1133" s="737" t="s">
        <v>2617</v>
      </c>
      <c r="I1133" s="737" t="s">
        <v>2526</v>
      </c>
      <c r="J1133" s="753" t="s">
        <v>2526</v>
      </c>
      <c r="K1133" s="682">
        <v>1</v>
      </c>
      <c r="L1133" s="748">
        <v>12</v>
      </c>
      <c r="M1133" s="749">
        <v>36569.369999999995</v>
      </c>
      <c r="N1133" s="682">
        <v>1</v>
      </c>
      <c r="O1133" s="748">
        <v>6</v>
      </c>
      <c r="P1133" s="749">
        <v>16423.650000000001</v>
      </c>
    </row>
    <row r="1134" spans="1:16" x14ac:dyDescent="0.2">
      <c r="A1134" s="744">
        <v>480</v>
      </c>
      <c r="B1134" s="744" t="s">
        <v>1264</v>
      </c>
      <c r="C1134" s="744" t="s">
        <v>1201</v>
      </c>
      <c r="D1134" s="746" t="s">
        <v>3084</v>
      </c>
      <c r="E1134" s="750">
        <v>1800</v>
      </c>
      <c r="F1134" s="744" t="s">
        <v>4382</v>
      </c>
      <c r="G1134" s="737" t="s">
        <v>4383</v>
      </c>
      <c r="H1134" s="737" t="s">
        <v>3333</v>
      </c>
      <c r="I1134" s="737" t="s">
        <v>2625</v>
      </c>
      <c r="J1134" s="753" t="s">
        <v>2511</v>
      </c>
      <c r="K1134" s="682">
        <v>5</v>
      </c>
      <c r="L1134" s="748">
        <v>12</v>
      </c>
      <c r="M1134" s="749">
        <v>27120</v>
      </c>
      <c r="N1134" s="682">
        <v>2</v>
      </c>
      <c r="O1134" s="748">
        <v>6</v>
      </c>
      <c r="P1134" s="749">
        <v>11729.369999999999</v>
      </c>
    </row>
    <row r="1135" spans="1:16" ht="22.5" x14ac:dyDescent="0.2">
      <c r="A1135" s="744">
        <v>480</v>
      </c>
      <c r="B1135" s="744" t="s">
        <v>2598</v>
      </c>
      <c r="C1135" s="744" t="s">
        <v>1201</v>
      </c>
      <c r="D1135" s="746" t="s">
        <v>2641</v>
      </c>
      <c r="E1135" s="750">
        <v>2100</v>
      </c>
      <c r="F1135" s="744" t="s">
        <v>4384</v>
      </c>
      <c r="G1135" s="737" t="s">
        <v>4385</v>
      </c>
      <c r="H1135" s="737" t="s">
        <v>4386</v>
      </c>
      <c r="I1135" s="737" t="s">
        <v>2625</v>
      </c>
      <c r="J1135" s="753" t="s">
        <v>2511</v>
      </c>
      <c r="K1135" s="682">
        <v>1</v>
      </c>
      <c r="L1135" s="748">
        <v>12</v>
      </c>
      <c r="M1135" s="749">
        <v>36900</v>
      </c>
      <c r="N1135" s="682">
        <v>1</v>
      </c>
      <c r="O1135" s="748">
        <v>6</v>
      </c>
      <c r="P1135" s="749">
        <v>16530</v>
      </c>
    </row>
    <row r="1136" spans="1:16" x14ac:dyDescent="0.2">
      <c r="A1136" s="744">
        <v>480</v>
      </c>
      <c r="B1136" s="744" t="s">
        <v>2598</v>
      </c>
      <c r="C1136" s="744" t="s">
        <v>1201</v>
      </c>
      <c r="D1136" s="746" t="s">
        <v>3161</v>
      </c>
      <c r="E1136" s="750">
        <v>2500</v>
      </c>
      <c r="F1136" s="744" t="s">
        <v>4387</v>
      </c>
      <c r="G1136" s="737" t="s">
        <v>4388</v>
      </c>
      <c r="H1136" s="737" t="s">
        <v>3235</v>
      </c>
      <c r="I1136" s="737" t="s">
        <v>2625</v>
      </c>
      <c r="J1136" s="753" t="s">
        <v>2511</v>
      </c>
      <c r="K1136" s="682">
        <v>1</v>
      </c>
      <c r="L1136" s="748">
        <v>12</v>
      </c>
      <c r="M1136" s="749">
        <v>41577.300000000003</v>
      </c>
      <c r="N1136" s="682">
        <v>1</v>
      </c>
      <c r="O1136" s="748">
        <v>6</v>
      </c>
      <c r="P1136" s="749">
        <v>18914.580000000002</v>
      </c>
    </row>
    <row r="1137" spans="1:16" x14ac:dyDescent="0.2">
      <c r="A1137" s="744">
        <v>480</v>
      </c>
      <c r="B1137" s="744" t="s">
        <v>2598</v>
      </c>
      <c r="C1137" s="744" t="s">
        <v>1201</v>
      </c>
      <c r="D1137" s="746" t="s">
        <v>2604</v>
      </c>
      <c r="E1137" s="750">
        <v>1500</v>
      </c>
      <c r="F1137" s="744" t="s">
        <v>4389</v>
      </c>
      <c r="G1137" s="737" t="s">
        <v>4390</v>
      </c>
      <c r="H1137" s="737" t="s">
        <v>2882</v>
      </c>
      <c r="I1137" s="737" t="s">
        <v>2526</v>
      </c>
      <c r="J1137" s="753" t="s">
        <v>2526</v>
      </c>
      <c r="K1137" s="682">
        <v>1</v>
      </c>
      <c r="L1137" s="748">
        <v>12</v>
      </c>
      <c r="M1137" s="749">
        <v>29426.380000000005</v>
      </c>
      <c r="N1137" s="682">
        <v>1</v>
      </c>
      <c r="O1137" s="748">
        <v>6</v>
      </c>
      <c r="P1137" s="749">
        <v>12768.46</v>
      </c>
    </row>
    <row r="1138" spans="1:16" x14ac:dyDescent="0.2">
      <c r="A1138" s="744">
        <v>480</v>
      </c>
      <c r="B1138" s="744" t="s">
        <v>2598</v>
      </c>
      <c r="C1138" s="744" t="s">
        <v>1201</v>
      </c>
      <c r="D1138" s="746" t="s">
        <v>2614</v>
      </c>
      <c r="E1138" s="750">
        <v>1500</v>
      </c>
      <c r="F1138" s="744" t="s">
        <v>4391</v>
      </c>
      <c r="G1138" s="737" t="s">
        <v>4392</v>
      </c>
      <c r="H1138" s="737" t="s">
        <v>2587</v>
      </c>
      <c r="I1138" s="737" t="s">
        <v>2526</v>
      </c>
      <c r="J1138" s="753" t="s">
        <v>2526</v>
      </c>
      <c r="K1138" s="682">
        <v>5</v>
      </c>
      <c r="L1138" s="748">
        <v>12</v>
      </c>
      <c r="M1138" s="749">
        <v>23697.920000000006</v>
      </c>
      <c r="N1138" s="682">
        <v>2</v>
      </c>
      <c r="O1138" s="748">
        <v>6</v>
      </c>
      <c r="P1138" s="749">
        <v>9879.59</v>
      </c>
    </row>
    <row r="1139" spans="1:16" x14ac:dyDescent="0.2">
      <c r="A1139" s="744">
        <v>480</v>
      </c>
      <c r="B1139" s="744" t="s">
        <v>1264</v>
      </c>
      <c r="C1139" s="744" t="s">
        <v>1201</v>
      </c>
      <c r="D1139" s="746" t="s">
        <v>2509</v>
      </c>
      <c r="E1139" s="750">
        <v>5000</v>
      </c>
      <c r="F1139" s="744" t="s">
        <v>4393</v>
      </c>
      <c r="G1139" s="737" t="s">
        <v>4394</v>
      </c>
      <c r="H1139" s="737" t="s">
        <v>4395</v>
      </c>
      <c r="I1139" s="737" t="s">
        <v>2625</v>
      </c>
      <c r="J1139" s="753" t="s">
        <v>2511</v>
      </c>
      <c r="K1139" s="682">
        <v>1</v>
      </c>
      <c r="L1139" s="748">
        <v>12</v>
      </c>
      <c r="M1139" s="749">
        <v>0</v>
      </c>
      <c r="N1139" s="682"/>
      <c r="O1139" s="748"/>
      <c r="P1139" s="749"/>
    </row>
    <row r="1140" spans="1:16" x14ac:dyDescent="0.2">
      <c r="A1140" s="744">
        <v>480</v>
      </c>
      <c r="B1140" s="744" t="s">
        <v>1264</v>
      </c>
      <c r="C1140" s="744" t="s">
        <v>1201</v>
      </c>
      <c r="D1140" s="746" t="s">
        <v>3556</v>
      </c>
      <c r="E1140" s="750">
        <v>3500</v>
      </c>
      <c r="F1140" s="744" t="s">
        <v>4396</v>
      </c>
      <c r="G1140" s="737" t="s">
        <v>4397</v>
      </c>
      <c r="H1140" s="737" t="s">
        <v>2509</v>
      </c>
      <c r="I1140" s="737" t="s">
        <v>2625</v>
      </c>
      <c r="J1140" s="753" t="s">
        <v>2511</v>
      </c>
      <c r="K1140" s="682">
        <v>1</v>
      </c>
      <c r="L1140" s="748">
        <v>12</v>
      </c>
      <c r="M1140" s="749">
        <v>53549.729999999996</v>
      </c>
      <c r="N1140" s="682">
        <v>1</v>
      </c>
      <c r="O1140" s="748">
        <v>6</v>
      </c>
      <c r="P1140" s="749">
        <v>24926.940000000002</v>
      </c>
    </row>
    <row r="1141" spans="1:16" x14ac:dyDescent="0.2">
      <c r="A1141" s="744">
        <v>480</v>
      </c>
      <c r="B1141" s="744" t="s">
        <v>1264</v>
      </c>
      <c r="C1141" s="744" t="s">
        <v>1201</v>
      </c>
      <c r="D1141" s="746" t="s">
        <v>2556</v>
      </c>
      <c r="E1141" s="750">
        <v>2100</v>
      </c>
      <c r="F1141" s="744" t="s">
        <v>4398</v>
      </c>
      <c r="G1141" s="737" t="s">
        <v>4399</v>
      </c>
      <c r="H1141" s="737" t="s">
        <v>2583</v>
      </c>
      <c r="I1141" s="737" t="s">
        <v>2526</v>
      </c>
      <c r="J1141" s="753" t="s">
        <v>2526</v>
      </c>
      <c r="K1141" s="682">
        <v>1</v>
      </c>
      <c r="L1141" s="748">
        <v>12</v>
      </c>
      <c r="M1141" s="749">
        <v>36833.590000000011</v>
      </c>
      <c r="N1141" s="682">
        <v>1</v>
      </c>
      <c r="O1141" s="748">
        <v>6</v>
      </c>
      <c r="P1141" s="749">
        <v>16363.17</v>
      </c>
    </row>
    <row r="1142" spans="1:16" ht="22.5" x14ac:dyDescent="0.2">
      <c r="A1142" s="744">
        <v>480</v>
      </c>
      <c r="B1142" s="744" t="s">
        <v>1264</v>
      </c>
      <c r="C1142" s="744" t="s">
        <v>1201</v>
      </c>
      <c r="D1142" s="746" t="s">
        <v>2674</v>
      </c>
      <c r="E1142" s="750">
        <v>1500</v>
      </c>
      <c r="F1142" s="744" t="s">
        <v>4400</v>
      </c>
      <c r="G1142" s="737" t="s">
        <v>4401</v>
      </c>
      <c r="H1142" s="737" t="s">
        <v>4402</v>
      </c>
      <c r="I1142" s="737" t="s">
        <v>2526</v>
      </c>
      <c r="J1142" s="753" t="s">
        <v>2526</v>
      </c>
      <c r="K1142" s="682">
        <v>1</v>
      </c>
      <c r="L1142" s="748">
        <v>12</v>
      </c>
      <c r="M1142" s="749">
        <v>28961.670000000006</v>
      </c>
      <c r="N1142" s="682">
        <v>1</v>
      </c>
      <c r="O1142" s="748">
        <v>6</v>
      </c>
      <c r="P1142" s="749">
        <v>13029.220000000001</v>
      </c>
    </row>
    <row r="1143" spans="1:16" ht="22.5" x14ac:dyDescent="0.2">
      <c r="A1143" s="744">
        <v>480</v>
      </c>
      <c r="B1143" s="744" t="s">
        <v>1264</v>
      </c>
      <c r="C1143" s="744" t="s">
        <v>1201</v>
      </c>
      <c r="D1143" s="746" t="s">
        <v>4403</v>
      </c>
      <c r="E1143" s="750">
        <v>3950</v>
      </c>
      <c r="F1143" s="744" t="s">
        <v>2164</v>
      </c>
      <c r="G1143" s="737" t="s">
        <v>2165</v>
      </c>
      <c r="H1143" s="737" t="s">
        <v>4404</v>
      </c>
      <c r="I1143" s="737" t="s">
        <v>2625</v>
      </c>
      <c r="J1143" s="753" t="s">
        <v>2511</v>
      </c>
      <c r="K1143" s="682">
        <v>1</v>
      </c>
      <c r="L1143" s="748">
        <v>11</v>
      </c>
      <c r="M1143" s="749">
        <v>9754.6899999999987</v>
      </c>
      <c r="N1143" s="682"/>
      <c r="O1143" s="748"/>
      <c r="P1143" s="749"/>
    </row>
    <row r="1144" spans="1:16" x14ac:dyDescent="0.2">
      <c r="A1144" s="744">
        <v>480</v>
      </c>
      <c r="B1144" s="744" t="s">
        <v>2598</v>
      </c>
      <c r="C1144" s="744" t="s">
        <v>1201</v>
      </c>
      <c r="D1144" s="746" t="s">
        <v>2968</v>
      </c>
      <c r="E1144" s="750">
        <v>1500</v>
      </c>
      <c r="F1144" s="744" t="s">
        <v>4405</v>
      </c>
      <c r="G1144" s="737" t="s">
        <v>4406</v>
      </c>
      <c r="H1144" s="737" t="s">
        <v>4407</v>
      </c>
      <c r="I1144" s="737" t="s">
        <v>2526</v>
      </c>
      <c r="J1144" s="753" t="s">
        <v>2526</v>
      </c>
      <c r="K1144" s="682">
        <v>1</v>
      </c>
      <c r="L1144" s="748">
        <v>12</v>
      </c>
      <c r="M1144" s="749">
        <v>29001.530000000002</v>
      </c>
      <c r="N1144" s="682">
        <v>1</v>
      </c>
      <c r="O1144" s="748">
        <v>6</v>
      </c>
      <c r="P1144" s="749">
        <v>12934.42</v>
      </c>
    </row>
    <row r="1145" spans="1:16" x14ac:dyDescent="0.2">
      <c r="A1145" s="744">
        <v>480</v>
      </c>
      <c r="B1145" s="744" t="s">
        <v>1264</v>
      </c>
      <c r="C1145" s="744" t="s">
        <v>1201</v>
      </c>
      <c r="D1145" s="746" t="s">
        <v>4408</v>
      </c>
      <c r="E1145" s="750">
        <v>4000</v>
      </c>
      <c r="F1145" s="744" t="s">
        <v>4409</v>
      </c>
      <c r="G1145" s="737" t="s">
        <v>4410</v>
      </c>
      <c r="H1145" s="737" t="s">
        <v>4411</v>
      </c>
      <c r="I1145" s="737" t="s">
        <v>2625</v>
      </c>
      <c r="J1145" s="753" t="s">
        <v>2511</v>
      </c>
      <c r="K1145" s="682">
        <v>1</v>
      </c>
      <c r="L1145" s="748">
        <v>12</v>
      </c>
      <c r="M1145" s="749">
        <v>56012.49</v>
      </c>
      <c r="N1145" s="682">
        <v>1</v>
      </c>
      <c r="O1145" s="748">
        <v>6</v>
      </c>
      <c r="P1145" s="749">
        <v>27199.370000000003</v>
      </c>
    </row>
    <row r="1146" spans="1:16" x14ac:dyDescent="0.2">
      <c r="A1146" s="744">
        <v>480</v>
      </c>
      <c r="B1146" s="744" t="s">
        <v>1264</v>
      </c>
      <c r="C1146" s="744" t="s">
        <v>1201</v>
      </c>
      <c r="D1146" s="746" t="s">
        <v>4237</v>
      </c>
      <c r="E1146" s="750">
        <v>4500</v>
      </c>
      <c r="F1146" s="744" t="s">
        <v>4412</v>
      </c>
      <c r="G1146" s="737" t="s">
        <v>4413</v>
      </c>
      <c r="H1146" s="737" t="s">
        <v>2519</v>
      </c>
      <c r="I1146" s="737" t="s">
        <v>2519</v>
      </c>
      <c r="J1146" s="753" t="s">
        <v>2519</v>
      </c>
      <c r="K1146" s="682">
        <v>5</v>
      </c>
      <c r="L1146" s="748">
        <v>12</v>
      </c>
      <c r="M1146" s="749">
        <v>59434.049999999996</v>
      </c>
      <c r="N1146" s="682">
        <v>3</v>
      </c>
      <c r="O1146" s="748">
        <v>6</v>
      </c>
      <c r="P1146" s="749">
        <v>27882.18</v>
      </c>
    </row>
    <row r="1147" spans="1:16" x14ac:dyDescent="0.2">
      <c r="A1147" s="744">
        <v>480</v>
      </c>
      <c r="B1147" s="744" t="s">
        <v>1264</v>
      </c>
      <c r="C1147" s="744" t="s">
        <v>1201</v>
      </c>
      <c r="D1147" s="746" t="s">
        <v>3046</v>
      </c>
      <c r="E1147" s="750">
        <v>4500</v>
      </c>
      <c r="F1147" s="744" t="s">
        <v>4414</v>
      </c>
      <c r="G1147" s="737" t="s">
        <v>4415</v>
      </c>
      <c r="H1147" s="737" t="s">
        <v>4416</v>
      </c>
      <c r="I1147" s="737" t="s">
        <v>2625</v>
      </c>
      <c r="J1147" s="753" t="s">
        <v>2511</v>
      </c>
      <c r="K1147" s="682">
        <v>1</v>
      </c>
      <c r="L1147" s="748">
        <v>12</v>
      </c>
      <c r="M1147" s="749">
        <v>65466.280000000013</v>
      </c>
      <c r="N1147" s="682">
        <v>1</v>
      </c>
      <c r="O1147" s="748">
        <v>6</v>
      </c>
      <c r="P1147" s="749">
        <v>31713.67</v>
      </c>
    </row>
    <row r="1148" spans="1:16" x14ac:dyDescent="0.2">
      <c r="A1148" s="744">
        <v>480</v>
      </c>
      <c r="B1148" s="744" t="s">
        <v>2598</v>
      </c>
      <c r="C1148" s="744" t="s">
        <v>1201</v>
      </c>
      <c r="D1148" s="746" t="s">
        <v>2614</v>
      </c>
      <c r="E1148" s="750">
        <v>1500</v>
      </c>
      <c r="F1148" s="744" t="s">
        <v>4417</v>
      </c>
      <c r="G1148" s="737" t="s">
        <v>4418</v>
      </c>
      <c r="H1148" s="737" t="s">
        <v>4419</v>
      </c>
      <c r="I1148" s="737" t="s">
        <v>2625</v>
      </c>
      <c r="J1148" s="753" t="s">
        <v>2511</v>
      </c>
      <c r="K1148" s="682">
        <v>1</v>
      </c>
      <c r="L1148" s="748">
        <v>12</v>
      </c>
      <c r="M1148" s="749">
        <v>30407.21999999999</v>
      </c>
      <c r="N1148" s="682">
        <v>1</v>
      </c>
      <c r="O1148" s="748">
        <v>6</v>
      </c>
      <c r="P1148" s="749">
        <v>12743.619999999999</v>
      </c>
    </row>
    <row r="1149" spans="1:16" ht="22.5" x14ac:dyDescent="0.2">
      <c r="A1149" s="744">
        <v>480</v>
      </c>
      <c r="B1149" s="744" t="s">
        <v>1264</v>
      </c>
      <c r="C1149" s="744" t="s">
        <v>1201</v>
      </c>
      <c r="D1149" s="746" t="s">
        <v>2641</v>
      </c>
      <c r="E1149" s="750">
        <v>2100</v>
      </c>
      <c r="F1149" s="744" t="s">
        <v>4420</v>
      </c>
      <c r="G1149" s="737" t="s">
        <v>4421</v>
      </c>
      <c r="H1149" s="737" t="s">
        <v>4422</v>
      </c>
      <c r="I1149" s="737" t="s">
        <v>2526</v>
      </c>
      <c r="J1149" s="753" t="s">
        <v>2526</v>
      </c>
      <c r="K1149" s="682">
        <v>1</v>
      </c>
      <c r="L1149" s="748">
        <v>12</v>
      </c>
      <c r="M1149" s="749">
        <v>36745.599999999991</v>
      </c>
      <c r="N1149" s="682">
        <v>1</v>
      </c>
      <c r="O1149" s="748">
        <v>6</v>
      </c>
      <c r="P1149" s="749">
        <v>16397.29</v>
      </c>
    </row>
    <row r="1150" spans="1:16" x14ac:dyDescent="0.2">
      <c r="A1150" s="744">
        <v>480</v>
      </c>
      <c r="B1150" s="744" t="s">
        <v>2598</v>
      </c>
      <c r="C1150" s="744" t="s">
        <v>1201</v>
      </c>
      <c r="D1150" s="746" t="s">
        <v>2614</v>
      </c>
      <c r="E1150" s="750">
        <v>1500</v>
      </c>
      <c r="F1150" s="744" t="s">
        <v>4423</v>
      </c>
      <c r="G1150" s="737" t="s">
        <v>4424</v>
      </c>
      <c r="H1150" s="737" t="s">
        <v>2542</v>
      </c>
      <c r="I1150" s="737" t="s">
        <v>2625</v>
      </c>
      <c r="J1150" s="753" t="s">
        <v>2511</v>
      </c>
      <c r="K1150" s="682">
        <v>1</v>
      </c>
      <c r="L1150" s="748">
        <v>12</v>
      </c>
      <c r="M1150" s="749">
        <v>29092.19</v>
      </c>
      <c r="N1150" s="682">
        <v>1</v>
      </c>
      <c r="O1150" s="748">
        <v>6</v>
      </c>
      <c r="P1150" s="749">
        <v>12787.220000000001</v>
      </c>
    </row>
    <row r="1151" spans="1:16" x14ac:dyDescent="0.2">
      <c r="A1151" s="744">
        <v>480</v>
      </c>
      <c r="B1151" s="744" t="s">
        <v>1264</v>
      </c>
      <c r="C1151" s="744" t="s">
        <v>1201</v>
      </c>
      <c r="D1151" s="746" t="s">
        <v>3747</v>
      </c>
      <c r="E1151" s="750">
        <v>2100</v>
      </c>
      <c r="F1151" s="744" t="s">
        <v>4425</v>
      </c>
      <c r="G1151" s="737" t="s">
        <v>4426</v>
      </c>
      <c r="H1151" s="737" t="s">
        <v>2519</v>
      </c>
      <c r="I1151" s="737" t="s">
        <v>2519</v>
      </c>
      <c r="J1151" s="753" t="s">
        <v>2519</v>
      </c>
      <c r="K1151" s="682">
        <v>5</v>
      </c>
      <c r="L1151" s="748">
        <v>12</v>
      </c>
      <c r="M1151" s="749">
        <v>30781.730000000003</v>
      </c>
      <c r="N1151" s="682">
        <v>3</v>
      </c>
      <c r="O1151" s="748">
        <v>6</v>
      </c>
      <c r="P1151" s="749">
        <v>13530</v>
      </c>
    </row>
    <row r="1152" spans="1:16" x14ac:dyDescent="0.2">
      <c r="A1152" s="744">
        <v>480</v>
      </c>
      <c r="B1152" s="744" t="s">
        <v>1264</v>
      </c>
      <c r="C1152" s="744" t="s">
        <v>1201</v>
      </c>
      <c r="D1152" s="746" t="s">
        <v>2674</v>
      </c>
      <c r="E1152" s="750">
        <v>1500</v>
      </c>
      <c r="F1152" s="744" t="s">
        <v>4427</v>
      </c>
      <c r="G1152" s="737" t="s">
        <v>4428</v>
      </c>
      <c r="H1152" s="737" t="s">
        <v>4429</v>
      </c>
      <c r="I1152" s="737" t="s">
        <v>2526</v>
      </c>
      <c r="J1152" s="753" t="s">
        <v>2526</v>
      </c>
      <c r="K1152" s="682">
        <v>1</v>
      </c>
      <c r="L1152" s="748">
        <v>12</v>
      </c>
      <c r="M1152" s="749">
        <v>29522.359999999997</v>
      </c>
      <c r="N1152" s="682">
        <v>1</v>
      </c>
      <c r="O1152" s="748">
        <v>6</v>
      </c>
      <c r="P1152" s="749">
        <v>12889.02</v>
      </c>
    </row>
    <row r="1153" spans="1:16" x14ac:dyDescent="0.2">
      <c r="A1153" s="744">
        <v>480</v>
      </c>
      <c r="B1153" s="744" t="s">
        <v>1264</v>
      </c>
      <c r="C1153" s="744" t="s">
        <v>1201</v>
      </c>
      <c r="D1153" s="746" t="s">
        <v>3144</v>
      </c>
      <c r="E1153" s="750">
        <v>2100</v>
      </c>
      <c r="F1153" s="744" t="s">
        <v>4430</v>
      </c>
      <c r="G1153" s="737" t="s">
        <v>4431</v>
      </c>
      <c r="H1153" s="737" t="s">
        <v>2587</v>
      </c>
      <c r="I1153" s="737" t="s">
        <v>2526</v>
      </c>
      <c r="J1153" s="753" t="s">
        <v>2526</v>
      </c>
      <c r="K1153" s="682">
        <v>1</v>
      </c>
      <c r="L1153" s="748">
        <v>12</v>
      </c>
      <c r="M1153" s="749">
        <v>36668.89</v>
      </c>
      <c r="N1153" s="682">
        <v>1</v>
      </c>
      <c r="O1153" s="748">
        <v>6</v>
      </c>
      <c r="P1153" s="749">
        <v>16529.64</v>
      </c>
    </row>
    <row r="1154" spans="1:16" x14ac:dyDescent="0.2">
      <c r="A1154" s="744">
        <v>480</v>
      </c>
      <c r="B1154" s="744" t="s">
        <v>1264</v>
      </c>
      <c r="C1154" s="744" t="s">
        <v>1201</v>
      </c>
      <c r="D1154" s="746" t="s">
        <v>4432</v>
      </c>
      <c r="E1154" s="750">
        <v>1500</v>
      </c>
      <c r="F1154" s="744" t="s">
        <v>4433</v>
      </c>
      <c r="G1154" s="737" t="s">
        <v>4434</v>
      </c>
      <c r="H1154" s="737" t="s">
        <v>4435</v>
      </c>
      <c r="I1154" s="737" t="s">
        <v>2526</v>
      </c>
      <c r="J1154" s="753" t="s">
        <v>2526</v>
      </c>
      <c r="K1154" s="682">
        <v>1</v>
      </c>
      <c r="L1154" s="748">
        <v>12</v>
      </c>
      <c r="M1154" s="749">
        <v>28555.820000000003</v>
      </c>
      <c r="N1154" s="682">
        <v>1</v>
      </c>
      <c r="O1154" s="748">
        <v>6</v>
      </c>
      <c r="P1154" s="749">
        <v>12863.599999999999</v>
      </c>
    </row>
    <row r="1155" spans="1:16" x14ac:dyDescent="0.2">
      <c r="A1155" s="744">
        <v>480</v>
      </c>
      <c r="B1155" s="744" t="s">
        <v>1264</v>
      </c>
      <c r="C1155" s="744" t="s">
        <v>1201</v>
      </c>
      <c r="D1155" s="746" t="s">
        <v>4436</v>
      </c>
      <c r="E1155" s="750">
        <v>4500</v>
      </c>
      <c r="F1155" s="744" t="s">
        <v>4437</v>
      </c>
      <c r="G1155" s="737" t="s">
        <v>4438</v>
      </c>
      <c r="H1155" s="737" t="s">
        <v>3434</v>
      </c>
      <c r="I1155" s="737" t="s">
        <v>2625</v>
      </c>
      <c r="J1155" s="753" t="s">
        <v>2511</v>
      </c>
      <c r="K1155" s="682">
        <v>1</v>
      </c>
      <c r="L1155" s="748">
        <v>12</v>
      </c>
      <c r="M1155" s="749">
        <v>65700</v>
      </c>
      <c r="N1155" s="682">
        <v>1</v>
      </c>
      <c r="O1155" s="748">
        <v>6</v>
      </c>
      <c r="P1155" s="749">
        <v>30930</v>
      </c>
    </row>
    <row r="1156" spans="1:16" x14ac:dyDescent="0.2">
      <c r="A1156" s="744">
        <v>480</v>
      </c>
      <c r="B1156" s="744" t="s">
        <v>1264</v>
      </c>
      <c r="C1156" s="744" t="s">
        <v>1201</v>
      </c>
      <c r="D1156" s="746" t="s">
        <v>2509</v>
      </c>
      <c r="E1156" s="750">
        <v>6000</v>
      </c>
      <c r="F1156" s="744" t="s">
        <v>4439</v>
      </c>
      <c r="G1156" s="737" t="s">
        <v>4440</v>
      </c>
      <c r="H1156" s="737" t="s">
        <v>4441</v>
      </c>
      <c r="I1156" s="737" t="s">
        <v>2625</v>
      </c>
      <c r="J1156" s="753" t="s">
        <v>2511</v>
      </c>
      <c r="K1156" s="682">
        <v>5</v>
      </c>
      <c r="L1156" s="748">
        <v>12</v>
      </c>
      <c r="M1156" s="749">
        <v>77682.09</v>
      </c>
      <c r="N1156" s="682">
        <v>2</v>
      </c>
      <c r="O1156" s="748">
        <v>6</v>
      </c>
      <c r="P1156" s="749">
        <v>36930</v>
      </c>
    </row>
    <row r="1157" spans="1:16" x14ac:dyDescent="0.2">
      <c r="A1157" s="744">
        <v>480</v>
      </c>
      <c r="B1157" s="744" t="s">
        <v>1264</v>
      </c>
      <c r="C1157" s="744" t="s">
        <v>1201</v>
      </c>
      <c r="D1157" s="746" t="s">
        <v>3446</v>
      </c>
      <c r="E1157" s="750">
        <v>1800</v>
      </c>
      <c r="F1157" s="744" t="s">
        <v>4442</v>
      </c>
      <c r="G1157" s="737" t="s">
        <v>4443</v>
      </c>
      <c r="H1157" s="737" t="s">
        <v>2617</v>
      </c>
      <c r="I1157" s="737" t="s">
        <v>2526</v>
      </c>
      <c r="J1157" s="753" t="s">
        <v>2526</v>
      </c>
      <c r="K1157" s="682">
        <v>1</v>
      </c>
      <c r="L1157" s="748">
        <v>12</v>
      </c>
      <c r="M1157" s="749">
        <v>32681.339999999997</v>
      </c>
      <c r="N1157" s="682">
        <v>1</v>
      </c>
      <c r="O1157" s="748">
        <v>6</v>
      </c>
      <c r="P1157" s="749">
        <v>14705.56</v>
      </c>
    </row>
    <row r="1158" spans="1:16" ht="22.5" x14ac:dyDescent="0.2">
      <c r="A1158" s="744">
        <v>480</v>
      </c>
      <c r="B1158" s="744" t="s">
        <v>1264</v>
      </c>
      <c r="C1158" s="744" t="s">
        <v>1201</v>
      </c>
      <c r="D1158" s="746" t="s">
        <v>4444</v>
      </c>
      <c r="E1158" s="750">
        <v>2700</v>
      </c>
      <c r="F1158" s="744" t="s">
        <v>4445</v>
      </c>
      <c r="G1158" s="737" t="s">
        <v>4446</v>
      </c>
      <c r="H1158" s="737" t="s">
        <v>2587</v>
      </c>
      <c r="I1158" s="737" t="s">
        <v>2526</v>
      </c>
      <c r="J1158" s="753" t="s">
        <v>2526</v>
      </c>
      <c r="K1158" s="682">
        <v>5</v>
      </c>
      <c r="L1158" s="748">
        <v>12</v>
      </c>
      <c r="M1158" s="749">
        <v>42989.53</v>
      </c>
      <c r="N1158" s="682">
        <v>2</v>
      </c>
      <c r="O1158" s="748">
        <v>6</v>
      </c>
      <c r="P1158" s="749">
        <v>19898.43</v>
      </c>
    </row>
    <row r="1159" spans="1:16" x14ac:dyDescent="0.2">
      <c r="A1159" s="744">
        <v>480</v>
      </c>
      <c r="B1159" s="744" t="s">
        <v>1264</v>
      </c>
      <c r="C1159" s="744" t="s">
        <v>1201</v>
      </c>
      <c r="D1159" s="746" t="s">
        <v>2834</v>
      </c>
      <c r="E1159" s="750">
        <v>4500</v>
      </c>
      <c r="F1159" s="744" t="s">
        <v>4447</v>
      </c>
      <c r="G1159" s="737" t="s">
        <v>4448</v>
      </c>
      <c r="H1159" s="737" t="s">
        <v>4449</v>
      </c>
      <c r="I1159" s="737" t="s">
        <v>2625</v>
      </c>
      <c r="J1159" s="753" t="s">
        <v>2511</v>
      </c>
      <c r="K1159" s="682">
        <v>1</v>
      </c>
      <c r="L1159" s="748">
        <v>12</v>
      </c>
      <c r="M1159" s="749">
        <v>65448.94999999999</v>
      </c>
      <c r="N1159" s="682">
        <v>1</v>
      </c>
      <c r="O1159" s="748">
        <v>6</v>
      </c>
      <c r="P1159" s="749">
        <v>31090.77</v>
      </c>
    </row>
    <row r="1160" spans="1:16" x14ac:dyDescent="0.2">
      <c r="A1160" s="744">
        <v>480</v>
      </c>
      <c r="B1160" s="744" t="s">
        <v>1264</v>
      </c>
      <c r="C1160" s="744" t="s">
        <v>1201</v>
      </c>
      <c r="D1160" s="746" t="s">
        <v>4450</v>
      </c>
      <c r="E1160" s="750">
        <v>2500</v>
      </c>
      <c r="F1160" s="744" t="s">
        <v>4451</v>
      </c>
      <c r="G1160" s="737" t="s">
        <v>4452</v>
      </c>
      <c r="H1160" s="737" t="s">
        <v>4099</v>
      </c>
      <c r="I1160" s="737" t="s">
        <v>2625</v>
      </c>
      <c r="J1160" s="753" t="s">
        <v>2511</v>
      </c>
      <c r="K1160" s="682">
        <v>1</v>
      </c>
      <c r="L1160" s="748">
        <v>12</v>
      </c>
      <c r="M1160" s="749">
        <v>41562.289999999994</v>
      </c>
      <c r="N1160" s="682">
        <v>1</v>
      </c>
      <c r="O1160" s="748">
        <v>6</v>
      </c>
      <c r="P1160" s="749">
        <v>18929.16</v>
      </c>
    </row>
    <row r="1161" spans="1:16" ht="22.5" x14ac:dyDescent="0.2">
      <c r="A1161" s="744">
        <v>480</v>
      </c>
      <c r="B1161" s="744" t="s">
        <v>2598</v>
      </c>
      <c r="C1161" s="744" t="s">
        <v>1201</v>
      </c>
      <c r="D1161" s="746" t="s">
        <v>3247</v>
      </c>
      <c r="E1161" s="750">
        <v>2100</v>
      </c>
      <c r="F1161" s="744" t="s">
        <v>4453</v>
      </c>
      <c r="G1161" s="737" t="s">
        <v>4454</v>
      </c>
      <c r="H1161" s="737" t="s">
        <v>4455</v>
      </c>
      <c r="I1161" s="737" t="s">
        <v>2625</v>
      </c>
      <c r="J1161" s="753" t="s">
        <v>2511</v>
      </c>
      <c r="K1161" s="682">
        <v>1</v>
      </c>
      <c r="L1161" s="748">
        <v>12</v>
      </c>
      <c r="M1161" s="749">
        <v>36312.729999999996</v>
      </c>
      <c r="N1161" s="682">
        <v>1</v>
      </c>
      <c r="O1161" s="748">
        <v>6</v>
      </c>
      <c r="P1161" s="749">
        <v>16423.47</v>
      </c>
    </row>
    <row r="1162" spans="1:16" ht="22.5" x14ac:dyDescent="0.2">
      <c r="A1162" s="744">
        <v>480</v>
      </c>
      <c r="B1162" s="744" t="s">
        <v>1264</v>
      </c>
      <c r="C1162" s="744" t="s">
        <v>1201</v>
      </c>
      <c r="D1162" s="746" t="s">
        <v>3259</v>
      </c>
      <c r="E1162" s="750">
        <v>1500</v>
      </c>
      <c r="F1162" s="744" t="s">
        <v>4456</v>
      </c>
      <c r="G1162" s="737" t="s">
        <v>4457</v>
      </c>
      <c r="H1162" s="737" t="s">
        <v>4458</v>
      </c>
      <c r="I1162" s="737" t="s">
        <v>2603</v>
      </c>
      <c r="J1162" s="753" t="s">
        <v>2547</v>
      </c>
      <c r="K1162" s="682">
        <v>1</v>
      </c>
      <c r="L1162" s="748">
        <v>12</v>
      </c>
      <c r="M1162" s="749">
        <v>29700</v>
      </c>
      <c r="N1162" s="682">
        <v>1</v>
      </c>
      <c r="O1162" s="748">
        <v>6</v>
      </c>
      <c r="P1162" s="749">
        <v>12907.08</v>
      </c>
    </row>
    <row r="1163" spans="1:16" ht="22.5" x14ac:dyDescent="0.2">
      <c r="A1163" s="744">
        <v>480</v>
      </c>
      <c r="B1163" s="744" t="s">
        <v>1264</v>
      </c>
      <c r="C1163" s="744" t="s">
        <v>1201</v>
      </c>
      <c r="D1163" s="746" t="s">
        <v>2621</v>
      </c>
      <c r="E1163" s="750">
        <v>1800</v>
      </c>
      <c r="F1163" s="744" t="s">
        <v>4459</v>
      </c>
      <c r="G1163" s="737" t="s">
        <v>4460</v>
      </c>
      <c r="H1163" s="737" t="s">
        <v>2830</v>
      </c>
      <c r="I1163" s="737" t="s">
        <v>2625</v>
      </c>
      <c r="J1163" s="753" t="s">
        <v>2511</v>
      </c>
      <c r="K1163" s="682">
        <v>5</v>
      </c>
      <c r="L1163" s="748">
        <v>12</v>
      </c>
      <c r="M1163" s="749">
        <v>33130.029999999992</v>
      </c>
      <c r="N1163" s="682">
        <v>2</v>
      </c>
      <c r="O1163" s="748">
        <v>6</v>
      </c>
      <c r="P1163" s="749">
        <v>14795.96</v>
      </c>
    </row>
    <row r="1164" spans="1:16" ht="22.5" x14ac:dyDescent="0.2">
      <c r="A1164" s="744">
        <v>480</v>
      </c>
      <c r="B1164" s="744" t="s">
        <v>2598</v>
      </c>
      <c r="C1164" s="744" t="s">
        <v>1201</v>
      </c>
      <c r="D1164" s="746" t="s">
        <v>2604</v>
      </c>
      <c r="E1164" s="750">
        <v>1500</v>
      </c>
      <c r="F1164" s="744" t="s">
        <v>4461</v>
      </c>
      <c r="G1164" s="737" t="s">
        <v>4462</v>
      </c>
      <c r="H1164" s="737" t="s">
        <v>3628</v>
      </c>
      <c r="I1164" s="737" t="s">
        <v>2526</v>
      </c>
      <c r="J1164" s="753" t="s">
        <v>2526</v>
      </c>
      <c r="K1164" s="682">
        <v>1</v>
      </c>
      <c r="L1164" s="748">
        <v>12</v>
      </c>
      <c r="M1164" s="749">
        <v>29630.280000000002</v>
      </c>
      <c r="N1164" s="682">
        <v>1</v>
      </c>
      <c r="O1164" s="748">
        <v>6</v>
      </c>
      <c r="P1164" s="749">
        <v>12930</v>
      </c>
    </row>
    <row r="1165" spans="1:16" x14ac:dyDescent="0.2">
      <c r="A1165" s="744">
        <v>480</v>
      </c>
      <c r="B1165" s="744" t="s">
        <v>1264</v>
      </c>
      <c r="C1165" s="744" t="s">
        <v>1201</v>
      </c>
      <c r="D1165" s="746" t="s">
        <v>4463</v>
      </c>
      <c r="E1165" s="750">
        <v>5500</v>
      </c>
      <c r="F1165" s="744" t="s">
        <v>2355</v>
      </c>
      <c r="G1165" s="737" t="s">
        <v>2356</v>
      </c>
      <c r="H1165" s="737" t="s">
        <v>4464</v>
      </c>
      <c r="I1165" s="737" t="s">
        <v>2625</v>
      </c>
      <c r="J1165" s="753" t="s">
        <v>2511</v>
      </c>
      <c r="K1165" s="682">
        <v>1</v>
      </c>
      <c r="L1165" s="748">
        <v>11</v>
      </c>
      <c r="M1165" s="749">
        <v>16671.32</v>
      </c>
      <c r="N1165" s="682"/>
      <c r="O1165" s="748"/>
      <c r="P1165" s="749"/>
    </row>
    <row r="1166" spans="1:16" x14ac:dyDescent="0.2">
      <c r="A1166" s="744">
        <v>480</v>
      </c>
      <c r="B1166" s="744" t="s">
        <v>1264</v>
      </c>
      <c r="C1166" s="744" t="s">
        <v>1201</v>
      </c>
      <c r="D1166" s="746" t="s">
        <v>2674</v>
      </c>
      <c r="E1166" s="750">
        <v>1500</v>
      </c>
      <c r="F1166" s="744" t="s">
        <v>4465</v>
      </c>
      <c r="G1166" s="737" t="s">
        <v>4466</v>
      </c>
      <c r="H1166" s="737" t="s">
        <v>2620</v>
      </c>
      <c r="I1166" s="737" t="s">
        <v>2526</v>
      </c>
      <c r="J1166" s="753" t="s">
        <v>2526</v>
      </c>
      <c r="K1166" s="682">
        <v>1</v>
      </c>
      <c r="L1166" s="748">
        <v>12</v>
      </c>
      <c r="M1166" s="749">
        <v>29424.28</v>
      </c>
      <c r="N1166" s="682">
        <v>1</v>
      </c>
      <c r="O1166" s="748">
        <v>6</v>
      </c>
      <c r="P1166" s="749">
        <v>12843.04</v>
      </c>
    </row>
    <row r="1167" spans="1:16" x14ac:dyDescent="0.2">
      <c r="A1167" s="744">
        <v>480</v>
      </c>
      <c r="B1167" s="744" t="s">
        <v>2598</v>
      </c>
      <c r="C1167" s="744" t="s">
        <v>1201</v>
      </c>
      <c r="D1167" s="746" t="s">
        <v>3985</v>
      </c>
      <c r="E1167" s="750">
        <v>1500</v>
      </c>
      <c r="F1167" s="744" t="s">
        <v>4467</v>
      </c>
      <c r="G1167" s="737" t="s">
        <v>4468</v>
      </c>
      <c r="H1167" s="737" t="s">
        <v>2519</v>
      </c>
      <c r="I1167" s="737" t="s">
        <v>2521</v>
      </c>
      <c r="J1167" s="753" t="s">
        <v>2521</v>
      </c>
      <c r="K1167" s="682">
        <v>1</v>
      </c>
      <c r="L1167" s="748">
        <v>12</v>
      </c>
      <c r="M1167" s="749">
        <v>29151.42</v>
      </c>
      <c r="N1167" s="682">
        <v>1</v>
      </c>
      <c r="O1167" s="748">
        <v>6</v>
      </c>
      <c r="P1167" s="749">
        <v>14227.89</v>
      </c>
    </row>
    <row r="1168" spans="1:16" x14ac:dyDescent="0.2">
      <c r="A1168" s="744">
        <v>480</v>
      </c>
      <c r="B1168" s="744" t="s">
        <v>2598</v>
      </c>
      <c r="C1168" s="744" t="s">
        <v>1201</v>
      </c>
      <c r="D1168" s="746" t="s">
        <v>2614</v>
      </c>
      <c r="E1168" s="750">
        <v>1500</v>
      </c>
      <c r="F1168" s="744" t="s">
        <v>4469</v>
      </c>
      <c r="G1168" s="737" t="s">
        <v>4470</v>
      </c>
      <c r="H1168" s="737" t="s">
        <v>4471</v>
      </c>
      <c r="I1168" s="737" t="s">
        <v>2625</v>
      </c>
      <c r="J1168" s="753" t="s">
        <v>2511</v>
      </c>
      <c r="K1168" s="682">
        <v>1</v>
      </c>
      <c r="L1168" s="748">
        <v>12</v>
      </c>
      <c r="M1168" s="749">
        <v>29609.730000000007</v>
      </c>
      <c r="N1168" s="682">
        <v>1</v>
      </c>
      <c r="O1168" s="748">
        <v>6</v>
      </c>
      <c r="P1168" s="749">
        <v>12907.79</v>
      </c>
    </row>
    <row r="1169" spans="1:16" ht="22.5" x14ac:dyDescent="0.2">
      <c r="A1169" s="744">
        <v>480</v>
      </c>
      <c r="B1169" s="744" t="s">
        <v>1264</v>
      </c>
      <c r="C1169" s="744" t="s">
        <v>1201</v>
      </c>
      <c r="D1169" s="746" t="s">
        <v>3556</v>
      </c>
      <c r="E1169" s="750">
        <v>3000</v>
      </c>
      <c r="F1169" s="744" t="s">
        <v>4472</v>
      </c>
      <c r="G1169" s="737" t="s">
        <v>4473</v>
      </c>
      <c r="H1169" s="737" t="s">
        <v>2509</v>
      </c>
      <c r="I1169" s="737" t="s">
        <v>2625</v>
      </c>
      <c r="J1169" s="753" t="s">
        <v>2511</v>
      </c>
      <c r="K1169" s="682">
        <v>1</v>
      </c>
      <c r="L1169" s="748">
        <v>12</v>
      </c>
      <c r="M1169" s="749">
        <v>48014.539999999994</v>
      </c>
      <c r="N1169" s="682">
        <v>1</v>
      </c>
      <c r="O1169" s="748">
        <v>6</v>
      </c>
      <c r="P1169" s="749">
        <v>21860.48</v>
      </c>
    </row>
    <row r="1170" spans="1:16" x14ac:dyDescent="0.2">
      <c r="A1170" s="744">
        <v>480</v>
      </c>
      <c r="B1170" s="744" t="s">
        <v>1264</v>
      </c>
      <c r="C1170" s="744" t="s">
        <v>1201</v>
      </c>
      <c r="D1170" s="746" t="s">
        <v>2663</v>
      </c>
      <c r="E1170" s="750">
        <v>2300</v>
      </c>
      <c r="F1170" s="744" t="s">
        <v>1676</v>
      </c>
      <c r="G1170" s="737" t="s">
        <v>1677</v>
      </c>
      <c r="H1170" s="737" t="s">
        <v>4474</v>
      </c>
      <c r="I1170" s="737" t="s">
        <v>2625</v>
      </c>
      <c r="J1170" s="753" t="s">
        <v>2511</v>
      </c>
      <c r="K1170" s="682">
        <v>1</v>
      </c>
      <c r="L1170" s="748">
        <v>11</v>
      </c>
      <c r="M1170" s="749">
        <v>7200</v>
      </c>
      <c r="N1170" s="682"/>
      <c r="O1170" s="748"/>
      <c r="P1170" s="749"/>
    </row>
    <row r="1171" spans="1:16" x14ac:dyDescent="0.2">
      <c r="A1171" s="744">
        <v>480</v>
      </c>
      <c r="B1171" s="744" t="s">
        <v>1264</v>
      </c>
      <c r="C1171" s="744" t="s">
        <v>1201</v>
      </c>
      <c r="D1171" s="746" t="s">
        <v>3013</v>
      </c>
      <c r="E1171" s="750">
        <v>5000</v>
      </c>
      <c r="F1171" s="744" t="s">
        <v>4475</v>
      </c>
      <c r="G1171" s="737" t="s">
        <v>4476</v>
      </c>
      <c r="H1171" s="737" t="s">
        <v>3773</v>
      </c>
      <c r="I1171" s="737" t="s">
        <v>2625</v>
      </c>
      <c r="J1171" s="753" t="s">
        <v>2511</v>
      </c>
      <c r="K1171" s="682">
        <v>1</v>
      </c>
      <c r="L1171" s="748">
        <v>12</v>
      </c>
      <c r="M1171" s="749">
        <v>64792.02</v>
      </c>
      <c r="N1171" s="682">
        <v>1</v>
      </c>
      <c r="O1171" s="748">
        <v>6</v>
      </c>
      <c r="P1171" s="749">
        <v>30882.080000000002</v>
      </c>
    </row>
    <row r="1172" spans="1:16" ht="22.5" x14ac:dyDescent="0.2">
      <c r="A1172" s="744">
        <v>480</v>
      </c>
      <c r="B1172" s="744" t="s">
        <v>1264</v>
      </c>
      <c r="C1172" s="744" t="s">
        <v>1201</v>
      </c>
      <c r="D1172" s="746" t="s">
        <v>2621</v>
      </c>
      <c r="E1172" s="750">
        <v>1800</v>
      </c>
      <c r="F1172" s="744" t="s">
        <v>4477</v>
      </c>
      <c r="G1172" s="737" t="s">
        <v>4478</v>
      </c>
      <c r="H1172" s="737" t="s">
        <v>4479</v>
      </c>
      <c r="I1172" s="737" t="s">
        <v>2625</v>
      </c>
      <c r="J1172" s="753" t="s">
        <v>2511</v>
      </c>
      <c r="K1172" s="682">
        <v>5</v>
      </c>
      <c r="L1172" s="748">
        <v>12</v>
      </c>
      <c r="M1172" s="749">
        <v>33300</v>
      </c>
      <c r="N1172" s="682">
        <v>2</v>
      </c>
      <c r="O1172" s="748">
        <v>6</v>
      </c>
      <c r="P1172" s="749">
        <v>14730</v>
      </c>
    </row>
    <row r="1173" spans="1:16" ht="22.5" x14ac:dyDescent="0.2">
      <c r="A1173" s="744">
        <v>480</v>
      </c>
      <c r="B1173" s="744" t="s">
        <v>1264</v>
      </c>
      <c r="C1173" s="744" t="s">
        <v>1201</v>
      </c>
      <c r="D1173" s="746" t="s">
        <v>2608</v>
      </c>
      <c r="E1173" s="750">
        <v>1500</v>
      </c>
      <c r="F1173" s="744" t="s">
        <v>4480</v>
      </c>
      <c r="G1173" s="737" t="s">
        <v>4481</v>
      </c>
      <c r="H1173" s="737" t="s">
        <v>4482</v>
      </c>
      <c r="I1173" s="737" t="s">
        <v>2603</v>
      </c>
      <c r="J1173" s="753" t="s">
        <v>2547</v>
      </c>
      <c r="K1173" s="682">
        <v>1</v>
      </c>
      <c r="L1173" s="748">
        <v>12</v>
      </c>
      <c r="M1173" s="749">
        <v>29750.34</v>
      </c>
      <c r="N1173" s="682">
        <v>1</v>
      </c>
      <c r="O1173" s="748">
        <v>6</v>
      </c>
      <c r="P1173" s="749">
        <v>12930</v>
      </c>
    </row>
    <row r="1174" spans="1:16" x14ac:dyDescent="0.2">
      <c r="A1174" s="744">
        <v>480</v>
      </c>
      <c r="B1174" s="744" t="s">
        <v>1264</v>
      </c>
      <c r="C1174" s="744" t="s">
        <v>1201</v>
      </c>
      <c r="D1174" s="746" t="s">
        <v>3962</v>
      </c>
      <c r="E1174" s="750">
        <v>1500</v>
      </c>
      <c r="F1174" s="744" t="s">
        <v>4483</v>
      </c>
      <c r="G1174" s="737" t="s">
        <v>4484</v>
      </c>
      <c r="H1174" s="737" t="s">
        <v>4485</v>
      </c>
      <c r="I1174" s="737" t="s">
        <v>2625</v>
      </c>
      <c r="J1174" s="753" t="s">
        <v>2511</v>
      </c>
      <c r="K1174" s="682">
        <v>1</v>
      </c>
      <c r="L1174" s="748">
        <v>12</v>
      </c>
      <c r="M1174" s="749">
        <v>29627.210000000006</v>
      </c>
      <c r="N1174" s="682">
        <v>1</v>
      </c>
      <c r="O1174" s="748">
        <v>6</v>
      </c>
      <c r="P1174" s="749">
        <v>12929.16</v>
      </c>
    </row>
    <row r="1175" spans="1:16" x14ac:dyDescent="0.2">
      <c r="A1175" s="744">
        <v>480</v>
      </c>
      <c r="B1175" s="744" t="s">
        <v>1264</v>
      </c>
      <c r="C1175" s="744" t="s">
        <v>1201</v>
      </c>
      <c r="D1175" s="746" t="s">
        <v>4486</v>
      </c>
      <c r="E1175" s="750">
        <v>4500</v>
      </c>
      <c r="F1175" s="744" t="s">
        <v>4375</v>
      </c>
      <c r="G1175" s="737" t="s">
        <v>4376</v>
      </c>
      <c r="H1175" s="737" t="s">
        <v>4377</v>
      </c>
      <c r="I1175" s="737" t="s">
        <v>2526</v>
      </c>
      <c r="J1175" s="753" t="s">
        <v>2526</v>
      </c>
      <c r="K1175" s="682">
        <v>3</v>
      </c>
      <c r="L1175" s="748">
        <v>8</v>
      </c>
      <c r="M1175" s="749">
        <f>54819.81-M1131</f>
        <v>40508.229999999996</v>
      </c>
      <c r="N1175" s="682">
        <v>1</v>
      </c>
      <c r="O1175" s="748">
        <v>6</v>
      </c>
      <c r="P1175" s="749">
        <v>27930</v>
      </c>
    </row>
    <row r="1176" spans="1:16" x14ac:dyDescent="0.2">
      <c r="A1176" s="744">
        <v>480</v>
      </c>
      <c r="B1176" s="744" t="s">
        <v>1264</v>
      </c>
      <c r="C1176" s="744" t="s">
        <v>1201</v>
      </c>
      <c r="D1176" s="746" t="s">
        <v>1393</v>
      </c>
      <c r="E1176" s="750">
        <v>4500</v>
      </c>
      <c r="F1176" s="744" t="s">
        <v>4487</v>
      </c>
      <c r="G1176" s="737" t="s">
        <v>4488</v>
      </c>
      <c r="H1176" s="737" t="s">
        <v>2551</v>
      </c>
      <c r="I1176" s="737" t="s">
        <v>2625</v>
      </c>
      <c r="J1176" s="753" t="s">
        <v>2511</v>
      </c>
      <c r="K1176" s="682">
        <v>1</v>
      </c>
      <c r="L1176" s="748">
        <v>4</v>
      </c>
      <c r="M1176" s="749">
        <v>23728.59</v>
      </c>
      <c r="N1176" s="682"/>
      <c r="O1176" s="748"/>
      <c r="P1176" s="749"/>
    </row>
    <row r="1177" spans="1:16" ht="22.5" x14ac:dyDescent="0.2">
      <c r="A1177" s="744">
        <v>480</v>
      </c>
      <c r="B1177" s="744" t="s">
        <v>1264</v>
      </c>
      <c r="C1177" s="744" t="s">
        <v>1201</v>
      </c>
      <c r="D1177" s="746" t="s">
        <v>3084</v>
      </c>
      <c r="E1177" s="750">
        <v>1800</v>
      </c>
      <c r="F1177" s="744" t="s">
        <v>4489</v>
      </c>
      <c r="G1177" s="737" t="s">
        <v>4490</v>
      </c>
      <c r="H1177" s="737" t="s">
        <v>4491</v>
      </c>
      <c r="I1177" s="737" t="s">
        <v>2625</v>
      </c>
      <c r="J1177" s="753" t="s">
        <v>2511</v>
      </c>
      <c r="K1177" s="682">
        <v>5</v>
      </c>
      <c r="L1177" s="748">
        <v>12</v>
      </c>
      <c r="M1177" s="749">
        <v>27263.449999999993</v>
      </c>
      <c r="N1177" s="682">
        <v>2</v>
      </c>
      <c r="O1177" s="748">
        <v>6</v>
      </c>
      <c r="P1177" s="749">
        <v>11689.61</v>
      </c>
    </row>
    <row r="1178" spans="1:16" x14ac:dyDescent="0.2">
      <c r="A1178" s="744">
        <v>480</v>
      </c>
      <c r="B1178" s="744" t="s">
        <v>1264</v>
      </c>
      <c r="C1178" s="744" t="s">
        <v>1201</v>
      </c>
      <c r="D1178" s="746" t="s">
        <v>4492</v>
      </c>
      <c r="E1178" s="750">
        <v>5000</v>
      </c>
      <c r="F1178" s="744" t="s">
        <v>4493</v>
      </c>
      <c r="G1178" s="737" t="s">
        <v>4494</v>
      </c>
      <c r="H1178" s="737" t="s">
        <v>4495</v>
      </c>
      <c r="I1178" s="737" t="s">
        <v>2625</v>
      </c>
      <c r="J1178" s="753" t="s">
        <v>2511</v>
      </c>
      <c r="K1178" s="682">
        <v>1</v>
      </c>
      <c r="L1178" s="748">
        <v>12</v>
      </c>
      <c r="M1178" s="749">
        <v>71668.67</v>
      </c>
      <c r="N1178" s="682">
        <v>1</v>
      </c>
      <c r="O1178" s="748">
        <v>6</v>
      </c>
      <c r="P1178" s="749">
        <v>33930</v>
      </c>
    </row>
    <row r="1179" spans="1:16" x14ac:dyDescent="0.2">
      <c r="A1179" s="744">
        <v>480</v>
      </c>
      <c r="B1179" s="744" t="s">
        <v>2598</v>
      </c>
      <c r="C1179" s="744" t="s">
        <v>1201</v>
      </c>
      <c r="D1179" s="746" t="s">
        <v>2604</v>
      </c>
      <c r="E1179" s="750">
        <v>1500</v>
      </c>
      <c r="F1179" s="744" t="s">
        <v>4496</v>
      </c>
      <c r="G1179" s="737" t="s">
        <v>4497</v>
      </c>
      <c r="H1179" s="737" t="s">
        <v>4498</v>
      </c>
      <c r="I1179" s="737" t="s">
        <v>2625</v>
      </c>
      <c r="J1179" s="753" t="s">
        <v>2511</v>
      </c>
      <c r="K1179" s="682">
        <v>1</v>
      </c>
      <c r="L1179" s="748">
        <v>12</v>
      </c>
      <c r="M1179" s="749">
        <v>29244.58</v>
      </c>
      <c r="N1179" s="682">
        <v>1</v>
      </c>
      <c r="O1179" s="748">
        <v>6</v>
      </c>
      <c r="P1179" s="749">
        <v>12804.16</v>
      </c>
    </row>
    <row r="1180" spans="1:16" ht="22.5" x14ac:dyDescent="0.2">
      <c r="A1180" s="744">
        <v>480</v>
      </c>
      <c r="B1180" s="744" t="s">
        <v>1264</v>
      </c>
      <c r="C1180" s="744" t="s">
        <v>1201</v>
      </c>
      <c r="D1180" s="746" t="s">
        <v>3537</v>
      </c>
      <c r="E1180" s="750">
        <v>1500</v>
      </c>
      <c r="F1180" s="744" t="s">
        <v>4499</v>
      </c>
      <c r="G1180" s="737" t="s">
        <v>4500</v>
      </c>
      <c r="H1180" s="737" t="s">
        <v>4501</v>
      </c>
      <c r="I1180" s="737" t="s">
        <v>2603</v>
      </c>
      <c r="J1180" s="753" t="s">
        <v>2547</v>
      </c>
      <c r="K1180" s="682">
        <v>1</v>
      </c>
      <c r="L1180" s="748">
        <v>12</v>
      </c>
      <c r="M1180" s="749">
        <v>29585.259999999995</v>
      </c>
      <c r="N1180" s="682">
        <v>1</v>
      </c>
      <c r="O1180" s="748">
        <v>6</v>
      </c>
      <c r="P1180" s="749">
        <v>12862.21</v>
      </c>
    </row>
    <row r="1181" spans="1:16" ht="22.5" x14ac:dyDescent="0.2">
      <c r="A1181" s="744">
        <v>480</v>
      </c>
      <c r="B1181" s="744" t="s">
        <v>1264</v>
      </c>
      <c r="C1181" s="744" t="s">
        <v>1201</v>
      </c>
      <c r="D1181" s="746" t="s">
        <v>2696</v>
      </c>
      <c r="E1181" s="750">
        <v>3200</v>
      </c>
      <c r="F1181" s="744" t="s">
        <v>4502</v>
      </c>
      <c r="G1181" s="737" t="s">
        <v>4503</v>
      </c>
      <c r="H1181" s="737" t="s">
        <v>4504</v>
      </c>
      <c r="I1181" s="737" t="s">
        <v>2625</v>
      </c>
      <c r="J1181" s="753" t="s">
        <v>2511</v>
      </c>
      <c r="K1181" s="682">
        <v>1</v>
      </c>
      <c r="L1181" s="748">
        <v>12</v>
      </c>
      <c r="M1181" s="749">
        <v>49964.84</v>
      </c>
      <c r="N1181" s="682">
        <v>1</v>
      </c>
      <c r="O1181" s="748">
        <v>6</v>
      </c>
      <c r="P1181" s="749">
        <v>23063.199999999997</v>
      </c>
    </row>
    <row r="1182" spans="1:16" x14ac:dyDescent="0.2">
      <c r="A1182" s="744">
        <v>480</v>
      </c>
      <c r="B1182" s="744" t="s">
        <v>1264</v>
      </c>
      <c r="C1182" s="744" t="s">
        <v>1201</v>
      </c>
      <c r="D1182" s="746" t="s">
        <v>3007</v>
      </c>
      <c r="E1182" s="750">
        <v>2100</v>
      </c>
      <c r="F1182" s="744" t="s">
        <v>4505</v>
      </c>
      <c r="G1182" s="737" t="s">
        <v>4506</v>
      </c>
      <c r="H1182" s="737" t="s">
        <v>4507</v>
      </c>
      <c r="I1182" s="737" t="s">
        <v>2526</v>
      </c>
      <c r="J1182" s="753" t="s">
        <v>2526</v>
      </c>
      <c r="K1182" s="682">
        <v>1</v>
      </c>
      <c r="L1182" s="748">
        <v>12</v>
      </c>
      <c r="M1182" s="749">
        <v>36407.349999999984</v>
      </c>
      <c r="N1182" s="682">
        <v>1</v>
      </c>
      <c r="O1182" s="748">
        <v>6</v>
      </c>
      <c r="P1182" s="749">
        <v>16353.78</v>
      </c>
    </row>
    <row r="1183" spans="1:16" ht="22.5" x14ac:dyDescent="0.2">
      <c r="A1183" s="744">
        <v>480</v>
      </c>
      <c r="B1183" s="744" t="s">
        <v>1264</v>
      </c>
      <c r="C1183" s="744" t="s">
        <v>1201</v>
      </c>
      <c r="D1183" s="746" t="s">
        <v>2509</v>
      </c>
      <c r="E1183" s="750">
        <v>4000</v>
      </c>
      <c r="F1183" s="744" t="s">
        <v>4508</v>
      </c>
      <c r="G1183" s="737" t="s">
        <v>4509</v>
      </c>
      <c r="H1183" s="737" t="s">
        <v>3817</v>
      </c>
      <c r="I1183" s="737" t="s">
        <v>2625</v>
      </c>
      <c r="J1183" s="753" t="s">
        <v>2511</v>
      </c>
      <c r="K1183" s="682">
        <v>1</v>
      </c>
      <c r="L1183" s="748">
        <v>12</v>
      </c>
      <c r="M1183" s="749">
        <v>59346.889999999992</v>
      </c>
      <c r="N1183" s="682">
        <v>1</v>
      </c>
      <c r="O1183" s="748">
        <v>6</v>
      </c>
      <c r="P1183" s="749">
        <v>27628.120000000003</v>
      </c>
    </row>
    <row r="1184" spans="1:16" x14ac:dyDescent="0.2">
      <c r="A1184" s="744">
        <v>480</v>
      </c>
      <c r="B1184" s="744" t="s">
        <v>2598</v>
      </c>
      <c r="C1184" s="744" t="s">
        <v>1201</v>
      </c>
      <c r="D1184" s="746" t="s">
        <v>2604</v>
      </c>
      <c r="E1184" s="750">
        <v>1500</v>
      </c>
      <c r="F1184" s="744" t="s">
        <v>4510</v>
      </c>
      <c r="G1184" s="737" t="s">
        <v>4511</v>
      </c>
      <c r="H1184" s="737" t="s">
        <v>2583</v>
      </c>
      <c r="I1184" s="737" t="s">
        <v>2526</v>
      </c>
      <c r="J1184" s="753" t="s">
        <v>2526</v>
      </c>
      <c r="K1184" s="682">
        <v>1</v>
      </c>
      <c r="L1184" s="748">
        <v>12</v>
      </c>
      <c r="M1184" s="749">
        <v>29667.070000000007</v>
      </c>
      <c r="N1184" s="682">
        <v>1</v>
      </c>
      <c r="O1184" s="748">
        <v>6</v>
      </c>
      <c r="P1184" s="749">
        <v>12858.89</v>
      </c>
    </row>
    <row r="1185" spans="1:16" x14ac:dyDescent="0.2">
      <c r="A1185" s="744">
        <v>480</v>
      </c>
      <c r="B1185" s="744" t="s">
        <v>1264</v>
      </c>
      <c r="C1185" s="744" t="s">
        <v>1201</v>
      </c>
      <c r="D1185" s="746" t="s">
        <v>3712</v>
      </c>
      <c r="E1185" s="750">
        <v>3500</v>
      </c>
      <c r="F1185" s="744" t="s">
        <v>4512</v>
      </c>
      <c r="G1185" s="737" t="s">
        <v>4513</v>
      </c>
      <c r="H1185" s="737" t="s">
        <v>3855</v>
      </c>
      <c r="I1185" s="737" t="s">
        <v>2526</v>
      </c>
      <c r="J1185" s="753" t="s">
        <v>2526</v>
      </c>
      <c r="K1185" s="682">
        <v>1</v>
      </c>
      <c r="L1185" s="748">
        <v>12</v>
      </c>
      <c r="M1185" s="749">
        <v>53287.750000000007</v>
      </c>
      <c r="N1185" s="682">
        <v>1</v>
      </c>
      <c r="O1185" s="748">
        <v>6</v>
      </c>
      <c r="P1185" s="749">
        <v>24778.039999999997</v>
      </c>
    </row>
    <row r="1186" spans="1:16" ht="22.5" x14ac:dyDescent="0.2">
      <c r="A1186" s="744">
        <v>480</v>
      </c>
      <c r="B1186" s="744" t="s">
        <v>1264</v>
      </c>
      <c r="C1186" s="744" t="s">
        <v>1201</v>
      </c>
      <c r="D1186" s="746" t="s">
        <v>2604</v>
      </c>
      <c r="E1186" s="750">
        <v>1500</v>
      </c>
      <c r="F1186" s="744" t="s">
        <v>4514</v>
      </c>
      <c r="G1186" s="737" t="s">
        <v>4515</v>
      </c>
      <c r="H1186" s="737" t="s">
        <v>4516</v>
      </c>
      <c r="I1186" s="737" t="s">
        <v>2603</v>
      </c>
      <c r="J1186" s="753" t="s">
        <v>2547</v>
      </c>
      <c r="K1186" s="682">
        <v>1</v>
      </c>
      <c r="L1186" s="748">
        <v>12</v>
      </c>
      <c r="M1186" s="749">
        <v>28047.33</v>
      </c>
      <c r="N1186" s="682">
        <v>1</v>
      </c>
      <c r="O1186" s="748">
        <v>6</v>
      </c>
      <c r="P1186" s="749">
        <v>12886.25</v>
      </c>
    </row>
    <row r="1187" spans="1:16" x14ac:dyDescent="0.2">
      <c r="A1187" s="744">
        <v>480</v>
      </c>
      <c r="B1187" s="744" t="s">
        <v>2598</v>
      </c>
      <c r="C1187" s="744" t="s">
        <v>1201</v>
      </c>
      <c r="D1187" s="746" t="s">
        <v>2700</v>
      </c>
      <c r="E1187" s="750">
        <v>1800</v>
      </c>
      <c r="F1187" s="744" t="s">
        <v>4517</v>
      </c>
      <c r="G1187" s="737" t="s">
        <v>4518</v>
      </c>
      <c r="H1187" s="737" t="s">
        <v>4519</v>
      </c>
      <c r="I1187" s="737" t="s">
        <v>2625</v>
      </c>
      <c r="J1187" s="753" t="s">
        <v>2511</v>
      </c>
      <c r="K1187" s="682">
        <v>1</v>
      </c>
      <c r="L1187" s="748">
        <v>12</v>
      </c>
      <c r="M1187" s="749">
        <v>32364.630000000005</v>
      </c>
      <c r="N1187" s="682">
        <v>1</v>
      </c>
      <c r="O1187" s="748">
        <v>6</v>
      </c>
      <c r="P1187" s="749">
        <v>14381.48</v>
      </c>
    </row>
    <row r="1188" spans="1:16" ht="22.5" x14ac:dyDescent="0.2">
      <c r="A1188" s="744">
        <v>480</v>
      </c>
      <c r="B1188" s="744" t="s">
        <v>1264</v>
      </c>
      <c r="C1188" s="744" t="s">
        <v>1201</v>
      </c>
      <c r="D1188" s="746" t="s">
        <v>3416</v>
      </c>
      <c r="E1188" s="750">
        <v>1800</v>
      </c>
      <c r="F1188" s="744" t="s">
        <v>1500</v>
      </c>
      <c r="G1188" s="737" t="s">
        <v>1501</v>
      </c>
      <c r="H1188" s="737" t="s">
        <v>4520</v>
      </c>
      <c r="I1188" s="737" t="s">
        <v>2526</v>
      </c>
      <c r="J1188" s="753" t="s">
        <v>2526</v>
      </c>
      <c r="K1188" s="682">
        <v>1</v>
      </c>
      <c r="L1188" s="748">
        <v>11</v>
      </c>
      <c r="M1188" s="749">
        <v>7023.7199999999993</v>
      </c>
      <c r="N1188" s="682"/>
      <c r="O1188" s="748"/>
      <c r="P1188" s="749"/>
    </row>
    <row r="1189" spans="1:16" ht="22.5" x14ac:dyDescent="0.2">
      <c r="A1189" s="744">
        <v>480</v>
      </c>
      <c r="B1189" s="744" t="s">
        <v>1264</v>
      </c>
      <c r="C1189" s="744" t="s">
        <v>1201</v>
      </c>
      <c r="D1189" s="746" t="s">
        <v>2556</v>
      </c>
      <c r="E1189" s="750">
        <v>2100</v>
      </c>
      <c r="F1189" s="744" t="s">
        <v>2589</v>
      </c>
      <c r="G1189" s="737" t="s">
        <v>2590</v>
      </c>
      <c r="H1189" s="737" t="s">
        <v>2591</v>
      </c>
      <c r="I1189" s="737" t="s">
        <v>2625</v>
      </c>
      <c r="J1189" s="753" t="s">
        <v>2511</v>
      </c>
      <c r="K1189" s="682">
        <v>1</v>
      </c>
      <c r="L1189" s="748">
        <v>9</v>
      </c>
      <c r="M1189" s="749">
        <v>29734.159999999996</v>
      </c>
      <c r="N1189" s="682"/>
      <c r="O1189" s="748"/>
      <c r="P1189" s="749"/>
    </row>
    <row r="1190" spans="1:16" ht="22.5" x14ac:dyDescent="0.2">
      <c r="A1190" s="744">
        <v>480</v>
      </c>
      <c r="B1190" s="744" t="s">
        <v>2598</v>
      </c>
      <c r="C1190" s="744" t="s">
        <v>1201</v>
      </c>
      <c r="D1190" s="746" t="s">
        <v>2604</v>
      </c>
      <c r="E1190" s="750">
        <v>1500</v>
      </c>
      <c r="F1190" s="744" t="s">
        <v>4521</v>
      </c>
      <c r="G1190" s="737" t="s">
        <v>4522</v>
      </c>
      <c r="H1190" s="737" t="s">
        <v>4523</v>
      </c>
      <c r="I1190" s="737" t="s">
        <v>2603</v>
      </c>
      <c r="J1190" s="753" t="s">
        <v>2547</v>
      </c>
      <c r="K1190" s="682">
        <v>1</v>
      </c>
      <c r="L1190" s="748">
        <v>12</v>
      </c>
      <c r="M1190" s="749">
        <v>29584.84</v>
      </c>
      <c r="N1190" s="682">
        <v>1</v>
      </c>
      <c r="O1190" s="748">
        <v>6</v>
      </c>
      <c r="P1190" s="749">
        <v>12840.970000000001</v>
      </c>
    </row>
    <row r="1191" spans="1:16" x14ac:dyDescent="0.2">
      <c r="A1191" s="744">
        <v>480</v>
      </c>
      <c r="B1191" s="744" t="s">
        <v>1264</v>
      </c>
      <c r="C1191" s="744" t="s">
        <v>1201</v>
      </c>
      <c r="D1191" s="746" t="s">
        <v>4524</v>
      </c>
      <c r="E1191" s="750">
        <v>6000</v>
      </c>
      <c r="F1191" s="744" t="s">
        <v>4525</v>
      </c>
      <c r="G1191" s="737" t="s">
        <v>4526</v>
      </c>
      <c r="H1191" s="737" t="s">
        <v>2806</v>
      </c>
      <c r="I1191" s="737" t="s">
        <v>2625</v>
      </c>
      <c r="J1191" s="753" t="s">
        <v>2511</v>
      </c>
      <c r="K1191" s="682">
        <v>1</v>
      </c>
      <c r="L1191" s="748">
        <v>12</v>
      </c>
      <c r="M1191" s="749">
        <v>77833.75</v>
      </c>
      <c r="N1191" s="682">
        <v>1</v>
      </c>
      <c r="O1191" s="748">
        <v>6</v>
      </c>
      <c r="P1191" s="749">
        <v>36912.5</v>
      </c>
    </row>
    <row r="1192" spans="1:16" x14ac:dyDescent="0.2">
      <c r="A1192" s="744">
        <v>480</v>
      </c>
      <c r="B1192" s="744" t="s">
        <v>1264</v>
      </c>
      <c r="C1192" s="744" t="s">
        <v>1201</v>
      </c>
      <c r="D1192" s="746" t="s">
        <v>2621</v>
      </c>
      <c r="E1192" s="750">
        <v>1800</v>
      </c>
      <c r="F1192" s="744" t="s">
        <v>4527</v>
      </c>
      <c r="G1192" s="737" t="s">
        <v>4528</v>
      </c>
      <c r="H1192" s="737" t="s">
        <v>2587</v>
      </c>
      <c r="I1192" s="737" t="s">
        <v>2526</v>
      </c>
      <c r="J1192" s="753" t="s">
        <v>2526</v>
      </c>
      <c r="K1192" s="682">
        <v>5</v>
      </c>
      <c r="L1192" s="748">
        <v>12</v>
      </c>
      <c r="M1192" s="749">
        <v>33189.449999999997</v>
      </c>
      <c r="N1192" s="682">
        <v>2</v>
      </c>
      <c r="O1192" s="748">
        <v>6</v>
      </c>
      <c r="P1192" s="749">
        <v>14707.8</v>
      </c>
    </row>
    <row r="1193" spans="1:16" x14ac:dyDescent="0.2">
      <c r="A1193" s="744">
        <v>480</v>
      </c>
      <c r="B1193" s="744" t="s">
        <v>1264</v>
      </c>
      <c r="C1193" s="744" t="s">
        <v>1201</v>
      </c>
      <c r="D1193" s="746" t="s">
        <v>3025</v>
      </c>
      <c r="E1193" s="750">
        <v>1500</v>
      </c>
      <c r="F1193" s="744" t="s">
        <v>4529</v>
      </c>
      <c r="G1193" s="737" t="s">
        <v>4530</v>
      </c>
      <c r="H1193" s="737" t="s">
        <v>4531</v>
      </c>
      <c r="I1193" s="737" t="s">
        <v>2526</v>
      </c>
      <c r="J1193" s="753" t="s">
        <v>2526</v>
      </c>
      <c r="K1193" s="682">
        <v>1</v>
      </c>
      <c r="L1193" s="748">
        <v>12</v>
      </c>
      <c r="M1193" s="749">
        <v>28617.560000000005</v>
      </c>
      <c r="N1193" s="682">
        <v>1</v>
      </c>
      <c r="O1193" s="748">
        <v>6</v>
      </c>
      <c r="P1193" s="749">
        <v>11794.44</v>
      </c>
    </row>
    <row r="1194" spans="1:16" ht="22.5" x14ac:dyDescent="0.2">
      <c r="A1194" s="744">
        <v>480</v>
      </c>
      <c r="B1194" s="744" t="s">
        <v>1264</v>
      </c>
      <c r="C1194" s="744" t="s">
        <v>1201</v>
      </c>
      <c r="D1194" s="746" t="s">
        <v>4532</v>
      </c>
      <c r="E1194" s="750">
        <v>2100</v>
      </c>
      <c r="F1194" s="744" t="s">
        <v>4533</v>
      </c>
      <c r="G1194" s="737" t="s">
        <v>4534</v>
      </c>
      <c r="H1194" s="737" t="s">
        <v>4535</v>
      </c>
      <c r="I1194" s="737" t="s">
        <v>2625</v>
      </c>
      <c r="J1194" s="753" t="s">
        <v>2511</v>
      </c>
      <c r="K1194" s="682">
        <v>5</v>
      </c>
      <c r="L1194" s="748">
        <v>12</v>
      </c>
      <c r="M1194" s="749">
        <v>31410</v>
      </c>
      <c r="N1194" s="682">
        <v>2</v>
      </c>
      <c r="O1194" s="748">
        <v>6</v>
      </c>
      <c r="P1194" s="749">
        <v>13390</v>
      </c>
    </row>
    <row r="1195" spans="1:16" x14ac:dyDescent="0.2">
      <c r="A1195" s="744">
        <v>480</v>
      </c>
      <c r="B1195" s="744" t="s">
        <v>2598</v>
      </c>
      <c r="C1195" s="744" t="s">
        <v>1201</v>
      </c>
      <c r="D1195" s="746" t="s">
        <v>3247</v>
      </c>
      <c r="E1195" s="750">
        <v>2100</v>
      </c>
      <c r="F1195" s="744" t="s">
        <v>4536</v>
      </c>
      <c r="G1195" s="737" t="s">
        <v>4537</v>
      </c>
      <c r="H1195" s="737" t="s">
        <v>2583</v>
      </c>
      <c r="I1195" s="737" t="s">
        <v>2526</v>
      </c>
      <c r="J1195" s="753" t="s">
        <v>2526</v>
      </c>
      <c r="K1195" s="682">
        <v>1</v>
      </c>
      <c r="L1195" s="748">
        <v>12</v>
      </c>
      <c r="M1195" s="749">
        <v>36398.04</v>
      </c>
      <c r="N1195" s="682">
        <v>1</v>
      </c>
      <c r="O1195" s="748">
        <v>6</v>
      </c>
      <c r="P1195" s="749">
        <v>16488.47</v>
      </c>
    </row>
    <row r="1196" spans="1:16" x14ac:dyDescent="0.2">
      <c r="A1196" s="744">
        <v>480</v>
      </c>
      <c r="B1196" s="744" t="s">
        <v>2598</v>
      </c>
      <c r="C1196" s="744" t="s">
        <v>1201</v>
      </c>
      <c r="D1196" s="746" t="s">
        <v>3226</v>
      </c>
      <c r="E1196" s="750">
        <v>1800</v>
      </c>
      <c r="F1196" s="744" t="s">
        <v>1769</v>
      </c>
      <c r="G1196" s="737" t="s">
        <v>1770</v>
      </c>
      <c r="H1196" s="737" t="s">
        <v>4138</v>
      </c>
      <c r="I1196" s="737" t="s">
        <v>2526</v>
      </c>
      <c r="J1196" s="753" t="s">
        <v>2526</v>
      </c>
      <c r="K1196" s="682">
        <v>1</v>
      </c>
      <c r="L1196" s="748">
        <v>6</v>
      </c>
      <c r="M1196" s="749">
        <v>20096.749999999996</v>
      </c>
      <c r="N1196" s="682"/>
      <c r="O1196" s="748"/>
      <c r="P1196" s="749"/>
    </row>
    <row r="1197" spans="1:16" x14ac:dyDescent="0.2">
      <c r="A1197" s="744">
        <v>480</v>
      </c>
      <c r="B1197" s="744" t="s">
        <v>1264</v>
      </c>
      <c r="C1197" s="744" t="s">
        <v>1201</v>
      </c>
      <c r="D1197" s="746" t="s">
        <v>4538</v>
      </c>
      <c r="E1197" s="750">
        <v>4500</v>
      </c>
      <c r="F1197" s="744" t="s">
        <v>4539</v>
      </c>
      <c r="G1197" s="737" t="s">
        <v>4540</v>
      </c>
      <c r="H1197" s="737" t="s">
        <v>2519</v>
      </c>
      <c r="I1197" s="737" t="s">
        <v>2519</v>
      </c>
      <c r="J1197" s="753" t="s">
        <v>2519</v>
      </c>
      <c r="K1197" s="682">
        <v>5</v>
      </c>
      <c r="L1197" s="748">
        <v>12</v>
      </c>
      <c r="M1197" s="749">
        <v>59700</v>
      </c>
      <c r="N1197" s="682">
        <v>2</v>
      </c>
      <c r="O1197" s="748">
        <v>6</v>
      </c>
      <c r="P1197" s="749">
        <v>27930</v>
      </c>
    </row>
    <row r="1198" spans="1:16" ht="22.5" x14ac:dyDescent="0.2">
      <c r="A1198" s="744">
        <v>480</v>
      </c>
      <c r="B1198" s="744" t="s">
        <v>1264</v>
      </c>
      <c r="C1198" s="744" t="s">
        <v>1201</v>
      </c>
      <c r="D1198" s="746" t="s">
        <v>2663</v>
      </c>
      <c r="E1198" s="750">
        <v>2300</v>
      </c>
      <c r="F1198" s="744" t="s">
        <v>4541</v>
      </c>
      <c r="G1198" s="737" t="s">
        <v>4542</v>
      </c>
      <c r="H1198" s="737" t="s">
        <v>2587</v>
      </c>
      <c r="I1198" s="737" t="s">
        <v>2526</v>
      </c>
      <c r="J1198" s="753" t="s">
        <v>2526</v>
      </c>
      <c r="K1198" s="682">
        <v>1</v>
      </c>
      <c r="L1198" s="748">
        <v>12</v>
      </c>
      <c r="M1198" s="749">
        <v>38272.54</v>
      </c>
      <c r="N1198" s="682">
        <v>1</v>
      </c>
      <c r="O1198" s="748">
        <v>6</v>
      </c>
      <c r="P1198" s="749">
        <v>17751.25</v>
      </c>
    </row>
    <row r="1199" spans="1:16" ht="22.5" x14ac:dyDescent="0.2">
      <c r="A1199" s="744">
        <v>480</v>
      </c>
      <c r="B1199" s="744" t="s">
        <v>2598</v>
      </c>
      <c r="C1199" s="744" t="s">
        <v>1201</v>
      </c>
      <c r="D1199" s="746" t="s">
        <v>2604</v>
      </c>
      <c r="E1199" s="750">
        <v>1500</v>
      </c>
      <c r="F1199" s="744" t="s">
        <v>4543</v>
      </c>
      <c r="G1199" s="737" t="s">
        <v>4544</v>
      </c>
      <c r="H1199" s="737" t="s">
        <v>4545</v>
      </c>
      <c r="I1199" s="737" t="s">
        <v>2603</v>
      </c>
      <c r="J1199" s="753" t="s">
        <v>2547</v>
      </c>
      <c r="K1199" s="682">
        <v>1</v>
      </c>
      <c r="L1199" s="748">
        <v>12</v>
      </c>
      <c r="M1199" s="749">
        <v>26141.370000000003</v>
      </c>
      <c r="N1199" s="682">
        <v>1</v>
      </c>
      <c r="O1199" s="748">
        <v>6</v>
      </c>
      <c r="P1199" s="749">
        <v>12363.31</v>
      </c>
    </row>
    <row r="1200" spans="1:16" x14ac:dyDescent="0.2">
      <c r="A1200" s="744">
        <v>480</v>
      </c>
      <c r="B1200" s="744" t="s">
        <v>2598</v>
      </c>
      <c r="C1200" s="744" t="s">
        <v>1201</v>
      </c>
      <c r="D1200" s="746" t="s">
        <v>4546</v>
      </c>
      <c r="E1200" s="750">
        <v>4500</v>
      </c>
      <c r="F1200" s="744" t="s">
        <v>4547</v>
      </c>
      <c r="G1200" s="737" t="s">
        <v>4548</v>
      </c>
      <c r="H1200" s="737" t="s">
        <v>4549</v>
      </c>
      <c r="I1200" s="737" t="s">
        <v>2625</v>
      </c>
      <c r="J1200" s="753" t="s">
        <v>2511</v>
      </c>
      <c r="K1200" s="682">
        <v>5</v>
      </c>
      <c r="L1200" s="748">
        <v>12</v>
      </c>
      <c r="M1200" s="749">
        <v>65237.11</v>
      </c>
      <c r="N1200" s="682">
        <v>2</v>
      </c>
      <c r="O1200" s="748">
        <v>6</v>
      </c>
      <c r="P1200" s="749">
        <v>30703.25</v>
      </c>
    </row>
    <row r="1201" spans="1:16" x14ac:dyDescent="0.2">
      <c r="A1201" s="744">
        <v>480</v>
      </c>
      <c r="B1201" s="744" t="s">
        <v>2598</v>
      </c>
      <c r="C1201" s="744" t="s">
        <v>1201</v>
      </c>
      <c r="D1201" s="746" t="s">
        <v>2604</v>
      </c>
      <c r="E1201" s="750">
        <v>1500</v>
      </c>
      <c r="F1201" s="744" t="s">
        <v>4550</v>
      </c>
      <c r="G1201" s="737" t="s">
        <v>4551</v>
      </c>
      <c r="H1201" s="737" t="s">
        <v>2583</v>
      </c>
      <c r="I1201" s="737" t="s">
        <v>2526</v>
      </c>
      <c r="J1201" s="753" t="s">
        <v>2526</v>
      </c>
      <c r="K1201" s="682">
        <v>1</v>
      </c>
      <c r="L1201" s="748">
        <v>12</v>
      </c>
      <c r="M1201" s="749">
        <v>29633.33</v>
      </c>
      <c r="N1201" s="682">
        <v>1</v>
      </c>
      <c r="O1201" s="748">
        <v>6</v>
      </c>
      <c r="P1201" s="749">
        <v>12930</v>
      </c>
    </row>
    <row r="1202" spans="1:16" x14ac:dyDescent="0.2">
      <c r="A1202" s="744">
        <v>480</v>
      </c>
      <c r="B1202" s="744" t="s">
        <v>1264</v>
      </c>
      <c r="C1202" s="744" t="s">
        <v>1201</v>
      </c>
      <c r="D1202" s="746" t="s">
        <v>3924</v>
      </c>
      <c r="E1202" s="750">
        <v>5000</v>
      </c>
      <c r="F1202" s="744" t="s">
        <v>4552</v>
      </c>
      <c r="G1202" s="737" t="s">
        <v>4553</v>
      </c>
      <c r="H1202" s="737" t="s">
        <v>3329</v>
      </c>
      <c r="I1202" s="737" t="s">
        <v>2625</v>
      </c>
      <c r="J1202" s="753" t="s">
        <v>2511</v>
      </c>
      <c r="K1202" s="682">
        <v>1</v>
      </c>
      <c r="L1202" s="748">
        <v>12</v>
      </c>
      <c r="M1202" s="749">
        <v>70946.390000000014</v>
      </c>
      <c r="N1202" s="682">
        <v>1</v>
      </c>
      <c r="O1202" s="748">
        <v>6</v>
      </c>
      <c r="P1202" s="749">
        <v>33875</v>
      </c>
    </row>
    <row r="1203" spans="1:16" x14ac:dyDescent="0.2">
      <c r="A1203" s="744">
        <v>480</v>
      </c>
      <c r="B1203" s="744" t="s">
        <v>1264</v>
      </c>
      <c r="C1203" s="744" t="s">
        <v>1201</v>
      </c>
      <c r="D1203" s="746" t="s">
        <v>4554</v>
      </c>
      <c r="E1203" s="750">
        <v>2700</v>
      </c>
      <c r="F1203" s="744" t="s">
        <v>4555</v>
      </c>
      <c r="G1203" s="737" t="s">
        <v>4556</v>
      </c>
      <c r="H1203" s="737" t="s">
        <v>3415</v>
      </c>
      <c r="I1203" s="737" t="s">
        <v>2625</v>
      </c>
      <c r="J1203" s="753" t="s">
        <v>2511</v>
      </c>
      <c r="K1203" s="682">
        <v>1</v>
      </c>
      <c r="L1203" s="748">
        <v>12</v>
      </c>
      <c r="M1203" s="749">
        <v>43791.23</v>
      </c>
      <c r="N1203" s="682">
        <v>1</v>
      </c>
      <c r="O1203" s="748">
        <v>6</v>
      </c>
      <c r="P1203" s="749">
        <v>20010.89</v>
      </c>
    </row>
    <row r="1204" spans="1:16" ht="22.5" x14ac:dyDescent="0.2">
      <c r="A1204" s="744">
        <v>480</v>
      </c>
      <c r="B1204" s="744" t="s">
        <v>1264</v>
      </c>
      <c r="C1204" s="744" t="s">
        <v>1201</v>
      </c>
      <c r="D1204" s="746" t="s">
        <v>4557</v>
      </c>
      <c r="E1204" s="750">
        <v>2100</v>
      </c>
      <c r="F1204" s="744" t="s">
        <v>4558</v>
      </c>
      <c r="G1204" s="737" t="s">
        <v>4559</v>
      </c>
      <c r="H1204" s="737" t="s">
        <v>4560</v>
      </c>
      <c r="I1204" s="737" t="s">
        <v>2603</v>
      </c>
      <c r="J1204" s="753" t="s">
        <v>2547</v>
      </c>
      <c r="K1204" s="682">
        <v>1</v>
      </c>
      <c r="L1204" s="748">
        <v>12</v>
      </c>
      <c r="M1204" s="749">
        <v>36700.81</v>
      </c>
      <c r="N1204" s="682">
        <v>1</v>
      </c>
      <c r="O1204" s="748">
        <v>6</v>
      </c>
      <c r="P1204" s="749">
        <v>16523.309999999998</v>
      </c>
    </row>
    <row r="1205" spans="1:16" x14ac:dyDescent="0.2">
      <c r="A1205" s="744">
        <v>480</v>
      </c>
      <c r="B1205" s="744" t="s">
        <v>2598</v>
      </c>
      <c r="C1205" s="744" t="s">
        <v>1201</v>
      </c>
      <c r="D1205" s="746" t="s">
        <v>2662</v>
      </c>
      <c r="E1205" s="750">
        <v>1500</v>
      </c>
      <c r="F1205" s="744" t="s">
        <v>4561</v>
      </c>
      <c r="G1205" s="737" t="s">
        <v>4562</v>
      </c>
      <c r="H1205" s="737" t="s">
        <v>4563</v>
      </c>
      <c r="I1205" s="737" t="s">
        <v>2625</v>
      </c>
      <c r="J1205" s="753" t="s">
        <v>2511</v>
      </c>
      <c r="K1205" s="682">
        <v>1</v>
      </c>
      <c r="L1205" s="748">
        <v>12</v>
      </c>
      <c r="M1205" s="749">
        <v>29565</v>
      </c>
      <c r="N1205" s="682">
        <v>1</v>
      </c>
      <c r="O1205" s="748">
        <v>6</v>
      </c>
      <c r="P1205" s="749">
        <v>12862.64</v>
      </c>
    </row>
    <row r="1206" spans="1:16" x14ac:dyDescent="0.2">
      <c r="A1206" s="744">
        <v>480</v>
      </c>
      <c r="B1206" s="744" t="s">
        <v>1264</v>
      </c>
      <c r="C1206" s="744" t="s">
        <v>1201</v>
      </c>
      <c r="D1206" s="746" t="s">
        <v>4564</v>
      </c>
      <c r="E1206" s="750">
        <v>3100</v>
      </c>
      <c r="F1206" s="744" t="s">
        <v>4565</v>
      </c>
      <c r="G1206" s="737" t="s">
        <v>4566</v>
      </c>
      <c r="H1206" s="737" t="s">
        <v>4567</v>
      </c>
      <c r="I1206" s="737" t="s">
        <v>2625</v>
      </c>
      <c r="J1206" s="753" t="s">
        <v>2511</v>
      </c>
      <c r="K1206" s="682">
        <v>1</v>
      </c>
      <c r="L1206" s="748">
        <v>12</v>
      </c>
      <c r="M1206" s="749">
        <v>48895</v>
      </c>
      <c r="N1206" s="682">
        <v>1</v>
      </c>
      <c r="O1206" s="748">
        <v>6</v>
      </c>
      <c r="P1206" s="749">
        <v>22529</v>
      </c>
    </row>
    <row r="1207" spans="1:16" x14ac:dyDescent="0.2">
      <c r="A1207" s="744">
        <v>480</v>
      </c>
      <c r="B1207" s="744" t="s">
        <v>1264</v>
      </c>
      <c r="C1207" s="744" t="s">
        <v>1201</v>
      </c>
      <c r="D1207" s="746" t="s">
        <v>3084</v>
      </c>
      <c r="E1207" s="750">
        <v>1800</v>
      </c>
      <c r="F1207" s="744" t="s">
        <v>4568</v>
      </c>
      <c r="G1207" s="737" t="s">
        <v>4569</v>
      </c>
      <c r="H1207" s="737" t="s">
        <v>2815</v>
      </c>
      <c r="I1207" s="737" t="s">
        <v>2526</v>
      </c>
      <c r="J1207" s="753" t="s">
        <v>2526</v>
      </c>
      <c r="K1207" s="682">
        <v>5</v>
      </c>
      <c r="L1207" s="748">
        <v>12</v>
      </c>
      <c r="M1207" s="749">
        <v>27298.109999999997</v>
      </c>
      <c r="N1207" s="682">
        <v>2</v>
      </c>
      <c r="O1207" s="748">
        <v>6</v>
      </c>
      <c r="P1207" s="749">
        <v>11728.49</v>
      </c>
    </row>
    <row r="1208" spans="1:16" x14ac:dyDescent="0.2">
      <c r="A1208" s="744">
        <v>480</v>
      </c>
      <c r="B1208" s="744" t="s">
        <v>1264</v>
      </c>
      <c r="C1208" s="744" t="s">
        <v>1201</v>
      </c>
      <c r="D1208" s="746" t="s">
        <v>4532</v>
      </c>
      <c r="E1208" s="750">
        <v>2100</v>
      </c>
      <c r="F1208" s="744" t="s">
        <v>4570</v>
      </c>
      <c r="G1208" s="737" t="s">
        <v>4571</v>
      </c>
      <c r="H1208" s="737" t="s">
        <v>4572</v>
      </c>
      <c r="I1208" s="737" t="s">
        <v>2526</v>
      </c>
      <c r="J1208" s="753" t="s">
        <v>2526</v>
      </c>
      <c r="K1208" s="682">
        <v>5</v>
      </c>
      <c r="L1208" s="748">
        <v>12</v>
      </c>
      <c r="M1208" s="749">
        <v>36890.42</v>
      </c>
      <c r="N1208" s="682">
        <v>2</v>
      </c>
      <c r="O1208" s="748">
        <v>6</v>
      </c>
      <c r="P1208" s="749">
        <v>16530</v>
      </c>
    </row>
    <row r="1209" spans="1:16" x14ac:dyDescent="0.2">
      <c r="A1209" s="744">
        <v>480</v>
      </c>
      <c r="B1209" s="744" t="s">
        <v>1264</v>
      </c>
      <c r="C1209" s="744" t="s">
        <v>1201</v>
      </c>
      <c r="D1209" s="746" t="s">
        <v>3756</v>
      </c>
      <c r="E1209" s="750">
        <v>2700</v>
      </c>
      <c r="F1209" s="744" t="s">
        <v>4573</v>
      </c>
      <c r="G1209" s="737" t="s">
        <v>4574</v>
      </c>
      <c r="H1209" s="737" t="s">
        <v>2587</v>
      </c>
      <c r="I1209" s="737" t="s">
        <v>2526</v>
      </c>
      <c r="J1209" s="753" t="s">
        <v>2526</v>
      </c>
      <c r="K1209" s="682">
        <v>1</v>
      </c>
      <c r="L1209" s="748">
        <v>12</v>
      </c>
      <c r="M1209" s="749">
        <v>44000.17</v>
      </c>
      <c r="N1209" s="682">
        <v>1</v>
      </c>
      <c r="O1209" s="748">
        <v>6</v>
      </c>
      <c r="P1209" s="749">
        <v>20130</v>
      </c>
    </row>
    <row r="1210" spans="1:16" x14ac:dyDescent="0.2">
      <c r="A1210" s="744">
        <v>480</v>
      </c>
      <c r="B1210" s="744" t="s">
        <v>1264</v>
      </c>
      <c r="C1210" s="744" t="s">
        <v>1201</v>
      </c>
      <c r="D1210" s="746" t="s">
        <v>4575</v>
      </c>
      <c r="E1210" s="750">
        <v>2500</v>
      </c>
      <c r="F1210" s="744" t="s">
        <v>1497</v>
      </c>
      <c r="G1210" s="737" t="s">
        <v>1498</v>
      </c>
      <c r="H1210" s="737" t="s">
        <v>2551</v>
      </c>
      <c r="I1210" s="737" t="s">
        <v>2625</v>
      </c>
      <c r="J1210" s="753" t="s">
        <v>2511</v>
      </c>
      <c r="K1210" s="682">
        <v>1</v>
      </c>
      <c r="L1210" s="748">
        <v>11</v>
      </c>
      <c r="M1210" s="749">
        <v>7239.6399999999994</v>
      </c>
      <c r="N1210" s="682"/>
      <c r="O1210" s="748"/>
      <c r="P1210" s="749"/>
    </row>
    <row r="1211" spans="1:16" ht="22.5" x14ac:dyDescent="0.2">
      <c r="A1211" s="744">
        <v>480</v>
      </c>
      <c r="B1211" s="744" t="s">
        <v>1264</v>
      </c>
      <c r="C1211" s="744" t="s">
        <v>1201</v>
      </c>
      <c r="D1211" s="746" t="s">
        <v>3141</v>
      </c>
      <c r="E1211" s="750">
        <v>2100</v>
      </c>
      <c r="F1211" s="744" t="s">
        <v>4576</v>
      </c>
      <c r="G1211" s="737" t="s">
        <v>4577</v>
      </c>
      <c r="H1211" s="737" t="s">
        <v>4173</v>
      </c>
      <c r="I1211" s="737" t="s">
        <v>2526</v>
      </c>
      <c r="J1211" s="753" t="s">
        <v>2526</v>
      </c>
      <c r="K1211" s="682">
        <v>1</v>
      </c>
      <c r="L1211" s="748">
        <v>12</v>
      </c>
      <c r="M1211" s="749">
        <v>36303.959999999992</v>
      </c>
      <c r="N1211" s="682">
        <v>1</v>
      </c>
      <c r="O1211" s="748">
        <v>6</v>
      </c>
      <c r="P1211" s="749">
        <v>16438.809999999998</v>
      </c>
    </row>
    <row r="1212" spans="1:16" x14ac:dyDescent="0.2">
      <c r="A1212" s="744">
        <v>480</v>
      </c>
      <c r="B1212" s="744" t="s">
        <v>2598</v>
      </c>
      <c r="C1212" s="744" t="s">
        <v>1201</v>
      </c>
      <c r="D1212" s="746" t="s">
        <v>2781</v>
      </c>
      <c r="E1212" s="750">
        <v>3500</v>
      </c>
      <c r="F1212" s="744" t="s">
        <v>4578</v>
      </c>
      <c r="G1212" s="737" t="s">
        <v>4579</v>
      </c>
      <c r="H1212" s="737" t="s">
        <v>2873</v>
      </c>
      <c r="I1212" s="737" t="s">
        <v>2625</v>
      </c>
      <c r="J1212" s="753" t="s">
        <v>2511</v>
      </c>
      <c r="K1212" s="682">
        <v>5</v>
      </c>
      <c r="L1212" s="748">
        <v>12</v>
      </c>
      <c r="M1212" s="749">
        <v>53430.299999999996</v>
      </c>
      <c r="N1212" s="682">
        <v>2</v>
      </c>
      <c r="O1212" s="748">
        <v>6</v>
      </c>
      <c r="P1212" s="749">
        <v>24919.73</v>
      </c>
    </row>
    <row r="1213" spans="1:16" ht="22.5" x14ac:dyDescent="0.2">
      <c r="A1213" s="744">
        <v>480</v>
      </c>
      <c r="B1213" s="744" t="s">
        <v>1264</v>
      </c>
      <c r="C1213" s="744" t="s">
        <v>1201</v>
      </c>
      <c r="D1213" s="746" t="s">
        <v>3370</v>
      </c>
      <c r="E1213" s="750">
        <v>2700</v>
      </c>
      <c r="F1213" s="744" t="s">
        <v>4580</v>
      </c>
      <c r="G1213" s="737" t="s">
        <v>4581</v>
      </c>
      <c r="H1213" s="737" t="s">
        <v>4582</v>
      </c>
      <c r="I1213" s="737" t="s">
        <v>2625</v>
      </c>
      <c r="J1213" s="753" t="s">
        <v>2511</v>
      </c>
      <c r="K1213" s="682">
        <v>1</v>
      </c>
      <c r="L1213" s="748">
        <v>12</v>
      </c>
      <c r="M1213" s="749">
        <v>44038.000000000007</v>
      </c>
      <c r="N1213" s="682">
        <v>1</v>
      </c>
      <c r="O1213" s="748">
        <v>6</v>
      </c>
      <c r="P1213" s="749">
        <v>20124</v>
      </c>
    </row>
    <row r="1214" spans="1:16" x14ac:dyDescent="0.2">
      <c r="A1214" s="744">
        <v>480</v>
      </c>
      <c r="B1214" s="744" t="s">
        <v>1264</v>
      </c>
      <c r="C1214" s="744" t="s">
        <v>1201</v>
      </c>
      <c r="D1214" s="746" t="s">
        <v>3416</v>
      </c>
      <c r="E1214" s="750">
        <v>1800</v>
      </c>
      <c r="F1214" s="744" t="s">
        <v>4583</v>
      </c>
      <c r="G1214" s="737" t="s">
        <v>4584</v>
      </c>
      <c r="H1214" s="737" t="s">
        <v>2519</v>
      </c>
      <c r="I1214" s="737" t="s">
        <v>2521</v>
      </c>
      <c r="J1214" s="753" t="s">
        <v>2521</v>
      </c>
      <c r="K1214" s="682">
        <v>1</v>
      </c>
      <c r="L1214" s="748">
        <v>12</v>
      </c>
      <c r="M1214" s="749">
        <v>33142.04</v>
      </c>
      <c r="N1214" s="682">
        <v>1</v>
      </c>
      <c r="O1214" s="748">
        <v>6</v>
      </c>
      <c r="P1214" s="749">
        <v>14591.73</v>
      </c>
    </row>
    <row r="1215" spans="1:16" x14ac:dyDescent="0.2">
      <c r="A1215" s="744">
        <v>480</v>
      </c>
      <c r="B1215" s="744" t="s">
        <v>1264</v>
      </c>
      <c r="C1215" s="744" t="s">
        <v>1201</v>
      </c>
      <c r="D1215" s="746" t="s">
        <v>4585</v>
      </c>
      <c r="E1215" s="750">
        <v>4000</v>
      </c>
      <c r="F1215" s="744" t="s">
        <v>4586</v>
      </c>
      <c r="G1215" s="737" t="s">
        <v>4587</v>
      </c>
      <c r="H1215" s="737" t="s">
        <v>2519</v>
      </c>
      <c r="I1215" s="737" t="s">
        <v>2519</v>
      </c>
      <c r="J1215" s="753" t="s">
        <v>2519</v>
      </c>
      <c r="K1215" s="682">
        <v>3</v>
      </c>
      <c r="L1215" s="748">
        <v>8</v>
      </c>
      <c r="M1215" s="749">
        <v>33417.51</v>
      </c>
      <c r="N1215" s="682">
        <v>2</v>
      </c>
      <c r="O1215" s="748">
        <v>6</v>
      </c>
      <c r="P1215" s="749">
        <v>24930</v>
      </c>
    </row>
    <row r="1216" spans="1:16" ht="22.5" x14ac:dyDescent="0.2">
      <c r="A1216" s="744">
        <v>480</v>
      </c>
      <c r="B1216" s="744" t="s">
        <v>2598</v>
      </c>
      <c r="C1216" s="744" t="s">
        <v>1201</v>
      </c>
      <c r="D1216" s="746" t="s">
        <v>2968</v>
      </c>
      <c r="E1216" s="750">
        <v>1800</v>
      </c>
      <c r="F1216" s="744" t="s">
        <v>4588</v>
      </c>
      <c r="G1216" s="737" t="s">
        <v>4589</v>
      </c>
      <c r="H1216" s="737" t="s">
        <v>2808</v>
      </c>
      <c r="I1216" s="737" t="s">
        <v>2625</v>
      </c>
      <c r="J1216" s="753" t="s">
        <v>2511</v>
      </c>
      <c r="K1216" s="682">
        <v>1</v>
      </c>
      <c r="L1216" s="748">
        <v>12</v>
      </c>
      <c r="M1216" s="749">
        <v>33217.410000000003</v>
      </c>
      <c r="N1216" s="682">
        <v>1</v>
      </c>
      <c r="O1216" s="748">
        <v>6</v>
      </c>
      <c r="P1216" s="749">
        <v>14730</v>
      </c>
    </row>
    <row r="1217" spans="1:16" ht="22.5" x14ac:dyDescent="0.2">
      <c r="A1217" s="744">
        <v>480</v>
      </c>
      <c r="B1217" s="744" t="s">
        <v>1264</v>
      </c>
      <c r="C1217" s="744" t="s">
        <v>1201</v>
      </c>
      <c r="D1217" s="746" t="s">
        <v>3096</v>
      </c>
      <c r="E1217" s="750">
        <v>2100</v>
      </c>
      <c r="F1217" s="744" t="s">
        <v>4590</v>
      </c>
      <c r="G1217" s="737" t="s">
        <v>4591</v>
      </c>
      <c r="H1217" s="737" t="s">
        <v>4592</v>
      </c>
      <c r="I1217" s="737" t="s">
        <v>2625</v>
      </c>
      <c r="J1217" s="753" t="s">
        <v>2511</v>
      </c>
      <c r="K1217" s="682">
        <v>1</v>
      </c>
      <c r="L1217" s="748">
        <v>12</v>
      </c>
      <c r="M1217" s="749">
        <v>36900</v>
      </c>
      <c r="N1217" s="682">
        <v>1</v>
      </c>
      <c r="O1217" s="748">
        <v>6</v>
      </c>
      <c r="P1217" s="749">
        <v>16530</v>
      </c>
    </row>
    <row r="1218" spans="1:16" x14ac:dyDescent="0.2">
      <c r="A1218" s="744">
        <v>480</v>
      </c>
      <c r="B1218" s="744" t="s">
        <v>1264</v>
      </c>
      <c r="C1218" s="744" t="s">
        <v>1201</v>
      </c>
      <c r="D1218" s="746" t="s">
        <v>3761</v>
      </c>
      <c r="E1218" s="750">
        <v>1500</v>
      </c>
      <c r="F1218" s="744" t="s">
        <v>4593</v>
      </c>
      <c r="G1218" s="737" t="s">
        <v>4594</v>
      </c>
      <c r="H1218" s="737" t="s">
        <v>4595</v>
      </c>
      <c r="I1218" s="737" t="s">
        <v>2625</v>
      </c>
      <c r="J1218" s="753" t="s">
        <v>2511</v>
      </c>
      <c r="K1218" s="682">
        <v>1</v>
      </c>
      <c r="L1218" s="748">
        <v>12</v>
      </c>
      <c r="M1218" s="749">
        <v>28059.72</v>
      </c>
      <c r="N1218" s="682">
        <v>1</v>
      </c>
      <c r="O1218" s="748">
        <v>6</v>
      </c>
      <c r="P1218" s="749">
        <v>12553.75</v>
      </c>
    </row>
    <row r="1219" spans="1:16" x14ac:dyDescent="0.2">
      <c r="A1219" s="744">
        <v>480</v>
      </c>
      <c r="B1219" s="744" t="s">
        <v>2598</v>
      </c>
      <c r="C1219" s="744" t="s">
        <v>1201</v>
      </c>
      <c r="D1219" s="746" t="s">
        <v>2509</v>
      </c>
      <c r="E1219" s="750">
        <v>4500</v>
      </c>
      <c r="F1219" s="744" t="s">
        <v>2579</v>
      </c>
      <c r="G1219" s="737" t="s">
        <v>2580</v>
      </c>
      <c r="H1219" s="737" t="s">
        <v>2555</v>
      </c>
      <c r="I1219" s="737" t="s">
        <v>2625</v>
      </c>
      <c r="J1219" s="753" t="s">
        <v>2511</v>
      </c>
      <c r="K1219" s="682">
        <v>1</v>
      </c>
      <c r="L1219" s="748">
        <v>9</v>
      </c>
      <c r="M1219" s="749">
        <v>54130.19000000001</v>
      </c>
      <c r="N1219" s="682"/>
      <c r="O1219" s="748"/>
      <c r="P1219" s="749"/>
    </row>
    <row r="1220" spans="1:16" x14ac:dyDescent="0.2">
      <c r="A1220" s="744">
        <v>480</v>
      </c>
      <c r="B1220" s="744" t="s">
        <v>1264</v>
      </c>
      <c r="C1220" s="744" t="s">
        <v>1201</v>
      </c>
      <c r="D1220" s="746" t="s">
        <v>2509</v>
      </c>
      <c r="E1220" s="750">
        <v>4500</v>
      </c>
      <c r="F1220" s="744" t="s">
        <v>4596</v>
      </c>
      <c r="G1220" s="737" t="s">
        <v>4597</v>
      </c>
      <c r="H1220" s="737" t="s">
        <v>4598</v>
      </c>
      <c r="I1220" s="737" t="s">
        <v>2625</v>
      </c>
      <c r="J1220" s="753" t="s">
        <v>2511</v>
      </c>
      <c r="K1220" s="682">
        <v>1</v>
      </c>
      <c r="L1220" s="748">
        <v>12</v>
      </c>
      <c r="M1220" s="749">
        <v>65637.500000000015</v>
      </c>
      <c r="N1220" s="682">
        <v>1</v>
      </c>
      <c r="O1220" s="748">
        <v>6</v>
      </c>
      <c r="P1220" s="749">
        <v>30916.799999999999</v>
      </c>
    </row>
    <row r="1221" spans="1:16" ht="22.5" x14ac:dyDescent="0.2">
      <c r="A1221" s="744">
        <v>480</v>
      </c>
      <c r="B1221" s="744" t="s">
        <v>1264</v>
      </c>
      <c r="C1221" s="744" t="s">
        <v>1201</v>
      </c>
      <c r="D1221" s="746" t="s">
        <v>2968</v>
      </c>
      <c r="E1221" s="750">
        <v>1500</v>
      </c>
      <c r="F1221" s="744" t="s">
        <v>4599</v>
      </c>
      <c r="G1221" s="737" t="s">
        <v>4600</v>
      </c>
      <c r="H1221" s="737" t="s">
        <v>2587</v>
      </c>
      <c r="I1221" s="737" t="s">
        <v>2526</v>
      </c>
      <c r="J1221" s="753" t="s">
        <v>2526</v>
      </c>
      <c r="K1221" s="682">
        <v>1</v>
      </c>
      <c r="L1221" s="748">
        <v>12</v>
      </c>
      <c r="M1221" s="749">
        <v>28796.62</v>
      </c>
      <c r="N1221" s="682">
        <v>1</v>
      </c>
      <c r="O1221" s="748">
        <v>6</v>
      </c>
      <c r="P1221" s="749">
        <v>12794.02</v>
      </c>
    </row>
    <row r="1222" spans="1:16" ht="22.5" x14ac:dyDescent="0.2">
      <c r="A1222" s="744">
        <v>480</v>
      </c>
      <c r="B1222" s="744" t="s">
        <v>1264</v>
      </c>
      <c r="C1222" s="744" t="s">
        <v>1201</v>
      </c>
      <c r="D1222" s="746" t="s">
        <v>4601</v>
      </c>
      <c r="E1222" s="750">
        <v>1500</v>
      </c>
      <c r="F1222" s="744" t="s">
        <v>4602</v>
      </c>
      <c r="G1222" s="737" t="s">
        <v>4603</v>
      </c>
      <c r="H1222" s="737" t="s">
        <v>4604</v>
      </c>
      <c r="I1222" s="737" t="s">
        <v>2526</v>
      </c>
      <c r="J1222" s="753" t="s">
        <v>2526</v>
      </c>
      <c r="K1222" s="682">
        <v>1</v>
      </c>
      <c r="L1222" s="748">
        <v>12</v>
      </c>
      <c r="M1222" s="749">
        <v>29528.329999999998</v>
      </c>
      <c r="N1222" s="682">
        <v>1</v>
      </c>
      <c r="O1222" s="748">
        <v>6</v>
      </c>
      <c r="P1222" s="749">
        <v>12917.93</v>
      </c>
    </row>
    <row r="1223" spans="1:16" ht="22.5" x14ac:dyDescent="0.2">
      <c r="A1223" s="744">
        <v>480</v>
      </c>
      <c r="B1223" s="744" t="s">
        <v>3203</v>
      </c>
      <c r="C1223" s="744" t="s">
        <v>1201</v>
      </c>
      <c r="D1223" s="746" t="s">
        <v>2641</v>
      </c>
      <c r="E1223" s="750">
        <v>2100</v>
      </c>
      <c r="F1223" s="744" t="s">
        <v>2098</v>
      </c>
      <c r="G1223" s="737" t="s">
        <v>2099</v>
      </c>
      <c r="H1223" s="737" t="s">
        <v>2583</v>
      </c>
      <c r="I1223" s="737" t="s">
        <v>2526</v>
      </c>
      <c r="J1223" s="753" t="s">
        <v>2526</v>
      </c>
      <c r="K1223" s="682">
        <v>1</v>
      </c>
      <c r="L1223" s="748">
        <v>11</v>
      </c>
      <c r="M1223" s="749">
        <v>7298.13</v>
      </c>
      <c r="N1223" s="682"/>
      <c r="O1223" s="748"/>
      <c r="P1223" s="749"/>
    </row>
    <row r="1224" spans="1:16" x14ac:dyDescent="0.2">
      <c r="A1224" s="744">
        <v>480</v>
      </c>
      <c r="B1224" s="744" t="s">
        <v>1264</v>
      </c>
      <c r="C1224" s="744" t="s">
        <v>1201</v>
      </c>
      <c r="D1224" s="746" t="s">
        <v>4605</v>
      </c>
      <c r="E1224" s="750">
        <v>6000</v>
      </c>
      <c r="F1224" s="744" t="s">
        <v>4487</v>
      </c>
      <c r="G1224" s="737" t="s">
        <v>4488</v>
      </c>
      <c r="H1224" s="737" t="s">
        <v>2551</v>
      </c>
      <c r="I1224" s="737" t="s">
        <v>2625</v>
      </c>
      <c r="J1224" s="753" t="s">
        <v>2511</v>
      </c>
      <c r="K1224" s="682">
        <v>3</v>
      </c>
      <c r="L1224" s="748">
        <v>8</v>
      </c>
      <c r="M1224" s="749">
        <v>78392.33</v>
      </c>
      <c r="N1224" s="682">
        <v>1</v>
      </c>
      <c r="O1224" s="748">
        <v>6</v>
      </c>
      <c r="P1224" s="749">
        <v>36860.83</v>
      </c>
    </row>
    <row r="1225" spans="1:16" ht="22.5" x14ac:dyDescent="0.2">
      <c r="A1225" s="744">
        <v>480</v>
      </c>
      <c r="B1225" s="744" t="s">
        <v>1264</v>
      </c>
      <c r="C1225" s="744" t="s">
        <v>1201</v>
      </c>
      <c r="D1225" s="746" t="s">
        <v>4606</v>
      </c>
      <c r="E1225" s="750">
        <v>1500</v>
      </c>
      <c r="F1225" s="744" t="s">
        <v>4607</v>
      </c>
      <c r="G1225" s="737" t="s">
        <v>4608</v>
      </c>
      <c r="H1225" s="737" t="s">
        <v>4609</v>
      </c>
      <c r="I1225" s="737" t="s">
        <v>2526</v>
      </c>
      <c r="J1225" s="753" t="s">
        <v>2526</v>
      </c>
      <c r="K1225" s="682">
        <v>1</v>
      </c>
      <c r="L1225" s="748">
        <v>3</v>
      </c>
      <c r="M1225" s="749">
        <v>9981.34</v>
      </c>
      <c r="N1225" s="682"/>
      <c r="O1225" s="748"/>
      <c r="P1225" s="749"/>
    </row>
    <row r="1226" spans="1:16" x14ac:dyDescent="0.2">
      <c r="A1226" s="744">
        <v>480</v>
      </c>
      <c r="B1226" s="744" t="s">
        <v>2598</v>
      </c>
      <c r="C1226" s="744" t="s">
        <v>1201</v>
      </c>
      <c r="D1226" s="746" t="s">
        <v>2614</v>
      </c>
      <c r="E1226" s="750">
        <v>1500</v>
      </c>
      <c r="F1226" s="744" t="s">
        <v>4610</v>
      </c>
      <c r="G1226" s="737" t="s">
        <v>4611</v>
      </c>
      <c r="H1226" s="737" t="s">
        <v>2620</v>
      </c>
      <c r="I1226" s="737" t="s">
        <v>2526</v>
      </c>
      <c r="J1226" s="753" t="s">
        <v>2526</v>
      </c>
      <c r="K1226" s="682">
        <v>1</v>
      </c>
      <c r="L1226" s="748">
        <v>12</v>
      </c>
      <c r="M1226" s="749">
        <v>29632.660000000003</v>
      </c>
      <c r="N1226" s="682">
        <v>1</v>
      </c>
      <c r="O1226" s="748">
        <v>6</v>
      </c>
      <c r="P1226" s="749">
        <v>12928.880000000001</v>
      </c>
    </row>
    <row r="1227" spans="1:16" x14ac:dyDescent="0.2">
      <c r="A1227" s="744">
        <v>480</v>
      </c>
      <c r="B1227" s="744" t="s">
        <v>2598</v>
      </c>
      <c r="C1227" s="744" t="s">
        <v>1201</v>
      </c>
      <c r="D1227" s="746" t="s">
        <v>4612</v>
      </c>
      <c r="E1227" s="750">
        <v>2500</v>
      </c>
      <c r="F1227" s="744" t="s">
        <v>4613</v>
      </c>
      <c r="G1227" s="737" t="s">
        <v>4614</v>
      </c>
      <c r="H1227" s="737" t="s">
        <v>2873</v>
      </c>
      <c r="I1227" s="737" t="s">
        <v>2526</v>
      </c>
      <c r="J1227" s="753" t="s">
        <v>2526</v>
      </c>
      <c r="K1227" s="682">
        <v>1</v>
      </c>
      <c r="L1227" s="748">
        <v>12</v>
      </c>
      <c r="M1227" s="749">
        <v>41442.099999999984</v>
      </c>
      <c r="N1227" s="682">
        <v>1</v>
      </c>
      <c r="O1227" s="748">
        <v>6</v>
      </c>
      <c r="P1227" s="749">
        <v>18767.16</v>
      </c>
    </row>
    <row r="1228" spans="1:16" x14ac:dyDescent="0.2">
      <c r="A1228" s="744">
        <v>480</v>
      </c>
      <c r="B1228" s="744" t="s">
        <v>1264</v>
      </c>
      <c r="C1228" s="744" t="s">
        <v>1201</v>
      </c>
      <c r="D1228" s="746" t="s">
        <v>3013</v>
      </c>
      <c r="E1228" s="750">
        <v>4500</v>
      </c>
      <c r="F1228" s="744" t="s">
        <v>4615</v>
      </c>
      <c r="G1228" s="737" t="s">
        <v>4616</v>
      </c>
      <c r="H1228" s="737" t="s">
        <v>2519</v>
      </c>
      <c r="I1228" s="737" t="s">
        <v>2519</v>
      </c>
      <c r="J1228" s="753" t="s">
        <v>2519</v>
      </c>
      <c r="K1228" s="682"/>
      <c r="L1228" s="748"/>
      <c r="M1228" s="749"/>
      <c r="N1228" s="682">
        <v>1</v>
      </c>
      <c r="O1228" s="748">
        <v>6</v>
      </c>
      <c r="P1228" s="749">
        <v>27776.87</v>
      </c>
    </row>
    <row r="1229" spans="1:16" x14ac:dyDescent="0.2">
      <c r="A1229" s="744">
        <v>480</v>
      </c>
      <c r="B1229" s="744" t="s">
        <v>1264</v>
      </c>
      <c r="C1229" s="744" t="s">
        <v>1201</v>
      </c>
      <c r="D1229" s="746" t="s">
        <v>2608</v>
      </c>
      <c r="E1229" s="750">
        <v>1500</v>
      </c>
      <c r="F1229" s="744" t="s">
        <v>4617</v>
      </c>
      <c r="G1229" s="737" t="s">
        <v>4618</v>
      </c>
      <c r="H1229" s="737" t="s">
        <v>4619</v>
      </c>
      <c r="I1229" s="737" t="s">
        <v>2526</v>
      </c>
      <c r="J1229" s="753" t="s">
        <v>2526</v>
      </c>
      <c r="K1229" s="682">
        <v>1</v>
      </c>
      <c r="L1229" s="748">
        <v>12</v>
      </c>
      <c r="M1229" s="749">
        <v>29692.77</v>
      </c>
      <c r="N1229" s="682">
        <v>1</v>
      </c>
      <c r="O1229" s="748">
        <v>6</v>
      </c>
      <c r="P1229" s="749">
        <v>12796.67</v>
      </c>
    </row>
    <row r="1230" spans="1:16" ht="22.5" x14ac:dyDescent="0.2">
      <c r="A1230" s="744">
        <v>480</v>
      </c>
      <c r="B1230" s="744" t="s">
        <v>2598</v>
      </c>
      <c r="C1230" s="744" t="s">
        <v>1201</v>
      </c>
      <c r="D1230" s="746" t="s">
        <v>4546</v>
      </c>
      <c r="E1230" s="750">
        <v>5500</v>
      </c>
      <c r="F1230" s="744" t="s">
        <v>4620</v>
      </c>
      <c r="G1230" s="737" t="s">
        <v>4621</v>
      </c>
      <c r="H1230" s="737" t="s">
        <v>4622</v>
      </c>
      <c r="I1230" s="737" t="s">
        <v>2625</v>
      </c>
      <c r="J1230" s="753" t="s">
        <v>2511</v>
      </c>
      <c r="K1230" s="682">
        <v>1</v>
      </c>
      <c r="L1230" s="748">
        <v>12</v>
      </c>
      <c r="M1230" s="749">
        <v>71567.079999999987</v>
      </c>
      <c r="N1230" s="682">
        <v>1</v>
      </c>
      <c r="O1230" s="748">
        <v>6</v>
      </c>
      <c r="P1230" s="749">
        <v>33881.5</v>
      </c>
    </row>
    <row r="1231" spans="1:16" x14ac:dyDescent="0.2">
      <c r="A1231" s="744">
        <v>480</v>
      </c>
      <c r="B1231" s="744" t="s">
        <v>3203</v>
      </c>
      <c r="C1231" s="744" t="s">
        <v>1201</v>
      </c>
      <c r="D1231" s="746" t="s">
        <v>3247</v>
      </c>
      <c r="E1231" s="750">
        <v>2100</v>
      </c>
      <c r="F1231" s="744" t="s">
        <v>2493</v>
      </c>
      <c r="G1231" s="737" t="s">
        <v>2494</v>
      </c>
      <c r="H1231" s="737" t="s">
        <v>2509</v>
      </c>
      <c r="I1231" s="737" t="s">
        <v>2625</v>
      </c>
      <c r="J1231" s="753" t="s">
        <v>2511</v>
      </c>
      <c r="K1231" s="682">
        <v>1</v>
      </c>
      <c r="L1231" s="748">
        <v>11</v>
      </c>
      <c r="M1231" s="749">
        <v>7780.2000000000007</v>
      </c>
      <c r="N1231" s="682"/>
      <c r="O1231" s="748"/>
      <c r="P1231" s="749"/>
    </row>
    <row r="1232" spans="1:16" x14ac:dyDescent="0.2">
      <c r="A1232" s="744">
        <v>480</v>
      </c>
      <c r="B1232" s="744" t="s">
        <v>1264</v>
      </c>
      <c r="C1232" s="744" t="s">
        <v>1201</v>
      </c>
      <c r="D1232" s="746" t="s">
        <v>4532</v>
      </c>
      <c r="E1232" s="750">
        <v>2100</v>
      </c>
      <c r="F1232" s="744" t="s">
        <v>4623</v>
      </c>
      <c r="G1232" s="737" t="s">
        <v>4624</v>
      </c>
      <c r="H1232" s="737" t="s">
        <v>4625</v>
      </c>
      <c r="I1232" s="737" t="s">
        <v>2625</v>
      </c>
      <c r="J1232" s="753" t="s">
        <v>2511</v>
      </c>
      <c r="K1232" s="682">
        <v>5</v>
      </c>
      <c r="L1232" s="748">
        <v>12</v>
      </c>
      <c r="M1232" s="749">
        <v>35842.67</v>
      </c>
      <c r="N1232" s="682">
        <v>2</v>
      </c>
      <c r="O1232" s="748">
        <v>6</v>
      </c>
      <c r="P1232" s="749">
        <v>17876.66</v>
      </c>
    </row>
    <row r="1233" spans="1:16" ht="22.5" x14ac:dyDescent="0.2">
      <c r="A1233" s="744">
        <v>480</v>
      </c>
      <c r="B1233" s="744" t="s">
        <v>1264</v>
      </c>
      <c r="C1233" s="744" t="s">
        <v>1201</v>
      </c>
      <c r="D1233" s="746" t="s">
        <v>3111</v>
      </c>
      <c r="E1233" s="750">
        <v>1500</v>
      </c>
      <c r="F1233" s="744" t="s">
        <v>4626</v>
      </c>
      <c r="G1233" s="737" t="s">
        <v>4627</v>
      </c>
      <c r="H1233" s="737" t="s">
        <v>4628</v>
      </c>
      <c r="I1233" s="737" t="s">
        <v>2526</v>
      </c>
      <c r="J1233" s="753" t="s">
        <v>2526</v>
      </c>
      <c r="K1233" s="682">
        <v>1</v>
      </c>
      <c r="L1233" s="748">
        <v>12</v>
      </c>
      <c r="M1233" s="749">
        <v>26058.15</v>
      </c>
      <c r="N1233" s="682">
        <v>1</v>
      </c>
      <c r="O1233" s="748">
        <v>6</v>
      </c>
      <c r="P1233" s="749">
        <v>12530</v>
      </c>
    </row>
    <row r="1234" spans="1:16" ht="22.5" x14ac:dyDescent="0.2">
      <c r="A1234" s="744">
        <v>480</v>
      </c>
      <c r="B1234" s="744" t="s">
        <v>1264</v>
      </c>
      <c r="C1234" s="744" t="s">
        <v>1201</v>
      </c>
      <c r="D1234" s="746" t="s">
        <v>4629</v>
      </c>
      <c r="E1234" s="750">
        <v>1500</v>
      </c>
      <c r="F1234" s="744" t="s">
        <v>4630</v>
      </c>
      <c r="G1234" s="737" t="s">
        <v>4631</v>
      </c>
      <c r="H1234" s="737" t="s">
        <v>4632</v>
      </c>
      <c r="I1234" s="737" t="s">
        <v>2625</v>
      </c>
      <c r="J1234" s="753" t="s">
        <v>2511</v>
      </c>
      <c r="K1234" s="682">
        <v>1</v>
      </c>
      <c r="L1234" s="748">
        <v>12</v>
      </c>
      <c r="M1234" s="749">
        <v>29008.74</v>
      </c>
      <c r="N1234" s="682">
        <v>1</v>
      </c>
      <c r="O1234" s="748">
        <v>6</v>
      </c>
      <c r="P1234" s="749">
        <v>12529.99</v>
      </c>
    </row>
    <row r="1235" spans="1:16" ht="22.5" x14ac:dyDescent="0.2">
      <c r="A1235" s="744">
        <v>480</v>
      </c>
      <c r="B1235" s="744" t="s">
        <v>1264</v>
      </c>
      <c r="C1235" s="744" t="s">
        <v>1201</v>
      </c>
      <c r="D1235" s="746" t="s">
        <v>4055</v>
      </c>
      <c r="E1235" s="750">
        <v>1500</v>
      </c>
      <c r="F1235" s="744" t="s">
        <v>4633</v>
      </c>
      <c r="G1235" s="737" t="s">
        <v>4634</v>
      </c>
      <c r="H1235" s="737" t="s">
        <v>4635</v>
      </c>
      <c r="I1235" s="737" t="s">
        <v>2625</v>
      </c>
      <c r="J1235" s="753" t="s">
        <v>2511</v>
      </c>
      <c r="K1235" s="682">
        <v>1</v>
      </c>
      <c r="L1235" s="748">
        <v>12</v>
      </c>
      <c r="M1235" s="749">
        <v>29432.930000000004</v>
      </c>
      <c r="N1235" s="682">
        <v>1</v>
      </c>
      <c r="O1235" s="748">
        <v>6</v>
      </c>
      <c r="P1235" s="749">
        <v>12898.189999999999</v>
      </c>
    </row>
    <row r="1236" spans="1:16" x14ac:dyDescent="0.2">
      <c r="A1236" s="744">
        <v>480</v>
      </c>
      <c r="B1236" s="744" t="s">
        <v>1264</v>
      </c>
      <c r="C1236" s="744" t="s">
        <v>1201</v>
      </c>
      <c r="D1236" s="746" t="s">
        <v>2674</v>
      </c>
      <c r="E1236" s="750">
        <v>1500</v>
      </c>
      <c r="F1236" s="744" t="s">
        <v>4636</v>
      </c>
      <c r="G1236" s="737" t="s">
        <v>4637</v>
      </c>
      <c r="H1236" s="737" t="s">
        <v>4638</v>
      </c>
      <c r="I1236" s="737" t="s">
        <v>2625</v>
      </c>
      <c r="J1236" s="753" t="s">
        <v>2511</v>
      </c>
      <c r="K1236" s="682">
        <v>1</v>
      </c>
      <c r="L1236" s="748">
        <v>12</v>
      </c>
      <c r="M1236" s="749">
        <v>29266.460000000006</v>
      </c>
      <c r="N1236" s="682">
        <v>1</v>
      </c>
      <c r="O1236" s="748">
        <v>6</v>
      </c>
      <c r="P1236" s="749">
        <v>12920.41</v>
      </c>
    </row>
    <row r="1237" spans="1:16" x14ac:dyDescent="0.2">
      <c r="A1237" s="744">
        <v>480</v>
      </c>
      <c r="B1237" s="744" t="s">
        <v>1264</v>
      </c>
      <c r="C1237" s="744" t="s">
        <v>1201</v>
      </c>
      <c r="D1237" s="746" t="s">
        <v>2509</v>
      </c>
      <c r="E1237" s="750">
        <v>4500</v>
      </c>
      <c r="F1237" s="744" t="s">
        <v>4639</v>
      </c>
      <c r="G1237" s="737" t="s">
        <v>4640</v>
      </c>
      <c r="H1237" s="737" t="s">
        <v>3655</v>
      </c>
      <c r="I1237" s="737" t="s">
        <v>2625</v>
      </c>
      <c r="J1237" s="753" t="s">
        <v>2511</v>
      </c>
      <c r="K1237" s="682">
        <v>1</v>
      </c>
      <c r="L1237" s="748">
        <v>12</v>
      </c>
      <c r="M1237" s="749">
        <v>56077.46</v>
      </c>
      <c r="N1237" s="682">
        <v>1</v>
      </c>
      <c r="O1237" s="748">
        <v>6</v>
      </c>
      <c r="P1237" s="749">
        <v>26841.559999999998</v>
      </c>
    </row>
    <row r="1238" spans="1:16" x14ac:dyDescent="0.2">
      <c r="A1238" s="744">
        <v>480</v>
      </c>
      <c r="B1238" s="744" t="s">
        <v>1264</v>
      </c>
      <c r="C1238" s="744" t="s">
        <v>1201</v>
      </c>
      <c r="D1238" s="746" t="s">
        <v>2991</v>
      </c>
      <c r="E1238" s="750">
        <v>5000</v>
      </c>
      <c r="F1238" s="744" t="s">
        <v>4641</v>
      </c>
      <c r="G1238" s="737" t="s">
        <v>4642</v>
      </c>
      <c r="H1238" s="737" t="s">
        <v>2624</v>
      </c>
      <c r="I1238" s="737" t="s">
        <v>2625</v>
      </c>
      <c r="J1238" s="753" t="s">
        <v>2511</v>
      </c>
      <c r="K1238" s="682">
        <v>5</v>
      </c>
      <c r="L1238" s="748">
        <v>12</v>
      </c>
      <c r="M1238" s="749">
        <v>65028.47</v>
      </c>
      <c r="N1238" s="682">
        <v>2</v>
      </c>
      <c r="O1238" s="748">
        <v>6</v>
      </c>
      <c r="P1238" s="749">
        <v>30798.400000000001</v>
      </c>
    </row>
    <row r="1239" spans="1:16" x14ac:dyDescent="0.2">
      <c r="A1239" s="744">
        <v>480</v>
      </c>
      <c r="B1239" s="744" t="s">
        <v>2598</v>
      </c>
      <c r="C1239" s="744" t="s">
        <v>1201</v>
      </c>
      <c r="D1239" s="746" t="s">
        <v>3141</v>
      </c>
      <c r="E1239" s="750">
        <v>2100</v>
      </c>
      <c r="F1239" s="744" t="s">
        <v>4643</v>
      </c>
      <c r="G1239" s="737" t="s">
        <v>4644</v>
      </c>
      <c r="H1239" s="737" t="s">
        <v>2525</v>
      </c>
      <c r="I1239" s="737" t="s">
        <v>2526</v>
      </c>
      <c r="J1239" s="753" t="s">
        <v>2526</v>
      </c>
      <c r="K1239" s="682">
        <v>1</v>
      </c>
      <c r="L1239" s="748">
        <v>12</v>
      </c>
      <c r="M1239" s="749">
        <v>36880.860000000008</v>
      </c>
      <c r="N1239" s="682">
        <v>1</v>
      </c>
      <c r="O1239" s="748">
        <v>6</v>
      </c>
      <c r="P1239" s="749">
        <v>16520.789999999997</v>
      </c>
    </row>
    <row r="1240" spans="1:16" x14ac:dyDescent="0.2">
      <c r="A1240" s="744">
        <v>480</v>
      </c>
      <c r="B1240" s="744" t="s">
        <v>1264</v>
      </c>
      <c r="C1240" s="744" t="s">
        <v>1201</v>
      </c>
      <c r="D1240" s="746" t="s">
        <v>3850</v>
      </c>
      <c r="E1240" s="750">
        <v>2100</v>
      </c>
      <c r="F1240" s="744" t="s">
        <v>4645</v>
      </c>
      <c r="G1240" s="737" t="s">
        <v>4646</v>
      </c>
      <c r="H1240" s="737" t="s">
        <v>2525</v>
      </c>
      <c r="I1240" s="737" t="s">
        <v>2526</v>
      </c>
      <c r="J1240" s="753" t="s">
        <v>2526</v>
      </c>
      <c r="K1240" s="682">
        <v>5</v>
      </c>
      <c r="L1240" s="748">
        <v>12</v>
      </c>
      <c r="M1240" s="749">
        <v>36392.28</v>
      </c>
      <c r="N1240" s="682">
        <v>1</v>
      </c>
      <c r="O1240" s="748">
        <v>6</v>
      </c>
      <c r="P1240" s="749">
        <v>16417.5</v>
      </c>
    </row>
    <row r="1241" spans="1:16" ht="22.5" x14ac:dyDescent="0.2">
      <c r="A1241" s="744">
        <v>480</v>
      </c>
      <c r="B1241" s="744" t="s">
        <v>1264</v>
      </c>
      <c r="C1241" s="744" t="s">
        <v>1201</v>
      </c>
      <c r="D1241" s="746" t="s">
        <v>2621</v>
      </c>
      <c r="E1241" s="750">
        <v>1800</v>
      </c>
      <c r="F1241" s="744" t="s">
        <v>4647</v>
      </c>
      <c r="G1241" s="737" t="s">
        <v>4648</v>
      </c>
      <c r="H1241" s="737" t="s">
        <v>4649</v>
      </c>
      <c r="I1241" s="737" t="s">
        <v>2625</v>
      </c>
      <c r="J1241" s="753" t="s">
        <v>2511</v>
      </c>
      <c r="K1241" s="682">
        <v>5</v>
      </c>
      <c r="L1241" s="748">
        <v>12</v>
      </c>
      <c r="M1241" s="749">
        <v>32772.929999999993</v>
      </c>
      <c r="N1241" s="682">
        <v>2</v>
      </c>
      <c r="O1241" s="748">
        <v>6</v>
      </c>
      <c r="P1241" s="749">
        <v>14575.86</v>
      </c>
    </row>
    <row r="1242" spans="1:16" ht="22.5" x14ac:dyDescent="0.2">
      <c r="A1242" s="744">
        <v>480</v>
      </c>
      <c r="B1242" s="744" t="s">
        <v>1264</v>
      </c>
      <c r="C1242" s="744" t="s">
        <v>1201</v>
      </c>
      <c r="D1242" s="746" t="s">
        <v>3036</v>
      </c>
      <c r="E1242" s="750">
        <v>2100</v>
      </c>
      <c r="F1242" s="744" t="s">
        <v>4650</v>
      </c>
      <c r="G1242" s="737" t="s">
        <v>4651</v>
      </c>
      <c r="H1242" s="737" t="s">
        <v>4652</v>
      </c>
      <c r="I1242" s="737" t="s">
        <v>2526</v>
      </c>
      <c r="J1242" s="753" t="s">
        <v>2526</v>
      </c>
      <c r="K1242" s="682">
        <v>1</v>
      </c>
      <c r="L1242" s="748">
        <v>12</v>
      </c>
      <c r="M1242" s="749">
        <v>36958.31</v>
      </c>
      <c r="N1242" s="682">
        <v>1</v>
      </c>
      <c r="O1242" s="748">
        <v>6</v>
      </c>
      <c r="P1242" s="749">
        <v>16510.14</v>
      </c>
    </row>
    <row r="1243" spans="1:16" x14ac:dyDescent="0.2">
      <c r="A1243" s="744">
        <v>480</v>
      </c>
      <c r="B1243" s="744" t="s">
        <v>1264</v>
      </c>
      <c r="C1243" s="744" t="s">
        <v>1201</v>
      </c>
      <c r="D1243" s="746" t="s">
        <v>2509</v>
      </c>
      <c r="E1243" s="750">
        <v>4500</v>
      </c>
      <c r="F1243" s="744" t="s">
        <v>4653</v>
      </c>
      <c r="G1243" s="737" t="s">
        <v>4654</v>
      </c>
      <c r="H1243" s="737" t="s">
        <v>2555</v>
      </c>
      <c r="I1243" s="737" t="s">
        <v>2625</v>
      </c>
      <c r="J1243" s="753" t="s">
        <v>2511</v>
      </c>
      <c r="K1243" s="682">
        <v>1</v>
      </c>
      <c r="L1243" s="748">
        <v>12</v>
      </c>
      <c r="M1243" s="749">
        <v>63985.37</v>
      </c>
      <c r="N1243" s="682">
        <v>1</v>
      </c>
      <c r="O1243" s="748">
        <v>6</v>
      </c>
      <c r="P1243" s="749">
        <v>30104.28</v>
      </c>
    </row>
    <row r="1244" spans="1:16" x14ac:dyDescent="0.2">
      <c r="A1244" s="744">
        <v>480</v>
      </c>
      <c r="B1244" s="744" t="s">
        <v>1264</v>
      </c>
      <c r="C1244" s="744" t="s">
        <v>1201</v>
      </c>
      <c r="D1244" s="746" t="s">
        <v>3141</v>
      </c>
      <c r="E1244" s="750">
        <v>2100</v>
      </c>
      <c r="F1244" s="744" t="s">
        <v>4655</v>
      </c>
      <c r="G1244" s="737" t="s">
        <v>4656</v>
      </c>
      <c r="H1244" s="737" t="s">
        <v>3386</v>
      </c>
      <c r="I1244" s="737" t="s">
        <v>2526</v>
      </c>
      <c r="J1244" s="753" t="s">
        <v>2526</v>
      </c>
      <c r="K1244" s="682">
        <v>1</v>
      </c>
      <c r="L1244" s="748">
        <v>12</v>
      </c>
      <c r="M1244" s="749">
        <v>35662.789999999994</v>
      </c>
      <c r="N1244" s="682">
        <v>1</v>
      </c>
      <c r="O1244" s="748">
        <v>6</v>
      </c>
      <c r="P1244" s="749">
        <v>14078.05</v>
      </c>
    </row>
    <row r="1245" spans="1:16" ht="22.5" x14ac:dyDescent="0.2">
      <c r="A1245" s="744">
        <v>480</v>
      </c>
      <c r="B1245" s="744" t="s">
        <v>2598</v>
      </c>
      <c r="C1245" s="744" t="s">
        <v>1201</v>
      </c>
      <c r="D1245" s="746" t="s">
        <v>2604</v>
      </c>
      <c r="E1245" s="750">
        <v>1500</v>
      </c>
      <c r="F1245" s="744" t="s">
        <v>4657</v>
      </c>
      <c r="G1245" s="737" t="s">
        <v>4658</v>
      </c>
      <c r="H1245" s="737" t="s">
        <v>2583</v>
      </c>
      <c r="I1245" s="737" t="s">
        <v>2603</v>
      </c>
      <c r="J1245" s="753" t="s">
        <v>2547</v>
      </c>
      <c r="K1245" s="682">
        <v>1</v>
      </c>
      <c r="L1245" s="748">
        <v>12</v>
      </c>
      <c r="M1245" s="749">
        <v>29600.29</v>
      </c>
      <c r="N1245" s="682">
        <v>1</v>
      </c>
      <c r="O1245" s="748">
        <v>6</v>
      </c>
      <c r="P1245" s="749">
        <v>12922.64</v>
      </c>
    </row>
    <row r="1246" spans="1:16" ht="22.5" x14ac:dyDescent="0.2">
      <c r="A1246" s="744">
        <v>480</v>
      </c>
      <c r="B1246" s="744" t="s">
        <v>1264</v>
      </c>
      <c r="C1246" s="744" t="s">
        <v>1201</v>
      </c>
      <c r="D1246" s="746" t="s">
        <v>2746</v>
      </c>
      <c r="E1246" s="750">
        <v>1500</v>
      </c>
      <c r="F1246" s="744" t="s">
        <v>4659</v>
      </c>
      <c r="G1246" s="737" t="s">
        <v>4660</v>
      </c>
      <c r="H1246" s="737" t="s">
        <v>2815</v>
      </c>
      <c r="I1246" s="737" t="s">
        <v>2526</v>
      </c>
      <c r="J1246" s="753" t="s">
        <v>2526</v>
      </c>
      <c r="K1246" s="682">
        <v>1</v>
      </c>
      <c r="L1246" s="748">
        <v>12</v>
      </c>
      <c r="M1246" s="749">
        <v>28733.889999999992</v>
      </c>
      <c r="N1246" s="682">
        <v>1</v>
      </c>
      <c r="O1246" s="748">
        <v>6</v>
      </c>
      <c r="P1246" s="749">
        <v>12883.05</v>
      </c>
    </row>
    <row r="1247" spans="1:16" ht="22.5" x14ac:dyDescent="0.2">
      <c r="A1247" s="744">
        <v>480</v>
      </c>
      <c r="B1247" s="744" t="s">
        <v>1264</v>
      </c>
      <c r="C1247" s="744" t="s">
        <v>1201</v>
      </c>
      <c r="D1247" s="746" t="s">
        <v>3007</v>
      </c>
      <c r="E1247" s="750">
        <v>2100</v>
      </c>
      <c r="F1247" s="744" t="s">
        <v>4661</v>
      </c>
      <c r="G1247" s="737" t="s">
        <v>4662</v>
      </c>
      <c r="H1247" s="737" t="s">
        <v>4663</v>
      </c>
      <c r="I1247" s="737" t="s">
        <v>2625</v>
      </c>
      <c r="J1247" s="753" t="s">
        <v>2511</v>
      </c>
      <c r="K1247" s="682">
        <v>1</v>
      </c>
      <c r="L1247" s="748">
        <v>2</v>
      </c>
      <c r="M1247" s="749">
        <v>11110.56</v>
      </c>
      <c r="N1247" s="682"/>
      <c r="O1247" s="748"/>
      <c r="P1247" s="749"/>
    </row>
    <row r="1248" spans="1:16" ht="22.5" x14ac:dyDescent="0.2">
      <c r="A1248" s="744">
        <v>480</v>
      </c>
      <c r="B1248" s="744" t="s">
        <v>1264</v>
      </c>
      <c r="C1248" s="744" t="s">
        <v>1201</v>
      </c>
      <c r="D1248" s="746" t="s">
        <v>4664</v>
      </c>
      <c r="E1248" s="750">
        <v>1500</v>
      </c>
      <c r="F1248" s="744" t="s">
        <v>4665</v>
      </c>
      <c r="G1248" s="737" t="s">
        <v>4666</v>
      </c>
      <c r="H1248" s="737" t="s">
        <v>4667</v>
      </c>
      <c r="I1248" s="737" t="s">
        <v>2625</v>
      </c>
      <c r="J1248" s="753" t="s">
        <v>2511</v>
      </c>
      <c r="K1248" s="682">
        <v>1</v>
      </c>
      <c r="L1248" s="748">
        <v>12</v>
      </c>
      <c r="M1248" s="749">
        <v>29348.629999999997</v>
      </c>
      <c r="N1248" s="682">
        <v>1</v>
      </c>
      <c r="O1248" s="748">
        <v>6</v>
      </c>
      <c r="P1248" s="749">
        <v>12929.16</v>
      </c>
    </row>
    <row r="1249" spans="1:16" x14ac:dyDescent="0.2">
      <c r="A1249" s="744">
        <v>480</v>
      </c>
      <c r="B1249" s="744" t="s">
        <v>1264</v>
      </c>
      <c r="C1249" s="744" t="s">
        <v>1201</v>
      </c>
      <c r="D1249" s="746" t="s">
        <v>2556</v>
      </c>
      <c r="E1249" s="750">
        <v>2100</v>
      </c>
      <c r="F1249" s="744" t="s">
        <v>4668</v>
      </c>
      <c r="G1249" s="737" t="s">
        <v>4669</v>
      </c>
      <c r="H1249" s="737" t="s">
        <v>4670</v>
      </c>
      <c r="I1249" s="737" t="s">
        <v>2625</v>
      </c>
      <c r="J1249" s="753" t="s">
        <v>2511</v>
      </c>
      <c r="K1249" s="682">
        <v>1</v>
      </c>
      <c r="L1249" s="748">
        <v>12</v>
      </c>
      <c r="M1249" s="749">
        <v>36898.199999999997</v>
      </c>
      <c r="N1249" s="682">
        <v>1</v>
      </c>
      <c r="O1249" s="748">
        <v>6</v>
      </c>
      <c r="P1249" s="749">
        <v>16530</v>
      </c>
    </row>
    <row r="1250" spans="1:16" ht="22.5" x14ac:dyDescent="0.2">
      <c r="A1250" s="744">
        <v>480</v>
      </c>
      <c r="B1250" s="744" t="s">
        <v>2598</v>
      </c>
      <c r="C1250" s="744" t="s">
        <v>1201</v>
      </c>
      <c r="D1250" s="746" t="s">
        <v>2700</v>
      </c>
      <c r="E1250" s="750">
        <v>1500</v>
      </c>
      <c r="F1250" s="744" t="s">
        <v>4671</v>
      </c>
      <c r="G1250" s="737" t="s">
        <v>4672</v>
      </c>
      <c r="H1250" s="737" t="s">
        <v>2578</v>
      </c>
      <c r="I1250" s="737" t="s">
        <v>2625</v>
      </c>
      <c r="J1250" s="753" t="s">
        <v>2511</v>
      </c>
      <c r="K1250" s="682">
        <v>1</v>
      </c>
      <c r="L1250" s="748">
        <v>12</v>
      </c>
      <c r="M1250" s="749">
        <v>29440.000000000004</v>
      </c>
      <c r="N1250" s="682">
        <v>1</v>
      </c>
      <c r="O1250" s="748">
        <v>6</v>
      </c>
      <c r="P1250" s="749">
        <v>12908.470000000001</v>
      </c>
    </row>
    <row r="1251" spans="1:16" x14ac:dyDescent="0.2">
      <c r="A1251" s="744">
        <v>480</v>
      </c>
      <c r="B1251" s="744" t="s">
        <v>1264</v>
      </c>
      <c r="C1251" s="744" t="s">
        <v>1201</v>
      </c>
      <c r="D1251" s="746" t="s">
        <v>4673</v>
      </c>
      <c r="E1251" s="750">
        <v>5500</v>
      </c>
      <c r="F1251" s="744" t="s">
        <v>4674</v>
      </c>
      <c r="G1251" s="737" t="s">
        <v>4675</v>
      </c>
      <c r="H1251" s="737" t="s">
        <v>4549</v>
      </c>
      <c r="I1251" s="737" t="s">
        <v>2625</v>
      </c>
      <c r="J1251" s="753" t="s">
        <v>2511</v>
      </c>
      <c r="K1251" s="682"/>
      <c r="L1251" s="748"/>
      <c r="M1251" s="749"/>
      <c r="N1251" s="682">
        <v>1</v>
      </c>
      <c r="O1251" s="748">
        <v>6</v>
      </c>
      <c r="P1251" s="749">
        <v>33521.699999999997</v>
      </c>
    </row>
    <row r="1252" spans="1:16" x14ac:dyDescent="0.2">
      <c r="A1252" s="744">
        <v>480</v>
      </c>
      <c r="B1252" s="744" t="s">
        <v>2598</v>
      </c>
      <c r="C1252" s="744" t="s">
        <v>1201</v>
      </c>
      <c r="D1252" s="746" t="s">
        <v>2700</v>
      </c>
      <c r="E1252" s="750">
        <v>1500</v>
      </c>
      <c r="F1252" s="744" t="s">
        <v>4676</v>
      </c>
      <c r="G1252" s="737" t="s">
        <v>4677</v>
      </c>
      <c r="H1252" s="737" t="s">
        <v>2551</v>
      </c>
      <c r="I1252" s="737" t="s">
        <v>2625</v>
      </c>
      <c r="J1252" s="753" t="s">
        <v>2511</v>
      </c>
      <c r="K1252" s="682">
        <v>1</v>
      </c>
      <c r="L1252" s="748">
        <v>12</v>
      </c>
      <c r="M1252" s="749">
        <v>28909.17</v>
      </c>
      <c r="N1252" s="682">
        <v>1</v>
      </c>
      <c r="O1252" s="748">
        <v>6</v>
      </c>
      <c r="P1252" s="749">
        <v>12717.09</v>
      </c>
    </row>
    <row r="1253" spans="1:16" ht="22.5" x14ac:dyDescent="0.2">
      <c r="A1253" s="744">
        <v>480</v>
      </c>
      <c r="B1253" s="744" t="s">
        <v>1264</v>
      </c>
      <c r="C1253" s="744" t="s">
        <v>1201</v>
      </c>
      <c r="D1253" s="746" t="s">
        <v>2650</v>
      </c>
      <c r="E1253" s="750">
        <v>2100</v>
      </c>
      <c r="F1253" s="744" t="s">
        <v>4678</v>
      </c>
      <c r="G1253" s="737" t="s">
        <v>4679</v>
      </c>
      <c r="H1253" s="737" t="s">
        <v>4087</v>
      </c>
      <c r="I1253" s="737" t="s">
        <v>2625</v>
      </c>
      <c r="J1253" s="753" t="s">
        <v>2511</v>
      </c>
      <c r="K1253" s="682">
        <v>6</v>
      </c>
      <c r="L1253" s="748">
        <v>12</v>
      </c>
      <c r="M1253" s="749">
        <v>30894.159999999996</v>
      </c>
      <c r="N1253" s="682">
        <v>2</v>
      </c>
      <c r="O1253" s="748">
        <v>6</v>
      </c>
      <c r="P1253" s="749">
        <v>13597.369999999999</v>
      </c>
    </row>
    <row r="1254" spans="1:16" x14ac:dyDescent="0.2">
      <c r="A1254" s="744">
        <v>480</v>
      </c>
      <c r="B1254" s="744" t="s">
        <v>2598</v>
      </c>
      <c r="C1254" s="744" t="s">
        <v>1201</v>
      </c>
      <c r="D1254" s="746" t="s">
        <v>2614</v>
      </c>
      <c r="E1254" s="750">
        <v>1500</v>
      </c>
      <c r="F1254" s="744" t="s">
        <v>4680</v>
      </c>
      <c r="G1254" s="737" t="s">
        <v>4681</v>
      </c>
      <c r="H1254" s="737" t="s">
        <v>4682</v>
      </c>
      <c r="I1254" s="737" t="s">
        <v>2526</v>
      </c>
      <c r="J1254" s="753" t="s">
        <v>2526</v>
      </c>
      <c r="K1254" s="682">
        <v>1</v>
      </c>
      <c r="L1254" s="748">
        <v>12</v>
      </c>
      <c r="M1254" s="749">
        <v>29347.489999999994</v>
      </c>
      <c r="N1254" s="682">
        <v>1</v>
      </c>
      <c r="O1254" s="748">
        <v>6</v>
      </c>
      <c r="P1254" s="749">
        <v>12859.869999999999</v>
      </c>
    </row>
    <row r="1255" spans="1:16" x14ac:dyDescent="0.2">
      <c r="A1255" s="744">
        <v>480</v>
      </c>
      <c r="B1255" s="744" t="s">
        <v>2598</v>
      </c>
      <c r="C1255" s="744" t="s">
        <v>1201</v>
      </c>
      <c r="D1255" s="746" t="s">
        <v>2614</v>
      </c>
      <c r="E1255" s="750">
        <v>1500</v>
      </c>
      <c r="F1255" s="744" t="s">
        <v>4683</v>
      </c>
      <c r="G1255" s="737" t="s">
        <v>4684</v>
      </c>
      <c r="H1255" s="737" t="s">
        <v>4685</v>
      </c>
      <c r="I1255" s="737" t="s">
        <v>2625</v>
      </c>
      <c r="J1255" s="753" t="s">
        <v>2511</v>
      </c>
      <c r="K1255" s="682">
        <v>1</v>
      </c>
      <c r="L1255" s="748">
        <v>12</v>
      </c>
      <c r="M1255" s="749">
        <v>29090.16</v>
      </c>
      <c r="N1255" s="682">
        <v>1</v>
      </c>
      <c r="O1255" s="748">
        <v>6</v>
      </c>
      <c r="P1255" s="749">
        <v>12880.27</v>
      </c>
    </row>
    <row r="1256" spans="1:16" x14ac:dyDescent="0.2">
      <c r="A1256" s="744">
        <v>480</v>
      </c>
      <c r="B1256" s="744" t="s">
        <v>1264</v>
      </c>
      <c r="C1256" s="744" t="s">
        <v>1201</v>
      </c>
      <c r="D1256" s="746" t="s">
        <v>4686</v>
      </c>
      <c r="E1256" s="750">
        <v>2100</v>
      </c>
      <c r="F1256" s="744" t="s">
        <v>4687</v>
      </c>
      <c r="G1256" s="737" t="s">
        <v>4688</v>
      </c>
      <c r="H1256" s="737" t="s">
        <v>2617</v>
      </c>
      <c r="I1256" s="737" t="s">
        <v>2526</v>
      </c>
      <c r="J1256" s="753" t="s">
        <v>2526</v>
      </c>
      <c r="K1256" s="682">
        <v>1</v>
      </c>
      <c r="L1256" s="748">
        <v>12</v>
      </c>
      <c r="M1256" s="749">
        <v>36899.819999999992</v>
      </c>
      <c r="N1256" s="682">
        <v>1</v>
      </c>
      <c r="O1256" s="748">
        <v>6</v>
      </c>
      <c r="P1256" s="749">
        <v>16530</v>
      </c>
    </row>
    <row r="1257" spans="1:16" x14ac:dyDescent="0.2">
      <c r="A1257" s="744">
        <v>480</v>
      </c>
      <c r="B1257" s="744" t="s">
        <v>1264</v>
      </c>
      <c r="C1257" s="744" t="s">
        <v>1201</v>
      </c>
      <c r="D1257" s="746" t="s">
        <v>2809</v>
      </c>
      <c r="E1257" s="750">
        <v>1500</v>
      </c>
      <c r="F1257" s="744" t="s">
        <v>4689</v>
      </c>
      <c r="G1257" s="737" t="s">
        <v>4690</v>
      </c>
      <c r="H1257" s="737" t="s">
        <v>2830</v>
      </c>
      <c r="I1257" s="737" t="s">
        <v>2625</v>
      </c>
      <c r="J1257" s="753" t="s">
        <v>2511</v>
      </c>
      <c r="K1257" s="682">
        <v>5</v>
      </c>
      <c r="L1257" s="748">
        <v>12</v>
      </c>
      <c r="M1257" s="749">
        <v>29696.68</v>
      </c>
      <c r="N1257" s="682">
        <v>2</v>
      </c>
      <c r="O1257" s="748">
        <v>6</v>
      </c>
      <c r="P1257" s="749">
        <v>12925.83</v>
      </c>
    </row>
    <row r="1258" spans="1:16" x14ac:dyDescent="0.2">
      <c r="A1258" s="744">
        <v>480</v>
      </c>
      <c r="B1258" s="744" t="s">
        <v>1264</v>
      </c>
      <c r="C1258" s="744" t="s">
        <v>1201</v>
      </c>
      <c r="D1258" s="746" t="s">
        <v>2621</v>
      </c>
      <c r="E1258" s="750">
        <v>1800</v>
      </c>
      <c r="F1258" s="744" t="s">
        <v>4691</v>
      </c>
      <c r="G1258" s="737" t="s">
        <v>4692</v>
      </c>
      <c r="H1258" s="737" t="s">
        <v>2587</v>
      </c>
      <c r="I1258" s="737" t="s">
        <v>2526</v>
      </c>
      <c r="J1258" s="753" t="s">
        <v>2526</v>
      </c>
      <c r="K1258" s="682">
        <v>5</v>
      </c>
      <c r="L1258" s="748">
        <v>12</v>
      </c>
      <c r="M1258" s="749">
        <v>33222.370000000003</v>
      </c>
      <c r="N1258" s="682">
        <v>2</v>
      </c>
      <c r="O1258" s="748">
        <v>6</v>
      </c>
      <c r="P1258" s="749">
        <v>14728.24</v>
      </c>
    </row>
    <row r="1259" spans="1:16" ht="22.5" x14ac:dyDescent="0.2">
      <c r="A1259" s="744">
        <v>480</v>
      </c>
      <c r="B1259" s="744" t="s">
        <v>1264</v>
      </c>
      <c r="C1259" s="744" t="s">
        <v>1201</v>
      </c>
      <c r="D1259" s="746" t="s">
        <v>2834</v>
      </c>
      <c r="E1259" s="750">
        <v>3000</v>
      </c>
      <c r="F1259" s="744" t="s">
        <v>4693</v>
      </c>
      <c r="G1259" s="737" t="s">
        <v>4694</v>
      </c>
      <c r="H1259" s="737" t="s">
        <v>2628</v>
      </c>
      <c r="I1259" s="737" t="s">
        <v>2526</v>
      </c>
      <c r="J1259" s="753" t="s">
        <v>2526</v>
      </c>
      <c r="K1259" s="682">
        <v>1</v>
      </c>
      <c r="L1259" s="748">
        <v>12</v>
      </c>
      <c r="M1259" s="749">
        <v>47700</v>
      </c>
      <c r="N1259" s="682">
        <v>1</v>
      </c>
      <c r="O1259" s="748">
        <v>6</v>
      </c>
      <c r="P1259" s="749">
        <v>21930</v>
      </c>
    </row>
    <row r="1260" spans="1:16" x14ac:dyDescent="0.2">
      <c r="A1260" s="744">
        <v>480</v>
      </c>
      <c r="B1260" s="744" t="s">
        <v>1264</v>
      </c>
      <c r="C1260" s="744" t="s">
        <v>1201</v>
      </c>
      <c r="D1260" s="746" t="s">
        <v>3013</v>
      </c>
      <c r="E1260" s="750">
        <v>5000</v>
      </c>
      <c r="F1260" s="744" t="s">
        <v>4695</v>
      </c>
      <c r="G1260" s="737" t="s">
        <v>4696</v>
      </c>
      <c r="H1260" s="737" t="s">
        <v>2509</v>
      </c>
      <c r="I1260" s="737" t="s">
        <v>2625</v>
      </c>
      <c r="J1260" s="753" t="s">
        <v>2511</v>
      </c>
      <c r="K1260" s="682">
        <v>3</v>
      </c>
      <c r="L1260" s="748">
        <v>9</v>
      </c>
      <c r="M1260" s="749">
        <v>46241.520000000004</v>
      </c>
      <c r="N1260" s="682">
        <v>2</v>
      </c>
      <c r="O1260" s="748">
        <v>6</v>
      </c>
      <c r="P1260" s="749">
        <v>30579.300000000003</v>
      </c>
    </row>
    <row r="1261" spans="1:16" ht="22.5" x14ac:dyDescent="0.2">
      <c r="A1261" s="744">
        <v>480</v>
      </c>
      <c r="B1261" s="744" t="s">
        <v>1264</v>
      </c>
      <c r="C1261" s="744" t="s">
        <v>1201</v>
      </c>
      <c r="D1261" s="746" t="s">
        <v>3793</v>
      </c>
      <c r="E1261" s="750">
        <v>1800</v>
      </c>
      <c r="F1261" s="744" t="s">
        <v>4697</v>
      </c>
      <c r="G1261" s="737" t="s">
        <v>4698</v>
      </c>
      <c r="H1261" s="737" t="s">
        <v>4699</v>
      </c>
      <c r="I1261" s="737" t="s">
        <v>2625</v>
      </c>
      <c r="J1261" s="753" t="s">
        <v>2511</v>
      </c>
      <c r="K1261" s="682">
        <v>1</v>
      </c>
      <c r="L1261" s="748">
        <v>12</v>
      </c>
      <c r="M1261" s="749">
        <v>32003.240000000005</v>
      </c>
      <c r="N1261" s="682">
        <v>1</v>
      </c>
      <c r="O1261" s="748">
        <v>6</v>
      </c>
      <c r="P1261" s="749">
        <v>14721.04</v>
      </c>
    </row>
    <row r="1262" spans="1:16" ht="22.5" x14ac:dyDescent="0.2">
      <c r="A1262" s="744">
        <v>480</v>
      </c>
      <c r="B1262" s="744" t="s">
        <v>1264</v>
      </c>
      <c r="C1262" s="744" t="s">
        <v>1201</v>
      </c>
      <c r="D1262" s="746" t="s">
        <v>4700</v>
      </c>
      <c r="E1262" s="750">
        <v>1500</v>
      </c>
      <c r="F1262" s="744" t="s">
        <v>4701</v>
      </c>
      <c r="G1262" s="737" t="s">
        <v>4702</v>
      </c>
      <c r="H1262" s="737" t="s">
        <v>4703</v>
      </c>
      <c r="I1262" s="737" t="s">
        <v>2526</v>
      </c>
      <c r="J1262" s="753" t="s">
        <v>2526</v>
      </c>
      <c r="K1262" s="682">
        <v>1</v>
      </c>
      <c r="L1262" s="748">
        <v>12</v>
      </c>
      <c r="M1262" s="749">
        <v>29618.909999999993</v>
      </c>
      <c r="N1262" s="682">
        <v>1</v>
      </c>
      <c r="O1262" s="748">
        <v>6</v>
      </c>
      <c r="P1262" s="749">
        <v>12929.740000000002</v>
      </c>
    </row>
    <row r="1263" spans="1:16" x14ac:dyDescent="0.2">
      <c r="A1263" s="744">
        <v>480</v>
      </c>
      <c r="B1263" s="744" t="s">
        <v>1264</v>
      </c>
      <c r="C1263" s="744" t="s">
        <v>1201</v>
      </c>
      <c r="D1263" s="746" t="s">
        <v>2509</v>
      </c>
      <c r="E1263" s="750">
        <v>5500</v>
      </c>
      <c r="F1263" s="744" t="s">
        <v>4704</v>
      </c>
      <c r="G1263" s="737" t="s">
        <v>4705</v>
      </c>
      <c r="H1263" s="737" t="s">
        <v>2509</v>
      </c>
      <c r="I1263" s="737" t="s">
        <v>2625</v>
      </c>
      <c r="J1263" s="753" t="s">
        <v>2511</v>
      </c>
      <c r="K1263" s="682">
        <v>1</v>
      </c>
      <c r="L1263" s="748">
        <v>12</v>
      </c>
      <c r="M1263" s="749">
        <v>73360.349999999991</v>
      </c>
      <c r="N1263" s="682">
        <v>1</v>
      </c>
      <c r="O1263" s="748">
        <v>6</v>
      </c>
      <c r="P1263" s="749">
        <v>33782.949999999997</v>
      </c>
    </row>
    <row r="1264" spans="1:16" x14ac:dyDescent="0.2">
      <c r="A1264" s="744">
        <v>480</v>
      </c>
      <c r="B1264" s="744" t="s">
        <v>2598</v>
      </c>
      <c r="C1264" s="744" t="s">
        <v>1201</v>
      </c>
      <c r="D1264" s="746" t="s">
        <v>2604</v>
      </c>
      <c r="E1264" s="750">
        <v>1500</v>
      </c>
      <c r="F1264" s="744" t="s">
        <v>4706</v>
      </c>
      <c r="G1264" s="737" t="s">
        <v>4707</v>
      </c>
      <c r="H1264" s="737" t="s">
        <v>4708</v>
      </c>
      <c r="I1264" s="737" t="s">
        <v>2625</v>
      </c>
      <c r="J1264" s="753" t="s">
        <v>2511</v>
      </c>
      <c r="K1264" s="682">
        <v>1</v>
      </c>
      <c r="L1264" s="748">
        <v>12</v>
      </c>
      <c r="M1264" s="749">
        <v>26684.059999999994</v>
      </c>
      <c r="N1264" s="682">
        <v>1</v>
      </c>
      <c r="O1264" s="748">
        <v>6</v>
      </c>
      <c r="P1264" s="749">
        <v>12258.54</v>
      </c>
    </row>
    <row r="1265" spans="1:16" x14ac:dyDescent="0.2">
      <c r="A1265" s="744">
        <v>480</v>
      </c>
      <c r="B1265" s="744" t="s">
        <v>2598</v>
      </c>
      <c r="C1265" s="744" t="s">
        <v>1201</v>
      </c>
      <c r="D1265" s="746" t="s">
        <v>4601</v>
      </c>
      <c r="E1265" s="750">
        <v>1500</v>
      </c>
      <c r="F1265" s="744" t="s">
        <v>4709</v>
      </c>
      <c r="G1265" s="737" t="s">
        <v>4710</v>
      </c>
      <c r="H1265" s="737" t="s">
        <v>2617</v>
      </c>
      <c r="I1265" s="737" t="s">
        <v>2625</v>
      </c>
      <c r="J1265" s="753" t="s">
        <v>2511</v>
      </c>
      <c r="K1265" s="682">
        <v>1</v>
      </c>
      <c r="L1265" s="748">
        <v>12</v>
      </c>
      <c r="M1265" s="749">
        <v>29241.390000000003</v>
      </c>
      <c r="N1265" s="682">
        <v>1</v>
      </c>
      <c r="O1265" s="748">
        <v>6</v>
      </c>
      <c r="P1265" s="749">
        <v>12857.91</v>
      </c>
    </row>
    <row r="1266" spans="1:16" x14ac:dyDescent="0.2">
      <c r="A1266" s="744">
        <v>480</v>
      </c>
      <c r="B1266" s="744" t="s">
        <v>2598</v>
      </c>
      <c r="C1266" s="744" t="s">
        <v>1201</v>
      </c>
      <c r="D1266" s="746" t="s">
        <v>2614</v>
      </c>
      <c r="E1266" s="750">
        <v>1500</v>
      </c>
      <c r="F1266" s="744" t="s">
        <v>4711</v>
      </c>
      <c r="G1266" s="737" t="s">
        <v>4712</v>
      </c>
      <c r="H1266" s="737" t="s">
        <v>4713</v>
      </c>
      <c r="I1266" s="737" t="s">
        <v>2526</v>
      </c>
      <c r="J1266" s="753" t="s">
        <v>2526</v>
      </c>
      <c r="K1266" s="682">
        <v>1</v>
      </c>
      <c r="L1266" s="748">
        <v>12</v>
      </c>
      <c r="M1266" s="749">
        <v>29338.340000000004</v>
      </c>
      <c r="N1266" s="682">
        <v>1</v>
      </c>
      <c r="O1266" s="748">
        <v>6</v>
      </c>
      <c r="P1266" s="749">
        <v>12857.64</v>
      </c>
    </row>
    <row r="1267" spans="1:16" x14ac:dyDescent="0.2">
      <c r="A1267" s="744">
        <v>480</v>
      </c>
      <c r="B1267" s="744" t="s">
        <v>1264</v>
      </c>
      <c r="C1267" s="744" t="s">
        <v>1201</v>
      </c>
      <c r="D1267" s="746" t="s">
        <v>4714</v>
      </c>
      <c r="E1267" s="750">
        <v>3500</v>
      </c>
      <c r="F1267" s="744" t="s">
        <v>4715</v>
      </c>
      <c r="G1267" s="737" t="s">
        <v>4716</v>
      </c>
      <c r="H1267" s="737" t="s">
        <v>3218</v>
      </c>
      <c r="I1267" s="737" t="s">
        <v>2526</v>
      </c>
      <c r="J1267" s="753" t="s">
        <v>2526</v>
      </c>
      <c r="K1267" s="682">
        <v>1</v>
      </c>
      <c r="L1267" s="748">
        <v>12</v>
      </c>
      <c r="M1267" s="749">
        <v>47309.409999999996</v>
      </c>
      <c r="N1267" s="682">
        <v>1</v>
      </c>
      <c r="O1267" s="748">
        <v>6</v>
      </c>
      <c r="P1267" s="749">
        <v>21572.23</v>
      </c>
    </row>
    <row r="1268" spans="1:16" ht="22.5" x14ac:dyDescent="0.2">
      <c r="A1268" s="744">
        <v>480</v>
      </c>
      <c r="B1268" s="744" t="s">
        <v>1264</v>
      </c>
      <c r="C1268" s="744" t="s">
        <v>1201</v>
      </c>
      <c r="D1268" s="746" t="s">
        <v>2604</v>
      </c>
      <c r="E1268" s="750">
        <v>1500</v>
      </c>
      <c r="F1268" s="744" t="s">
        <v>2458</v>
      </c>
      <c r="G1268" s="737" t="s">
        <v>2459</v>
      </c>
      <c r="H1268" s="737" t="s">
        <v>4717</v>
      </c>
      <c r="I1268" s="737" t="s">
        <v>2526</v>
      </c>
      <c r="J1268" s="753" t="s">
        <v>2526</v>
      </c>
      <c r="K1268" s="682">
        <v>1</v>
      </c>
      <c r="L1268" s="748">
        <v>5</v>
      </c>
      <c r="M1268" s="749">
        <v>14159.02</v>
      </c>
      <c r="N1268" s="682"/>
      <c r="O1268" s="748"/>
      <c r="P1268" s="749"/>
    </row>
    <row r="1269" spans="1:16" x14ac:dyDescent="0.2">
      <c r="A1269" s="744">
        <v>480</v>
      </c>
      <c r="B1269" s="744" t="s">
        <v>2598</v>
      </c>
      <c r="C1269" s="744" t="s">
        <v>1201</v>
      </c>
      <c r="D1269" s="746" t="s">
        <v>2611</v>
      </c>
      <c r="E1269" s="750">
        <v>1500</v>
      </c>
      <c r="F1269" s="744" t="s">
        <v>4718</v>
      </c>
      <c r="G1269" s="737" t="s">
        <v>4719</v>
      </c>
      <c r="H1269" s="737" t="s">
        <v>3424</v>
      </c>
      <c r="I1269" s="737" t="s">
        <v>2526</v>
      </c>
      <c r="J1269" s="753" t="s">
        <v>2526</v>
      </c>
      <c r="K1269" s="682">
        <v>5</v>
      </c>
      <c r="L1269" s="748">
        <v>12</v>
      </c>
      <c r="M1269" s="749">
        <v>23536.67</v>
      </c>
      <c r="N1269" s="682">
        <v>2</v>
      </c>
      <c r="O1269" s="748">
        <v>6</v>
      </c>
      <c r="P1269" s="749">
        <v>9908.44</v>
      </c>
    </row>
    <row r="1270" spans="1:16" ht="22.5" x14ac:dyDescent="0.2">
      <c r="A1270" s="744">
        <v>480</v>
      </c>
      <c r="B1270" s="744" t="s">
        <v>1264</v>
      </c>
      <c r="C1270" s="744" t="s">
        <v>1201</v>
      </c>
      <c r="D1270" s="746" t="s">
        <v>3370</v>
      </c>
      <c r="E1270" s="750">
        <v>2700</v>
      </c>
      <c r="F1270" s="744" t="s">
        <v>4720</v>
      </c>
      <c r="G1270" s="737" t="s">
        <v>4721</v>
      </c>
      <c r="H1270" s="737" t="s">
        <v>4722</v>
      </c>
      <c r="I1270" s="737" t="s">
        <v>2625</v>
      </c>
      <c r="J1270" s="753" t="s">
        <v>2511</v>
      </c>
      <c r="K1270" s="682">
        <v>1</v>
      </c>
      <c r="L1270" s="748">
        <v>12</v>
      </c>
      <c r="M1270" s="749">
        <v>43945.120000000003</v>
      </c>
      <c r="N1270" s="682">
        <v>1</v>
      </c>
      <c r="O1270" s="748">
        <v>6</v>
      </c>
      <c r="P1270" s="749">
        <v>20013.330000000002</v>
      </c>
    </row>
    <row r="1271" spans="1:16" x14ac:dyDescent="0.2">
      <c r="A1271" s="744">
        <v>480</v>
      </c>
      <c r="B1271" s="744" t="s">
        <v>1264</v>
      </c>
      <c r="C1271" s="744" t="s">
        <v>1201</v>
      </c>
      <c r="D1271" s="746" t="s">
        <v>2999</v>
      </c>
      <c r="E1271" s="750">
        <v>5000</v>
      </c>
      <c r="F1271" s="744" t="s">
        <v>4723</v>
      </c>
      <c r="G1271" s="737" t="s">
        <v>4724</v>
      </c>
      <c r="H1271" s="737" t="s">
        <v>4725</v>
      </c>
      <c r="I1271" s="737" t="s">
        <v>2625</v>
      </c>
      <c r="J1271" s="753" t="s">
        <v>2511</v>
      </c>
      <c r="K1271" s="682">
        <v>1</v>
      </c>
      <c r="L1271" s="748">
        <v>1</v>
      </c>
      <c r="M1271" s="749">
        <v>1084.72</v>
      </c>
      <c r="N1271" s="682"/>
      <c r="O1271" s="748"/>
      <c r="P1271" s="749"/>
    </row>
    <row r="1272" spans="1:16" ht="22.5" x14ac:dyDescent="0.2">
      <c r="A1272" s="744">
        <v>480</v>
      </c>
      <c r="B1272" s="744" t="s">
        <v>1264</v>
      </c>
      <c r="C1272" s="744" t="s">
        <v>1201</v>
      </c>
      <c r="D1272" s="746" t="s">
        <v>3197</v>
      </c>
      <c r="E1272" s="750">
        <v>2100</v>
      </c>
      <c r="F1272" s="744" t="s">
        <v>4726</v>
      </c>
      <c r="G1272" s="737" t="s">
        <v>4727</v>
      </c>
      <c r="H1272" s="737" t="s">
        <v>4728</v>
      </c>
      <c r="I1272" s="737" t="s">
        <v>2625</v>
      </c>
      <c r="J1272" s="753" t="s">
        <v>2511</v>
      </c>
      <c r="K1272" s="682">
        <v>1</v>
      </c>
      <c r="L1272" s="748">
        <v>12</v>
      </c>
      <c r="M1272" s="749">
        <v>33205.069999999992</v>
      </c>
      <c r="N1272" s="682">
        <v>1</v>
      </c>
      <c r="O1272" s="748">
        <v>6</v>
      </c>
      <c r="P1272" s="749">
        <v>9064.5499999999993</v>
      </c>
    </row>
    <row r="1273" spans="1:16" x14ac:dyDescent="0.2">
      <c r="A1273" s="744">
        <v>480</v>
      </c>
      <c r="B1273" s="744" t="s">
        <v>2598</v>
      </c>
      <c r="C1273" s="744" t="s">
        <v>1201</v>
      </c>
      <c r="D1273" s="746" t="s">
        <v>2604</v>
      </c>
      <c r="E1273" s="750">
        <v>1500</v>
      </c>
      <c r="F1273" s="744" t="s">
        <v>4729</v>
      </c>
      <c r="G1273" s="737" t="s">
        <v>4730</v>
      </c>
      <c r="H1273" s="737" t="s">
        <v>2815</v>
      </c>
      <c r="I1273" s="737" t="s">
        <v>2526</v>
      </c>
      <c r="J1273" s="753" t="s">
        <v>2526</v>
      </c>
      <c r="K1273" s="682">
        <v>1</v>
      </c>
      <c r="L1273" s="748">
        <v>12</v>
      </c>
      <c r="M1273" s="749">
        <v>29366.959999999995</v>
      </c>
      <c r="N1273" s="682">
        <v>1</v>
      </c>
      <c r="O1273" s="748">
        <v>6</v>
      </c>
      <c r="P1273" s="749">
        <v>12907.9</v>
      </c>
    </row>
    <row r="1274" spans="1:16" x14ac:dyDescent="0.2">
      <c r="A1274" s="744">
        <v>480</v>
      </c>
      <c r="B1274" s="744" t="s">
        <v>1264</v>
      </c>
      <c r="C1274" s="744" t="s">
        <v>1201</v>
      </c>
      <c r="D1274" s="746" t="s">
        <v>3141</v>
      </c>
      <c r="E1274" s="750">
        <v>2100</v>
      </c>
      <c r="F1274" s="744" t="s">
        <v>4731</v>
      </c>
      <c r="G1274" s="737" t="s">
        <v>4732</v>
      </c>
      <c r="H1274" s="737" t="s">
        <v>4733</v>
      </c>
      <c r="I1274" s="737" t="s">
        <v>2526</v>
      </c>
      <c r="J1274" s="753" t="s">
        <v>2526</v>
      </c>
      <c r="K1274" s="682">
        <v>1</v>
      </c>
      <c r="L1274" s="748">
        <v>12</v>
      </c>
      <c r="M1274" s="749">
        <v>36638.01</v>
      </c>
      <c r="N1274" s="682">
        <v>1</v>
      </c>
      <c r="O1274" s="748">
        <v>6</v>
      </c>
      <c r="P1274" s="749">
        <v>16296.36</v>
      </c>
    </row>
    <row r="1275" spans="1:16" x14ac:dyDescent="0.2">
      <c r="A1275" s="744">
        <v>480</v>
      </c>
      <c r="B1275" s="744" t="s">
        <v>1264</v>
      </c>
      <c r="C1275" s="744" t="s">
        <v>1201</v>
      </c>
      <c r="D1275" s="746" t="s">
        <v>3013</v>
      </c>
      <c r="E1275" s="750">
        <v>6000</v>
      </c>
      <c r="F1275" s="744" t="s">
        <v>4734</v>
      </c>
      <c r="G1275" s="737" t="s">
        <v>4735</v>
      </c>
      <c r="H1275" s="737" t="s">
        <v>2509</v>
      </c>
      <c r="I1275" s="737" t="s">
        <v>2625</v>
      </c>
      <c r="J1275" s="753" t="s">
        <v>2511</v>
      </c>
      <c r="K1275" s="682">
        <v>5</v>
      </c>
      <c r="L1275" s="748">
        <v>12</v>
      </c>
      <c r="M1275" s="749">
        <v>76863.75</v>
      </c>
      <c r="N1275" s="682">
        <v>2</v>
      </c>
      <c r="O1275" s="748">
        <v>6</v>
      </c>
      <c r="P1275" s="749">
        <v>36930</v>
      </c>
    </row>
    <row r="1276" spans="1:16" x14ac:dyDescent="0.2">
      <c r="A1276" s="744">
        <v>480</v>
      </c>
      <c r="B1276" s="744" t="s">
        <v>1264</v>
      </c>
      <c r="C1276" s="744" t="s">
        <v>1201</v>
      </c>
      <c r="D1276" s="746" t="s">
        <v>2641</v>
      </c>
      <c r="E1276" s="750">
        <v>2100</v>
      </c>
      <c r="F1276" s="744" t="s">
        <v>4736</v>
      </c>
      <c r="G1276" s="737" t="s">
        <v>4737</v>
      </c>
      <c r="H1276" s="737" t="s">
        <v>2587</v>
      </c>
      <c r="I1276" s="737" t="s">
        <v>2526</v>
      </c>
      <c r="J1276" s="753" t="s">
        <v>2526</v>
      </c>
      <c r="K1276" s="682">
        <v>5</v>
      </c>
      <c r="L1276" s="748">
        <v>12</v>
      </c>
      <c r="M1276" s="749">
        <v>36961.55999999999</v>
      </c>
      <c r="N1276" s="682">
        <v>2</v>
      </c>
      <c r="O1276" s="748">
        <v>6</v>
      </c>
      <c r="P1276" s="749">
        <v>16442.79</v>
      </c>
    </row>
    <row r="1277" spans="1:16" x14ac:dyDescent="0.2">
      <c r="A1277" s="744">
        <v>480</v>
      </c>
      <c r="B1277" s="744" t="s">
        <v>1264</v>
      </c>
      <c r="C1277" s="744" t="s">
        <v>1201</v>
      </c>
      <c r="D1277" s="746" t="s">
        <v>3970</v>
      </c>
      <c r="E1277" s="750">
        <v>3500</v>
      </c>
      <c r="F1277" s="744" t="s">
        <v>4738</v>
      </c>
      <c r="G1277" s="737" t="s">
        <v>4739</v>
      </c>
      <c r="H1277" s="737" t="s">
        <v>4740</v>
      </c>
      <c r="I1277" s="737" t="s">
        <v>2625</v>
      </c>
      <c r="J1277" s="753" t="s">
        <v>2511</v>
      </c>
      <c r="K1277" s="682">
        <v>1</v>
      </c>
      <c r="L1277" s="748">
        <v>12</v>
      </c>
      <c r="M1277" s="749">
        <v>53134.429999999993</v>
      </c>
      <c r="N1277" s="682">
        <v>1</v>
      </c>
      <c r="O1277" s="748">
        <v>6</v>
      </c>
      <c r="P1277" s="749">
        <v>24891.11</v>
      </c>
    </row>
    <row r="1278" spans="1:16" x14ac:dyDescent="0.2">
      <c r="A1278" s="744">
        <v>480</v>
      </c>
      <c r="B1278" s="744" t="s">
        <v>1264</v>
      </c>
      <c r="C1278" s="744" t="s">
        <v>1201</v>
      </c>
      <c r="D1278" s="746" t="s">
        <v>2621</v>
      </c>
      <c r="E1278" s="750">
        <v>1500</v>
      </c>
      <c r="F1278" s="744" t="s">
        <v>4741</v>
      </c>
      <c r="G1278" s="737" t="s">
        <v>4742</v>
      </c>
      <c r="H1278" s="737" t="s">
        <v>2587</v>
      </c>
      <c r="I1278" s="737" t="s">
        <v>2526</v>
      </c>
      <c r="J1278" s="753" t="s">
        <v>2526</v>
      </c>
      <c r="K1278" s="682">
        <v>1</v>
      </c>
      <c r="L1278" s="748">
        <v>12</v>
      </c>
      <c r="M1278" s="749">
        <v>29676.690000000006</v>
      </c>
      <c r="N1278" s="682">
        <v>1</v>
      </c>
      <c r="O1278" s="748">
        <v>6</v>
      </c>
      <c r="P1278" s="749">
        <v>12900.970000000001</v>
      </c>
    </row>
    <row r="1279" spans="1:16" ht="22.5" x14ac:dyDescent="0.2">
      <c r="A1279" s="744">
        <v>480</v>
      </c>
      <c r="B1279" s="744" t="s">
        <v>1264</v>
      </c>
      <c r="C1279" s="744" t="s">
        <v>1201</v>
      </c>
      <c r="D1279" s="746" t="s">
        <v>3747</v>
      </c>
      <c r="E1279" s="750">
        <v>2100</v>
      </c>
      <c r="F1279" s="744" t="s">
        <v>4743</v>
      </c>
      <c r="G1279" s="737" t="s">
        <v>4744</v>
      </c>
      <c r="H1279" s="737" t="s">
        <v>4745</v>
      </c>
      <c r="I1279" s="737" t="s">
        <v>2526</v>
      </c>
      <c r="J1279" s="753" t="s">
        <v>2526</v>
      </c>
      <c r="K1279" s="682">
        <v>5</v>
      </c>
      <c r="L1279" s="748">
        <v>12</v>
      </c>
      <c r="M1279" s="749">
        <v>30895.62</v>
      </c>
      <c r="N1279" s="682">
        <v>3</v>
      </c>
      <c r="O1279" s="748">
        <v>6</v>
      </c>
      <c r="P1279" s="749">
        <v>13529.42</v>
      </c>
    </row>
    <row r="1280" spans="1:16" x14ac:dyDescent="0.2">
      <c r="A1280" s="744">
        <v>480</v>
      </c>
      <c r="B1280" s="744" t="s">
        <v>1264</v>
      </c>
      <c r="C1280" s="744" t="s">
        <v>1201</v>
      </c>
      <c r="D1280" s="746" t="s">
        <v>4746</v>
      </c>
      <c r="E1280" s="750">
        <v>2500</v>
      </c>
      <c r="F1280" s="744" t="s">
        <v>4747</v>
      </c>
      <c r="G1280" s="737" t="s">
        <v>4748</v>
      </c>
      <c r="H1280" s="737" t="s">
        <v>4749</v>
      </c>
      <c r="I1280" s="737" t="s">
        <v>2526</v>
      </c>
      <c r="J1280" s="753" t="s">
        <v>2526</v>
      </c>
      <c r="K1280" s="682">
        <v>5</v>
      </c>
      <c r="L1280" s="748">
        <v>12</v>
      </c>
      <c r="M1280" s="749">
        <v>35388.19</v>
      </c>
      <c r="N1280" s="682">
        <v>1</v>
      </c>
      <c r="O1280" s="748">
        <v>6</v>
      </c>
      <c r="P1280" s="749">
        <v>15890.24</v>
      </c>
    </row>
    <row r="1281" spans="1:16" x14ac:dyDescent="0.2">
      <c r="A1281" s="744">
        <v>480</v>
      </c>
      <c r="B1281" s="744" t="s">
        <v>1264</v>
      </c>
      <c r="C1281" s="744" t="s">
        <v>1201</v>
      </c>
      <c r="D1281" s="746" t="s">
        <v>4750</v>
      </c>
      <c r="E1281" s="750">
        <v>3100</v>
      </c>
      <c r="F1281" s="744" t="s">
        <v>1378</v>
      </c>
      <c r="G1281" s="737" t="s">
        <v>1379</v>
      </c>
      <c r="H1281" s="737" t="s">
        <v>4751</v>
      </c>
      <c r="I1281" s="737" t="s">
        <v>2526</v>
      </c>
      <c r="J1281" s="753" t="s">
        <v>2526</v>
      </c>
      <c r="K1281" s="682">
        <v>1</v>
      </c>
      <c r="L1281" s="748">
        <v>8</v>
      </c>
      <c r="M1281" s="749">
        <v>37167.410000000003</v>
      </c>
      <c r="N1281" s="682"/>
      <c r="O1281" s="748"/>
      <c r="P1281" s="749"/>
    </row>
    <row r="1282" spans="1:16" x14ac:dyDescent="0.2">
      <c r="A1282" s="744">
        <v>480</v>
      </c>
      <c r="B1282" s="744" t="s">
        <v>3203</v>
      </c>
      <c r="C1282" s="744" t="s">
        <v>1201</v>
      </c>
      <c r="D1282" s="746" t="s">
        <v>4752</v>
      </c>
      <c r="E1282" s="750">
        <v>4000</v>
      </c>
      <c r="F1282" s="744" t="s">
        <v>4753</v>
      </c>
      <c r="G1282" s="737" t="s">
        <v>4754</v>
      </c>
      <c r="H1282" s="737" t="s">
        <v>4755</v>
      </c>
      <c r="I1282" s="737" t="s">
        <v>2625</v>
      </c>
      <c r="J1282" s="753" t="s">
        <v>2511</v>
      </c>
      <c r="K1282" s="682">
        <v>1</v>
      </c>
      <c r="L1282" s="748">
        <v>9</v>
      </c>
      <c r="M1282" s="749">
        <v>48246.549999999996</v>
      </c>
      <c r="N1282" s="682"/>
      <c r="O1282" s="748"/>
      <c r="P1282" s="749"/>
    </row>
    <row r="1283" spans="1:16" x14ac:dyDescent="0.2">
      <c r="A1283" s="744">
        <v>480</v>
      </c>
      <c r="B1283" s="744" t="s">
        <v>1264</v>
      </c>
      <c r="C1283" s="744" t="s">
        <v>1201</v>
      </c>
      <c r="D1283" s="746" t="s">
        <v>2663</v>
      </c>
      <c r="E1283" s="750">
        <v>2300</v>
      </c>
      <c r="F1283" s="744" t="s">
        <v>4756</v>
      </c>
      <c r="G1283" s="737" t="s">
        <v>4757</v>
      </c>
      <c r="H1283" s="737" t="s">
        <v>2587</v>
      </c>
      <c r="I1283" s="737" t="s">
        <v>2526</v>
      </c>
      <c r="J1283" s="753" t="s">
        <v>2526</v>
      </c>
      <c r="K1283" s="682">
        <v>1</v>
      </c>
      <c r="L1283" s="748">
        <v>12</v>
      </c>
      <c r="M1283" s="749">
        <v>37243.329999999994</v>
      </c>
      <c r="N1283" s="682">
        <v>1</v>
      </c>
      <c r="O1283" s="748">
        <v>6</v>
      </c>
      <c r="P1283" s="749">
        <v>17563.34</v>
      </c>
    </row>
    <row r="1284" spans="1:16" x14ac:dyDescent="0.2">
      <c r="A1284" s="744">
        <v>480</v>
      </c>
      <c r="B1284" s="744" t="s">
        <v>1264</v>
      </c>
      <c r="C1284" s="744" t="s">
        <v>1201</v>
      </c>
      <c r="D1284" s="746" t="s">
        <v>4758</v>
      </c>
      <c r="E1284" s="750">
        <v>4500</v>
      </c>
      <c r="F1284" s="744" t="s">
        <v>4759</v>
      </c>
      <c r="G1284" s="737" t="s">
        <v>4760</v>
      </c>
      <c r="H1284" s="737" t="s">
        <v>2628</v>
      </c>
      <c r="I1284" s="737" t="s">
        <v>2526</v>
      </c>
      <c r="J1284" s="753" t="s">
        <v>2526</v>
      </c>
      <c r="K1284" s="682">
        <v>1</v>
      </c>
      <c r="L1284" s="748">
        <v>12</v>
      </c>
      <c r="M1284" s="749">
        <v>59286.55</v>
      </c>
      <c r="N1284" s="682">
        <v>1</v>
      </c>
      <c r="O1284" s="748">
        <v>6</v>
      </c>
      <c r="P1284" s="749">
        <v>27918.12</v>
      </c>
    </row>
    <row r="1285" spans="1:16" x14ac:dyDescent="0.2">
      <c r="A1285" s="744">
        <v>480</v>
      </c>
      <c r="B1285" s="744" t="s">
        <v>1264</v>
      </c>
      <c r="C1285" s="744" t="s">
        <v>1201</v>
      </c>
      <c r="D1285" s="746" t="s">
        <v>4761</v>
      </c>
      <c r="E1285" s="750">
        <v>3000</v>
      </c>
      <c r="F1285" s="744" t="s">
        <v>4762</v>
      </c>
      <c r="G1285" s="737" t="s">
        <v>4763</v>
      </c>
      <c r="H1285" s="737" t="s">
        <v>4764</v>
      </c>
      <c r="I1285" s="737" t="s">
        <v>2625</v>
      </c>
      <c r="J1285" s="753" t="s">
        <v>2511</v>
      </c>
      <c r="K1285" s="682">
        <v>1</v>
      </c>
      <c r="L1285" s="748">
        <v>12</v>
      </c>
      <c r="M1285" s="749">
        <v>45161.00999999998</v>
      </c>
      <c r="N1285" s="682">
        <v>1</v>
      </c>
      <c r="O1285" s="748">
        <v>6</v>
      </c>
      <c r="P1285" s="749">
        <v>21412.52</v>
      </c>
    </row>
    <row r="1286" spans="1:16" x14ac:dyDescent="0.2">
      <c r="A1286" s="744">
        <v>480</v>
      </c>
      <c r="B1286" s="744" t="s">
        <v>2598</v>
      </c>
      <c r="C1286" s="744" t="s">
        <v>1201</v>
      </c>
      <c r="D1286" s="746" t="s">
        <v>2614</v>
      </c>
      <c r="E1286" s="750">
        <v>1500</v>
      </c>
      <c r="F1286" s="744" t="s">
        <v>4765</v>
      </c>
      <c r="G1286" s="737" t="s">
        <v>4766</v>
      </c>
      <c r="H1286" s="737" t="s">
        <v>4767</v>
      </c>
      <c r="I1286" s="737" t="s">
        <v>2625</v>
      </c>
      <c r="J1286" s="753" t="s">
        <v>2511</v>
      </c>
      <c r="K1286" s="682">
        <v>1</v>
      </c>
      <c r="L1286" s="748">
        <v>12</v>
      </c>
      <c r="M1286" s="749">
        <v>30105.83</v>
      </c>
      <c r="N1286" s="682">
        <v>1</v>
      </c>
      <c r="O1286" s="748">
        <v>6</v>
      </c>
      <c r="P1286" s="749">
        <v>12721.23</v>
      </c>
    </row>
    <row r="1287" spans="1:16" ht="22.5" x14ac:dyDescent="0.2">
      <c r="A1287" s="744">
        <v>480</v>
      </c>
      <c r="B1287" s="744" t="s">
        <v>1264</v>
      </c>
      <c r="C1287" s="744" t="s">
        <v>1201</v>
      </c>
      <c r="D1287" s="746" t="s">
        <v>4768</v>
      </c>
      <c r="E1287" s="750">
        <v>2100</v>
      </c>
      <c r="F1287" s="744" t="s">
        <v>4607</v>
      </c>
      <c r="G1287" s="737" t="s">
        <v>4608</v>
      </c>
      <c r="H1287" s="737" t="s">
        <v>4609</v>
      </c>
      <c r="I1287" s="737" t="s">
        <v>2526</v>
      </c>
      <c r="J1287" s="753" t="s">
        <v>2526</v>
      </c>
      <c r="K1287" s="682">
        <v>3</v>
      </c>
      <c r="L1287" s="748">
        <v>9</v>
      </c>
      <c r="M1287" s="749">
        <f>32516.69-M1225</f>
        <v>22535.35</v>
      </c>
      <c r="N1287" s="682">
        <v>1</v>
      </c>
      <c r="O1287" s="748">
        <v>6</v>
      </c>
      <c r="P1287" s="749">
        <v>13528.4</v>
      </c>
    </row>
    <row r="1288" spans="1:16" x14ac:dyDescent="0.2">
      <c r="A1288" s="744">
        <v>480</v>
      </c>
      <c r="B1288" s="744" t="s">
        <v>1264</v>
      </c>
      <c r="C1288" s="744" t="s">
        <v>1201</v>
      </c>
      <c r="D1288" s="746" t="s">
        <v>2700</v>
      </c>
      <c r="E1288" s="750">
        <v>1500</v>
      </c>
      <c r="F1288" s="744" t="s">
        <v>4769</v>
      </c>
      <c r="G1288" s="737" t="s">
        <v>4770</v>
      </c>
      <c r="H1288" s="737" t="s">
        <v>2555</v>
      </c>
      <c r="I1288" s="737" t="s">
        <v>2625</v>
      </c>
      <c r="J1288" s="753" t="s">
        <v>2511</v>
      </c>
      <c r="K1288" s="682">
        <v>1</v>
      </c>
      <c r="L1288" s="748">
        <v>12</v>
      </c>
      <c r="M1288" s="749">
        <v>29587.22</v>
      </c>
      <c r="N1288" s="682"/>
      <c r="O1288" s="748"/>
      <c r="P1288" s="749"/>
    </row>
    <row r="1289" spans="1:16" x14ac:dyDescent="0.2">
      <c r="A1289" s="744">
        <v>480</v>
      </c>
      <c r="B1289" s="744" t="s">
        <v>1264</v>
      </c>
      <c r="C1289" s="744" t="s">
        <v>1201</v>
      </c>
      <c r="D1289" s="746" t="s">
        <v>3013</v>
      </c>
      <c r="E1289" s="750">
        <v>4500</v>
      </c>
      <c r="F1289" s="744" t="s">
        <v>4769</v>
      </c>
      <c r="G1289" s="737" t="s">
        <v>4770</v>
      </c>
      <c r="H1289" s="737" t="s">
        <v>2555</v>
      </c>
      <c r="I1289" s="737" t="s">
        <v>2625</v>
      </c>
      <c r="J1289" s="753" t="s">
        <v>2511</v>
      </c>
      <c r="K1289" s="682"/>
      <c r="L1289" s="748"/>
      <c r="M1289" s="749"/>
      <c r="N1289" s="682">
        <v>2</v>
      </c>
      <c r="O1289" s="748">
        <v>6</v>
      </c>
      <c r="P1289" s="749">
        <v>29163.33</v>
      </c>
    </row>
    <row r="1290" spans="1:16" x14ac:dyDescent="0.2">
      <c r="A1290" s="744">
        <v>480</v>
      </c>
      <c r="B1290" s="744" t="s">
        <v>1264</v>
      </c>
      <c r="C1290" s="744" t="s">
        <v>1201</v>
      </c>
      <c r="D1290" s="746" t="s">
        <v>4771</v>
      </c>
      <c r="E1290" s="750">
        <v>5500</v>
      </c>
      <c r="F1290" s="744" t="s">
        <v>4772</v>
      </c>
      <c r="G1290" s="737" t="s">
        <v>4773</v>
      </c>
      <c r="H1290" s="737" t="s">
        <v>2830</v>
      </c>
      <c r="I1290" s="737" t="s">
        <v>2625</v>
      </c>
      <c r="J1290" s="753" t="s">
        <v>2511</v>
      </c>
      <c r="K1290" s="682">
        <v>1</v>
      </c>
      <c r="L1290" s="748">
        <v>12</v>
      </c>
      <c r="M1290" s="749">
        <v>71382.97</v>
      </c>
      <c r="N1290" s="682">
        <v>1</v>
      </c>
      <c r="O1290" s="748">
        <v>6</v>
      </c>
      <c r="P1290" s="749">
        <v>35092.370000000003</v>
      </c>
    </row>
    <row r="1291" spans="1:16" x14ac:dyDescent="0.2">
      <c r="A1291" s="744">
        <v>480</v>
      </c>
      <c r="B1291" s="744" t="s">
        <v>1264</v>
      </c>
      <c r="C1291" s="744" t="s">
        <v>1201</v>
      </c>
      <c r="D1291" s="746" t="s">
        <v>3141</v>
      </c>
      <c r="E1291" s="750">
        <v>2100</v>
      </c>
      <c r="F1291" s="744" t="s">
        <v>4774</v>
      </c>
      <c r="G1291" s="737" t="s">
        <v>4775</v>
      </c>
      <c r="H1291" s="737" t="s">
        <v>3631</v>
      </c>
      <c r="I1291" s="737" t="s">
        <v>2526</v>
      </c>
      <c r="J1291" s="753" t="s">
        <v>2526</v>
      </c>
      <c r="K1291" s="682">
        <v>1</v>
      </c>
      <c r="L1291" s="748">
        <v>12</v>
      </c>
      <c r="M1291" s="749">
        <v>36264.97</v>
      </c>
      <c r="N1291" s="682">
        <v>1</v>
      </c>
      <c r="O1291" s="748">
        <v>6</v>
      </c>
      <c r="P1291" s="749">
        <v>16369.980000000001</v>
      </c>
    </row>
    <row r="1292" spans="1:16" x14ac:dyDescent="0.2">
      <c r="A1292" s="744">
        <v>480</v>
      </c>
      <c r="B1292" s="744" t="s">
        <v>1264</v>
      </c>
      <c r="C1292" s="744" t="s">
        <v>1201</v>
      </c>
      <c r="D1292" s="746" t="s">
        <v>2621</v>
      </c>
      <c r="E1292" s="750">
        <v>1800</v>
      </c>
      <c r="F1292" s="744" t="s">
        <v>4776</v>
      </c>
      <c r="G1292" s="737" t="s">
        <v>4777</v>
      </c>
      <c r="H1292" s="737" t="s">
        <v>4778</v>
      </c>
      <c r="I1292" s="737" t="s">
        <v>2625</v>
      </c>
      <c r="J1292" s="753" t="s">
        <v>2511</v>
      </c>
      <c r="K1292" s="682">
        <v>5</v>
      </c>
      <c r="L1292" s="748">
        <v>12</v>
      </c>
      <c r="M1292" s="749">
        <v>32312.13</v>
      </c>
      <c r="N1292" s="682">
        <v>2</v>
      </c>
      <c r="O1292" s="748">
        <v>6</v>
      </c>
      <c r="P1292" s="749">
        <v>14415.869999999999</v>
      </c>
    </row>
    <row r="1293" spans="1:16" x14ac:dyDescent="0.2">
      <c r="A1293" s="744">
        <v>480</v>
      </c>
      <c r="B1293" s="744" t="s">
        <v>2598</v>
      </c>
      <c r="C1293" s="744" t="s">
        <v>1201</v>
      </c>
      <c r="D1293" s="746" t="s">
        <v>2614</v>
      </c>
      <c r="E1293" s="750">
        <v>1500</v>
      </c>
      <c r="F1293" s="744" t="s">
        <v>4779</v>
      </c>
      <c r="G1293" s="737" t="s">
        <v>4780</v>
      </c>
      <c r="H1293" s="737" t="s">
        <v>4781</v>
      </c>
      <c r="I1293" s="737" t="s">
        <v>2625</v>
      </c>
      <c r="J1293" s="753" t="s">
        <v>2511</v>
      </c>
      <c r="K1293" s="682">
        <v>1</v>
      </c>
      <c r="L1293" s="748">
        <v>12</v>
      </c>
      <c r="M1293" s="749">
        <v>29432.9</v>
      </c>
      <c r="N1293" s="682">
        <v>1</v>
      </c>
      <c r="O1293" s="748">
        <v>6</v>
      </c>
      <c r="P1293" s="749">
        <v>12890.84</v>
      </c>
    </row>
    <row r="1294" spans="1:16" x14ac:dyDescent="0.2">
      <c r="A1294" s="744">
        <v>480</v>
      </c>
      <c r="B1294" s="744" t="s">
        <v>2598</v>
      </c>
      <c r="C1294" s="744" t="s">
        <v>1201</v>
      </c>
      <c r="D1294" s="746" t="s">
        <v>3226</v>
      </c>
      <c r="E1294" s="750">
        <v>1800</v>
      </c>
      <c r="F1294" s="744" t="s">
        <v>4782</v>
      </c>
      <c r="G1294" s="737" t="s">
        <v>4783</v>
      </c>
      <c r="H1294" s="737" t="s">
        <v>2806</v>
      </c>
      <c r="I1294" s="737" t="s">
        <v>2625</v>
      </c>
      <c r="J1294" s="753" t="s">
        <v>2511</v>
      </c>
      <c r="K1294" s="682">
        <v>1</v>
      </c>
      <c r="L1294" s="748">
        <v>12</v>
      </c>
      <c r="M1294" s="749">
        <v>32969.539999999994</v>
      </c>
      <c r="N1294" s="682">
        <v>1</v>
      </c>
      <c r="O1294" s="748">
        <v>6</v>
      </c>
      <c r="P1294" s="749">
        <v>14642.5</v>
      </c>
    </row>
    <row r="1295" spans="1:16" x14ac:dyDescent="0.2">
      <c r="A1295" s="744">
        <v>480</v>
      </c>
      <c r="B1295" s="744" t="s">
        <v>1264</v>
      </c>
      <c r="C1295" s="744" t="s">
        <v>1201</v>
      </c>
      <c r="D1295" s="746" t="s">
        <v>2621</v>
      </c>
      <c r="E1295" s="750">
        <v>1500</v>
      </c>
      <c r="F1295" s="744" t="s">
        <v>4784</v>
      </c>
      <c r="G1295" s="737" t="s">
        <v>4785</v>
      </c>
      <c r="H1295" s="737" t="s">
        <v>2617</v>
      </c>
      <c r="I1295" s="737" t="s">
        <v>2526</v>
      </c>
      <c r="J1295" s="753" t="s">
        <v>2526</v>
      </c>
      <c r="K1295" s="682">
        <v>1</v>
      </c>
      <c r="L1295" s="748">
        <v>11</v>
      </c>
      <c r="M1295" s="749">
        <v>27568.050000000003</v>
      </c>
      <c r="N1295" s="682"/>
      <c r="O1295" s="748"/>
      <c r="P1295" s="749"/>
    </row>
    <row r="1296" spans="1:16" x14ac:dyDescent="0.2">
      <c r="A1296" s="744">
        <v>480</v>
      </c>
      <c r="B1296" s="744" t="s">
        <v>1264</v>
      </c>
      <c r="C1296" s="744" t="s">
        <v>1201</v>
      </c>
      <c r="D1296" s="746" t="s">
        <v>2662</v>
      </c>
      <c r="E1296" s="750">
        <v>1500</v>
      </c>
      <c r="F1296" s="744" t="s">
        <v>2118</v>
      </c>
      <c r="G1296" s="737" t="s">
        <v>2119</v>
      </c>
      <c r="H1296" s="737" t="s">
        <v>4786</v>
      </c>
      <c r="I1296" s="737" t="s">
        <v>2526</v>
      </c>
      <c r="J1296" s="753" t="s">
        <v>2526</v>
      </c>
      <c r="K1296" s="682">
        <v>1</v>
      </c>
      <c r="L1296" s="748">
        <v>8</v>
      </c>
      <c r="M1296" s="749">
        <v>23133.050000000003</v>
      </c>
      <c r="N1296" s="682"/>
      <c r="O1296" s="748"/>
      <c r="P1296" s="749"/>
    </row>
    <row r="1297" spans="1:16" x14ac:dyDescent="0.2">
      <c r="A1297" s="744">
        <v>480</v>
      </c>
      <c r="B1297" s="744" t="s">
        <v>2598</v>
      </c>
      <c r="C1297" s="744" t="s">
        <v>1201</v>
      </c>
      <c r="D1297" s="746" t="s">
        <v>2614</v>
      </c>
      <c r="E1297" s="750">
        <v>1500</v>
      </c>
      <c r="F1297" s="744" t="s">
        <v>4787</v>
      </c>
      <c r="G1297" s="737" t="s">
        <v>4788</v>
      </c>
      <c r="H1297" s="737" t="s">
        <v>2578</v>
      </c>
      <c r="I1297" s="737" t="s">
        <v>2625</v>
      </c>
      <c r="J1297" s="753" t="s">
        <v>2511</v>
      </c>
      <c r="K1297" s="682">
        <v>1</v>
      </c>
      <c r="L1297" s="748">
        <v>12</v>
      </c>
      <c r="M1297" s="749">
        <v>29626.67</v>
      </c>
      <c r="N1297" s="682">
        <v>1</v>
      </c>
      <c r="O1297" s="748">
        <v>6</v>
      </c>
      <c r="P1297" s="749">
        <v>12928.06</v>
      </c>
    </row>
    <row r="1298" spans="1:16" x14ac:dyDescent="0.2">
      <c r="A1298" s="744">
        <v>480</v>
      </c>
      <c r="B1298" s="744" t="s">
        <v>1264</v>
      </c>
      <c r="C1298" s="744" t="s">
        <v>1201</v>
      </c>
      <c r="D1298" s="746" t="s">
        <v>2588</v>
      </c>
      <c r="E1298" s="750">
        <v>2100</v>
      </c>
      <c r="F1298" s="744" t="s">
        <v>4789</v>
      </c>
      <c r="G1298" s="737" t="s">
        <v>4790</v>
      </c>
      <c r="H1298" s="737" t="s">
        <v>2587</v>
      </c>
      <c r="I1298" s="737" t="s">
        <v>2526</v>
      </c>
      <c r="J1298" s="753" t="s">
        <v>2526</v>
      </c>
      <c r="K1298" s="682">
        <v>5</v>
      </c>
      <c r="L1298" s="748">
        <v>12</v>
      </c>
      <c r="M1298" s="749">
        <v>30683.87</v>
      </c>
      <c r="N1298" s="682">
        <v>2</v>
      </c>
      <c r="O1298" s="748">
        <v>6</v>
      </c>
      <c r="P1298" s="749">
        <v>13643.32</v>
      </c>
    </row>
    <row r="1299" spans="1:16" x14ac:dyDescent="0.2">
      <c r="A1299" s="744">
        <v>480</v>
      </c>
      <c r="B1299" s="744" t="s">
        <v>1264</v>
      </c>
      <c r="C1299" s="744" t="s">
        <v>1201</v>
      </c>
      <c r="D1299" s="746" t="s">
        <v>3962</v>
      </c>
      <c r="E1299" s="750">
        <v>1500</v>
      </c>
      <c r="F1299" s="744" t="s">
        <v>4791</v>
      </c>
      <c r="G1299" s="737" t="s">
        <v>4792</v>
      </c>
      <c r="H1299" s="737" t="s">
        <v>2587</v>
      </c>
      <c r="I1299" s="737" t="s">
        <v>2526</v>
      </c>
      <c r="J1299" s="753" t="s">
        <v>2526</v>
      </c>
      <c r="K1299" s="682">
        <v>1</v>
      </c>
      <c r="L1299" s="748">
        <v>12</v>
      </c>
      <c r="M1299" s="749">
        <v>29554.30999999999</v>
      </c>
      <c r="N1299" s="682">
        <v>1</v>
      </c>
      <c r="O1299" s="748">
        <v>6</v>
      </c>
      <c r="P1299" s="749">
        <v>13907.77</v>
      </c>
    </row>
    <row r="1300" spans="1:16" x14ac:dyDescent="0.2">
      <c r="A1300" s="744">
        <v>480</v>
      </c>
      <c r="B1300" s="744" t="s">
        <v>1264</v>
      </c>
      <c r="C1300" s="744" t="s">
        <v>1201</v>
      </c>
      <c r="D1300" s="746" t="s">
        <v>2674</v>
      </c>
      <c r="E1300" s="750">
        <v>1500</v>
      </c>
      <c r="F1300" s="744" t="s">
        <v>4793</v>
      </c>
      <c r="G1300" s="737" t="s">
        <v>4794</v>
      </c>
      <c r="H1300" s="737" t="s">
        <v>2617</v>
      </c>
      <c r="I1300" s="737" t="s">
        <v>2526</v>
      </c>
      <c r="J1300" s="753" t="s">
        <v>2526</v>
      </c>
      <c r="K1300" s="682">
        <v>1</v>
      </c>
      <c r="L1300" s="748">
        <v>12</v>
      </c>
      <c r="M1300" s="749">
        <v>29564.990000000005</v>
      </c>
      <c r="N1300" s="682">
        <v>1</v>
      </c>
      <c r="O1300" s="748">
        <v>6</v>
      </c>
      <c r="P1300" s="749">
        <v>12930</v>
      </c>
    </row>
    <row r="1301" spans="1:16" ht="22.5" x14ac:dyDescent="0.2">
      <c r="A1301" s="744">
        <v>480</v>
      </c>
      <c r="B1301" s="744" t="s">
        <v>1264</v>
      </c>
      <c r="C1301" s="744" t="s">
        <v>1201</v>
      </c>
      <c r="D1301" s="746" t="s">
        <v>3446</v>
      </c>
      <c r="E1301" s="750">
        <v>1800</v>
      </c>
      <c r="F1301" s="744" t="s">
        <v>4795</v>
      </c>
      <c r="G1301" s="737" t="s">
        <v>4796</v>
      </c>
      <c r="H1301" s="737" t="s">
        <v>4191</v>
      </c>
      <c r="I1301" s="737" t="s">
        <v>2625</v>
      </c>
      <c r="J1301" s="753" t="s">
        <v>2511</v>
      </c>
      <c r="K1301" s="682">
        <v>1</v>
      </c>
      <c r="L1301" s="748">
        <v>12</v>
      </c>
      <c r="M1301" s="749">
        <v>33032.609999999993</v>
      </c>
      <c r="N1301" s="682">
        <v>1</v>
      </c>
      <c r="O1301" s="748">
        <v>6</v>
      </c>
      <c r="P1301" s="749">
        <v>14607.33</v>
      </c>
    </row>
    <row r="1302" spans="1:16" x14ac:dyDescent="0.2">
      <c r="A1302" s="744">
        <v>480</v>
      </c>
      <c r="B1302" s="744" t="s">
        <v>1264</v>
      </c>
      <c r="C1302" s="744" t="s">
        <v>1201</v>
      </c>
      <c r="D1302" s="746" t="s">
        <v>4797</v>
      </c>
      <c r="E1302" s="750">
        <v>4500</v>
      </c>
      <c r="F1302" s="744" t="s">
        <v>4798</v>
      </c>
      <c r="G1302" s="737" t="s">
        <v>4799</v>
      </c>
      <c r="H1302" s="737" t="s">
        <v>2519</v>
      </c>
      <c r="I1302" s="737" t="s">
        <v>2519</v>
      </c>
      <c r="J1302" s="753" t="s">
        <v>2519</v>
      </c>
      <c r="K1302" s="682">
        <v>5</v>
      </c>
      <c r="L1302" s="748">
        <v>12</v>
      </c>
      <c r="M1302" s="749">
        <v>59572.799999999996</v>
      </c>
      <c r="N1302" s="682">
        <v>3</v>
      </c>
      <c r="O1302" s="748">
        <v>6</v>
      </c>
      <c r="P1302" s="749">
        <v>27920.62</v>
      </c>
    </row>
    <row r="1303" spans="1:16" ht="22.5" x14ac:dyDescent="0.2">
      <c r="A1303" s="744">
        <v>480</v>
      </c>
      <c r="B1303" s="744" t="s">
        <v>2598</v>
      </c>
      <c r="C1303" s="744" t="s">
        <v>1201</v>
      </c>
      <c r="D1303" s="746" t="s">
        <v>2641</v>
      </c>
      <c r="E1303" s="750">
        <v>2500</v>
      </c>
      <c r="F1303" s="744" t="s">
        <v>4800</v>
      </c>
      <c r="G1303" s="737" t="s">
        <v>4801</v>
      </c>
      <c r="H1303" s="737" t="s">
        <v>2688</v>
      </c>
      <c r="I1303" s="737" t="s">
        <v>2625</v>
      </c>
      <c r="J1303" s="753" t="s">
        <v>2511</v>
      </c>
      <c r="K1303" s="682">
        <v>1</v>
      </c>
      <c r="L1303" s="748">
        <v>12</v>
      </c>
      <c r="M1303" s="749">
        <v>42699.8</v>
      </c>
      <c r="N1303" s="682">
        <v>1</v>
      </c>
      <c r="O1303" s="748">
        <v>6</v>
      </c>
      <c r="P1303" s="749">
        <v>18929.8</v>
      </c>
    </row>
    <row r="1304" spans="1:16" ht="22.5" x14ac:dyDescent="0.2">
      <c r="A1304" s="744">
        <v>480</v>
      </c>
      <c r="B1304" s="744" t="s">
        <v>1264</v>
      </c>
      <c r="C1304" s="744" t="s">
        <v>1201</v>
      </c>
      <c r="D1304" s="746" t="s">
        <v>2674</v>
      </c>
      <c r="E1304" s="750">
        <v>1500</v>
      </c>
      <c r="F1304" s="744" t="s">
        <v>4802</v>
      </c>
      <c r="G1304" s="737" t="s">
        <v>4803</v>
      </c>
      <c r="H1304" s="737" t="s">
        <v>2620</v>
      </c>
      <c r="I1304" s="737" t="s">
        <v>2526</v>
      </c>
      <c r="J1304" s="753" t="s">
        <v>2526</v>
      </c>
      <c r="K1304" s="682">
        <v>1</v>
      </c>
      <c r="L1304" s="748">
        <v>12</v>
      </c>
      <c r="M1304" s="749">
        <v>29565.97</v>
      </c>
      <c r="N1304" s="682">
        <v>1</v>
      </c>
      <c r="O1304" s="748">
        <v>6</v>
      </c>
      <c r="P1304" s="749">
        <v>12927.92</v>
      </c>
    </row>
    <row r="1305" spans="1:16" ht="22.5" x14ac:dyDescent="0.2">
      <c r="A1305" s="744">
        <v>480</v>
      </c>
      <c r="B1305" s="744" t="s">
        <v>1264</v>
      </c>
      <c r="C1305" s="744" t="s">
        <v>1201</v>
      </c>
      <c r="D1305" s="746" t="s">
        <v>2509</v>
      </c>
      <c r="E1305" s="750">
        <v>4000</v>
      </c>
      <c r="F1305" s="744" t="s">
        <v>4804</v>
      </c>
      <c r="G1305" s="737" t="s">
        <v>4805</v>
      </c>
      <c r="H1305" s="737" t="s">
        <v>2551</v>
      </c>
      <c r="I1305" s="737" t="s">
        <v>2625</v>
      </c>
      <c r="J1305" s="753" t="s">
        <v>2511</v>
      </c>
      <c r="K1305" s="682">
        <v>1</v>
      </c>
      <c r="L1305" s="748">
        <v>12</v>
      </c>
      <c r="M1305" s="749">
        <v>58762.489999999983</v>
      </c>
      <c r="N1305" s="682">
        <v>1</v>
      </c>
      <c r="O1305" s="748">
        <v>6</v>
      </c>
      <c r="P1305" s="749">
        <v>28176.25</v>
      </c>
    </row>
    <row r="1306" spans="1:16" x14ac:dyDescent="0.2">
      <c r="A1306" s="744">
        <v>480</v>
      </c>
      <c r="B1306" s="744" t="s">
        <v>1264</v>
      </c>
      <c r="C1306" s="744" t="s">
        <v>1201</v>
      </c>
      <c r="D1306" s="746" t="s">
        <v>2621</v>
      </c>
      <c r="E1306" s="750">
        <v>1800</v>
      </c>
      <c r="F1306" s="744" t="s">
        <v>4806</v>
      </c>
      <c r="G1306" s="737" t="s">
        <v>4807</v>
      </c>
      <c r="H1306" s="737" t="s">
        <v>2587</v>
      </c>
      <c r="I1306" s="737" t="s">
        <v>2526</v>
      </c>
      <c r="J1306" s="753" t="s">
        <v>2526</v>
      </c>
      <c r="K1306" s="682">
        <v>5</v>
      </c>
      <c r="L1306" s="748">
        <v>12</v>
      </c>
      <c r="M1306" s="749">
        <v>32370.739999999998</v>
      </c>
      <c r="N1306" s="682">
        <v>2</v>
      </c>
      <c r="O1306" s="748">
        <v>6</v>
      </c>
      <c r="P1306" s="749">
        <v>14499.84</v>
      </c>
    </row>
    <row r="1307" spans="1:16" x14ac:dyDescent="0.2">
      <c r="A1307" s="744">
        <v>480</v>
      </c>
      <c r="B1307" s="744" t="s">
        <v>2598</v>
      </c>
      <c r="C1307" s="744" t="s">
        <v>1201</v>
      </c>
      <c r="D1307" s="746" t="s">
        <v>3556</v>
      </c>
      <c r="E1307" s="750">
        <v>2500</v>
      </c>
      <c r="F1307" s="744" t="s">
        <v>4808</v>
      </c>
      <c r="G1307" s="737" t="s">
        <v>4809</v>
      </c>
      <c r="H1307" s="737" t="s">
        <v>2509</v>
      </c>
      <c r="I1307" s="737" t="s">
        <v>2625</v>
      </c>
      <c r="J1307" s="753" t="s">
        <v>2511</v>
      </c>
      <c r="K1307" s="682">
        <v>1</v>
      </c>
      <c r="L1307" s="748">
        <v>12</v>
      </c>
      <c r="M1307" s="749">
        <v>41579.400000000009</v>
      </c>
      <c r="N1307" s="682">
        <v>1</v>
      </c>
      <c r="O1307" s="748">
        <v>6</v>
      </c>
      <c r="P1307" s="749">
        <v>18927.09</v>
      </c>
    </row>
    <row r="1308" spans="1:16" x14ac:dyDescent="0.2">
      <c r="A1308" s="744">
        <v>480</v>
      </c>
      <c r="B1308" s="744" t="s">
        <v>1264</v>
      </c>
      <c r="C1308" s="744" t="s">
        <v>1201</v>
      </c>
      <c r="D1308" s="746" t="s">
        <v>4145</v>
      </c>
      <c r="E1308" s="750">
        <v>1800</v>
      </c>
      <c r="F1308" s="744" t="s">
        <v>4810</v>
      </c>
      <c r="G1308" s="737" t="s">
        <v>4811</v>
      </c>
      <c r="H1308" s="737" t="s">
        <v>2815</v>
      </c>
      <c r="I1308" s="737" t="s">
        <v>2526</v>
      </c>
      <c r="J1308" s="753" t="s">
        <v>2526</v>
      </c>
      <c r="K1308" s="682">
        <v>1</v>
      </c>
      <c r="L1308" s="748">
        <v>12</v>
      </c>
      <c r="M1308" s="749">
        <v>33128.129999999997</v>
      </c>
      <c r="N1308" s="682">
        <v>1</v>
      </c>
      <c r="O1308" s="748">
        <v>6</v>
      </c>
      <c r="P1308" s="749">
        <v>14725.369999999999</v>
      </c>
    </row>
    <row r="1309" spans="1:16" ht="22.5" x14ac:dyDescent="0.2">
      <c r="A1309" s="744">
        <v>480</v>
      </c>
      <c r="B1309" s="744" t="s">
        <v>1264</v>
      </c>
      <c r="C1309" s="744" t="s">
        <v>1201</v>
      </c>
      <c r="D1309" s="746" t="s">
        <v>2641</v>
      </c>
      <c r="E1309" s="750">
        <v>2500</v>
      </c>
      <c r="F1309" s="744" t="s">
        <v>4812</v>
      </c>
      <c r="G1309" s="737" t="s">
        <v>4813</v>
      </c>
      <c r="H1309" s="737" t="s">
        <v>4814</v>
      </c>
      <c r="I1309" s="737" t="s">
        <v>2526</v>
      </c>
      <c r="J1309" s="753" t="s">
        <v>2526</v>
      </c>
      <c r="K1309" s="682">
        <v>1</v>
      </c>
      <c r="L1309" s="748">
        <v>12</v>
      </c>
      <c r="M1309" s="749">
        <v>41464.830000000009</v>
      </c>
      <c r="N1309" s="682">
        <v>1</v>
      </c>
      <c r="O1309" s="748">
        <v>6</v>
      </c>
      <c r="P1309" s="749">
        <v>18689.18</v>
      </c>
    </row>
    <row r="1310" spans="1:16" ht="22.5" x14ac:dyDescent="0.2">
      <c r="A1310" s="744">
        <v>480</v>
      </c>
      <c r="B1310" s="744" t="s">
        <v>2598</v>
      </c>
      <c r="C1310" s="744" t="s">
        <v>1201</v>
      </c>
      <c r="D1310" s="746" t="s">
        <v>2700</v>
      </c>
      <c r="E1310" s="750">
        <v>1800</v>
      </c>
      <c r="F1310" s="744" t="s">
        <v>4815</v>
      </c>
      <c r="G1310" s="737" t="s">
        <v>4816</v>
      </c>
      <c r="H1310" s="737" t="s">
        <v>4817</v>
      </c>
      <c r="I1310" s="737" t="s">
        <v>2625</v>
      </c>
      <c r="J1310" s="753" t="s">
        <v>2511</v>
      </c>
      <c r="K1310" s="682">
        <v>5</v>
      </c>
      <c r="L1310" s="748">
        <v>12</v>
      </c>
      <c r="M1310" s="749">
        <v>27121.969999999998</v>
      </c>
      <c r="N1310" s="682">
        <v>2</v>
      </c>
      <c r="O1310" s="748">
        <v>6</v>
      </c>
      <c r="P1310" s="749">
        <v>11662.119999999999</v>
      </c>
    </row>
    <row r="1311" spans="1:16" ht="22.5" x14ac:dyDescent="0.2">
      <c r="A1311" s="744">
        <v>480</v>
      </c>
      <c r="B1311" s="744" t="s">
        <v>1264</v>
      </c>
      <c r="C1311" s="744" t="s">
        <v>1201</v>
      </c>
      <c r="D1311" s="746" t="s">
        <v>2621</v>
      </c>
      <c r="E1311" s="750">
        <v>1800</v>
      </c>
      <c r="F1311" s="744" t="s">
        <v>4818</v>
      </c>
      <c r="G1311" s="737" t="s">
        <v>4819</v>
      </c>
      <c r="H1311" s="737" t="s">
        <v>4820</v>
      </c>
      <c r="I1311" s="737" t="s">
        <v>2625</v>
      </c>
      <c r="J1311" s="753" t="s">
        <v>2511</v>
      </c>
      <c r="K1311" s="682">
        <v>5</v>
      </c>
      <c r="L1311" s="748">
        <v>12</v>
      </c>
      <c r="M1311" s="749">
        <v>33100.03</v>
      </c>
      <c r="N1311" s="682">
        <v>2</v>
      </c>
      <c r="O1311" s="748">
        <v>6</v>
      </c>
      <c r="P1311" s="749">
        <v>14730</v>
      </c>
    </row>
    <row r="1312" spans="1:16" ht="22.5" x14ac:dyDescent="0.2">
      <c r="A1312" s="744">
        <v>480</v>
      </c>
      <c r="B1312" s="744" t="s">
        <v>1264</v>
      </c>
      <c r="C1312" s="744" t="s">
        <v>1201</v>
      </c>
      <c r="D1312" s="746" t="s">
        <v>3046</v>
      </c>
      <c r="E1312" s="750">
        <v>4500</v>
      </c>
      <c r="F1312" s="744" t="s">
        <v>4821</v>
      </c>
      <c r="G1312" s="737" t="s">
        <v>4822</v>
      </c>
      <c r="H1312" s="737" t="s">
        <v>4823</v>
      </c>
      <c r="I1312" s="737" t="s">
        <v>2625</v>
      </c>
      <c r="J1312" s="753" t="s">
        <v>2511</v>
      </c>
      <c r="K1312" s="682">
        <v>1</v>
      </c>
      <c r="L1312" s="748">
        <v>12</v>
      </c>
      <c r="M1312" s="749">
        <v>59099.660000000011</v>
      </c>
      <c r="N1312" s="682"/>
      <c r="O1312" s="748"/>
      <c r="P1312" s="749"/>
    </row>
    <row r="1313" spans="1:16" x14ac:dyDescent="0.2">
      <c r="A1313" s="744">
        <v>480</v>
      </c>
      <c r="B1313" s="744" t="s">
        <v>2598</v>
      </c>
      <c r="C1313" s="744" t="s">
        <v>1201</v>
      </c>
      <c r="D1313" s="746" t="s">
        <v>2604</v>
      </c>
      <c r="E1313" s="750">
        <v>1500</v>
      </c>
      <c r="F1313" s="744" t="s">
        <v>4824</v>
      </c>
      <c r="G1313" s="737" t="s">
        <v>4825</v>
      </c>
      <c r="H1313" s="737" t="s">
        <v>2583</v>
      </c>
      <c r="I1313" s="737" t="s">
        <v>2526</v>
      </c>
      <c r="J1313" s="753" t="s">
        <v>2526</v>
      </c>
      <c r="K1313" s="682">
        <v>1</v>
      </c>
      <c r="L1313" s="748">
        <v>12</v>
      </c>
      <c r="M1313" s="749">
        <v>29583.59</v>
      </c>
      <c r="N1313" s="682">
        <v>1</v>
      </c>
      <c r="O1313" s="748">
        <v>6</v>
      </c>
      <c r="P1313" s="749">
        <v>12919.02</v>
      </c>
    </row>
    <row r="1314" spans="1:16" ht="22.5" x14ac:dyDescent="0.2">
      <c r="A1314" s="744">
        <v>480</v>
      </c>
      <c r="B1314" s="744" t="s">
        <v>1264</v>
      </c>
      <c r="C1314" s="744" t="s">
        <v>1201</v>
      </c>
      <c r="D1314" s="746" t="s">
        <v>4826</v>
      </c>
      <c r="E1314" s="750">
        <v>1500</v>
      </c>
      <c r="F1314" s="744" t="s">
        <v>1470</v>
      </c>
      <c r="G1314" s="737" t="s">
        <v>1471</v>
      </c>
      <c r="H1314" s="737" t="s">
        <v>4827</v>
      </c>
      <c r="I1314" s="737" t="s">
        <v>2603</v>
      </c>
      <c r="J1314" s="753" t="s">
        <v>2547</v>
      </c>
      <c r="K1314" s="682">
        <v>1</v>
      </c>
      <c r="L1314" s="748">
        <v>11</v>
      </c>
      <c r="M1314" s="749">
        <v>8100</v>
      </c>
      <c r="N1314" s="682"/>
      <c r="O1314" s="748"/>
      <c r="P1314" s="749"/>
    </row>
    <row r="1315" spans="1:16" x14ac:dyDescent="0.2">
      <c r="A1315" s="744">
        <v>480</v>
      </c>
      <c r="B1315" s="744" t="s">
        <v>2598</v>
      </c>
      <c r="C1315" s="744" t="s">
        <v>1201</v>
      </c>
      <c r="D1315" s="746" t="s">
        <v>2614</v>
      </c>
      <c r="E1315" s="750">
        <v>1500</v>
      </c>
      <c r="F1315" s="744" t="s">
        <v>4828</v>
      </c>
      <c r="G1315" s="737" t="s">
        <v>4829</v>
      </c>
      <c r="H1315" s="737" t="s">
        <v>2587</v>
      </c>
      <c r="I1315" s="737" t="s">
        <v>2526</v>
      </c>
      <c r="J1315" s="753" t="s">
        <v>2526</v>
      </c>
      <c r="K1315" s="682">
        <v>1</v>
      </c>
      <c r="L1315" s="748">
        <v>12</v>
      </c>
      <c r="M1315" s="749">
        <v>29897.779999999992</v>
      </c>
      <c r="N1315" s="682">
        <v>1</v>
      </c>
      <c r="O1315" s="748">
        <v>6</v>
      </c>
      <c r="P1315" s="749">
        <v>12894.179999999998</v>
      </c>
    </row>
    <row r="1316" spans="1:16" x14ac:dyDescent="0.2">
      <c r="A1316" s="744">
        <v>480</v>
      </c>
      <c r="B1316" s="744" t="s">
        <v>1264</v>
      </c>
      <c r="C1316" s="744" t="s">
        <v>1201</v>
      </c>
      <c r="D1316" s="746" t="s">
        <v>2509</v>
      </c>
      <c r="E1316" s="750">
        <v>5500</v>
      </c>
      <c r="F1316" s="744" t="s">
        <v>4830</v>
      </c>
      <c r="G1316" s="737" t="s">
        <v>4831</v>
      </c>
      <c r="H1316" s="737" t="s">
        <v>2555</v>
      </c>
      <c r="I1316" s="737" t="s">
        <v>2625</v>
      </c>
      <c r="J1316" s="753" t="s">
        <v>2511</v>
      </c>
      <c r="K1316" s="682">
        <v>1</v>
      </c>
      <c r="L1316" s="748">
        <v>7</v>
      </c>
      <c r="M1316" s="749">
        <v>35049.24</v>
      </c>
      <c r="N1316" s="682"/>
      <c r="O1316" s="748"/>
      <c r="P1316" s="749"/>
    </row>
    <row r="1317" spans="1:16" x14ac:dyDescent="0.2">
      <c r="A1317" s="744">
        <v>480</v>
      </c>
      <c r="B1317" s="744" t="s">
        <v>2598</v>
      </c>
      <c r="C1317" s="744" t="s">
        <v>1201</v>
      </c>
      <c r="D1317" s="746" t="s">
        <v>2604</v>
      </c>
      <c r="E1317" s="750">
        <v>1500</v>
      </c>
      <c r="F1317" s="744" t="s">
        <v>4832</v>
      </c>
      <c r="G1317" s="737" t="s">
        <v>4833</v>
      </c>
      <c r="H1317" s="737" t="s">
        <v>4834</v>
      </c>
      <c r="I1317" s="737" t="s">
        <v>2526</v>
      </c>
      <c r="J1317" s="753" t="s">
        <v>2526</v>
      </c>
      <c r="K1317" s="682">
        <v>1</v>
      </c>
      <c r="L1317" s="748">
        <v>12</v>
      </c>
      <c r="M1317" s="749">
        <v>29026.499999999996</v>
      </c>
      <c r="N1317" s="682">
        <v>1</v>
      </c>
      <c r="O1317" s="748">
        <v>6</v>
      </c>
      <c r="P1317" s="749">
        <v>12835.82</v>
      </c>
    </row>
    <row r="1318" spans="1:16" x14ac:dyDescent="0.2">
      <c r="A1318" s="744">
        <v>480</v>
      </c>
      <c r="B1318" s="744" t="s">
        <v>1264</v>
      </c>
      <c r="C1318" s="744" t="s">
        <v>1201</v>
      </c>
      <c r="D1318" s="746" t="s">
        <v>3598</v>
      </c>
      <c r="E1318" s="750">
        <v>5000</v>
      </c>
      <c r="F1318" s="744" t="s">
        <v>4835</v>
      </c>
      <c r="G1318" s="737" t="s">
        <v>4836</v>
      </c>
      <c r="H1318" s="737" t="s">
        <v>2571</v>
      </c>
      <c r="I1318" s="737" t="s">
        <v>2625</v>
      </c>
      <c r="J1318" s="753" t="s">
        <v>2511</v>
      </c>
      <c r="K1318" s="682">
        <v>1</v>
      </c>
      <c r="L1318" s="748">
        <v>12</v>
      </c>
      <c r="M1318" s="749">
        <v>71481.140000000014</v>
      </c>
      <c r="N1318" s="682">
        <v>1</v>
      </c>
      <c r="O1318" s="748">
        <v>6</v>
      </c>
      <c r="P1318" s="749">
        <v>34024.770000000004</v>
      </c>
    </row>
    <row r="1319" spans="1:16" ht="22.5" x14ac:dyDescent="0.2">
      <c r="A1319" s="744">
        <v>480</v>
      </c>
      <c r="B1319" s="744" t="s">
        <v>1264</v>
      </c>
      <c r="C1319" s="744" t="s">
        <v>1201</v>
      </c>
      <c r="D1319" s="746" t="s">
        <v>3850</v>
      </c>
      <c r="E1319" s="750">
        <v>2100</v>
      </c>
      <c r="F1319" s="744" t="s">
        <v>4837</v>
      </c>
      <c r="G1319" s="737" t="s">
        <v>4838</v>
      </c>
      <c r="H1319" s="737" t="s">
        <v>4839</v>
      </c>
      <c r="I1319" s="737" t="s">
        <v>2625</v>
      </c>
      <c r="J1319" s="753" t="s">
        <v>2511</v>
      </c>
      <c r="K1319" s="682">
        <v>1</v>
      </c>
      <c r="L1319" s="748">
        <v>12</v>
      </c>
      <c r="M1319" s="749">
        <v>36662.729999999996</v>
      </c>
      <c r="N1319" s="682">
        <v>1</v>
      </c>
      <c r="O1319" s="748">
        <v>6</v>
      </c>
      <c r="P1319" s="749">
        <v>16450.73</v>
      </c>
    </row>
    <row r="1320" spans="1:16" x14ac:dyDescent="0.2">
      <c r="A1320" s="744">
        <v>480</v>
      </c>
      <c r="B1320" s="744" t="s">
        <v>2598</v>
      </c>
      <c r="C1320" s="744" t="s">
        <v>1201</v>
      </c>
      <c r="D1320" s="746" t="s">
        <v>4840</v>
      </c>
      <c r="E1320" s="750">
        <v>3500</v>
      </c>
      <c r="F1320" s="744" t="s">
        <v>4841</v>
      </c>
      <c r="G1320" s="737" t="s">
        <v>4842</v>
      </c>
      <c r="H1320" s="737" t="s">
        <v>2542</v>
      </c>
      <c r="I1320" s="737" t="s">
        <v>2625</v>
      </c>
      <c r="J1320" s="753" t="s">
        <v>2511</v>
      </c>
      <c r="K1320" s="682">
        <v>1</v>
      </c>
      <c r="L1320" s="748">
        <v>12</v>
      </c>
      <c r="M1320" s="749">
        <v>53961.829999999987</v>
      </c>
      <c r="N1320" s="682">
        <v>1</v>
      </c>
      <c r="O1320" s="748">
        <v>6</v>
      </c>
      <c r="P1320" s="749">
        <v>24930</v>
      </c>
    </row>
    <row r="1321" spans="1:16" ht="22.5" x14ac:dyDescent="0.2">
      <c r="A1321" s="744">
        <v>480</v>
      </c>
      <c r="B1321" s="744" t="s">
        <v>1264</v>
      </c>
      <c r="C1321" s="744" t="s">
        <v>1201</v>
      </c>
      <c r="D1321" s="746" t="s">
        <v>2663</v>
      </c>
      <c r="E1321" s="750">
        <v>2300</v>
      </c>
      <c r="F1321" s="744" t="s">
        <v>4843</v>
      </c>
      <c r="G1321" s="737" t="s">
        <v>4844</v>
      </c>
      <c r="H1321" s="737" t="s">
        <v>3923</v>
      </c>
      <c r="I1321" s="737" t="s">
        <v>2526</v>
      </c>
      <c r="J1321" s="753" t="s">
        <v>2526</v>
      </c>
      <c r="K1321" s="682">
        <v>1</v>
      </c>
      <c r="L1321" s="748">
        <v>12</v>
      </c>
      <c r="M1321" s="749">
        <v>37997.799999999981</v>
      </c>
      <c r="N1321" s="682">
        <v>1</v>
      </c>
      <c r="O1321" s="748">
        <v>6</v>
      </c>
      <c r="P1321" s="749">
        <v>17187.300000000003</v>
      </c>
    </row>
    <row r="1322" spans="1:16" x14ac:dyDescent="0.2">
      <c r="A1322" s="744">
        <v>480</v>
      </c>
      <c r="B1322" s="744" t="s">
        <v>2598</v>
      </c>
      <c r="C1322" s="744" t="s">
        <v>1201</v>
      </c>
      <c r="D1322" s="746" t="s">
        <v>2604</v>
      </c>
      <c r="E1322" s="750">
        <v>1500</v>
      </c>
      <c r="F1322" s="744" t="s">
        <v>4845</v>
      </c>
      <c r="G1322" s="737" t="s">
        <v>4846</v>
      </c>
      <c r="H1322" s="737" t="s">
        <v>2583</v>
      </c>
      <c r="I1322" s="737" t="s">
        <v>2526</v>
      </c>
      <c r="J1322" s="753" t="s">
        <v>2526</v>
      </c>
      <c r="K1322" s="682">
        <v>1</v>
      </c>
      <c r="L1322" s="748">
        <v>12</v>
      </c>
      <c r="M1322" s="749">
        <v>29553.879999999997</v>
      </c>
      <c r="N1322" s="682">
        <v>1</v>
      </c>
      <c r="O1322" s="748">
        <v>6</v>
      </c>
      <c r="P1322" s="749">
        <v>12927.08</v>
      </c>
    </row>
    <row r="1323" spans="1:16" x14ac:dyDescent="0.2">
      <c r="A1323" s="744">
        <v>480</v>
      </c>
      <c r="B1323" s="744" t="s">
        <v>1264</v>
      </c>
      <c r="C1323" s="744" t="s">
        <v>1201</v>
      </c>
      <c r="D1323" s="746" t="s">
        <v>2509</v>
      </c>
      <c r="E1323" s="750">
        <v>5000</v>
      </c>
      <c r="F1323" s="744" t="s">
        <v>4847</v>
      </c>
      <c r="G1323" s="737" t="s">
        <v>4848</v>
      </c>
      <c r="H1323" s="737" t="s">
        <v>3817</v>
      </c>
      <c r="I1323" s="737" t="s">
        <v>2625</v>
      </c>
      <c r="J1323" s="753" t="s">
        <v>2511</v>
      </c>
      <c r="K1323" s="682">
        <v>5</v>
      </c>
      <c r="L1323" s="748">
        <v>12</v>
      </c>
      <c r="M1323" s="749">
        <v>71061.369999999981</v>
      </c>
      <c r="N1323" s="682">
        <v>1</v>
      </c>
      <c r="O1323" s="748">
        <v>6</v>
      </c>
      <c r="P1323" s="749">
        <v>33523.199999999997</v>
      </c>
    </row>
    <row r="1324" spans="1:16" x14ac:dyDescent="0.2">
      <c r="A1324" s="744">
        <v>480</v>
      </c>
      <c r="B1324" s="744" t="s">
        <v>1264</v>
      </c>
      <c r="C1324" s="744" t="s">
        <v>1201</v>
      </c>
      <c r="D1324" s="746" t="s">
        <v>2621</v>
      </c>
      <c r="E1324" s="750">
        <v>1800</v>
      </c>
      <c r="F1324" s="744" t="s">
        <v>4849</v>
      </c>
      <c r="G1324" s="737" t="s">
        <v>4850</v>
      </c>
      <c r="H1324" s="737" t="s">
        <v>3389</v>
      </c>
      <c r="I1324" s="737" t="s">
        <v>2625</v>
      </c>
      <c r="J1324" s="753" t="s">
        <v>2511</v>
      </c>
      <c r="K1324" s="682">
        <v>5</v>
      </c>
      <c r="L1324" s="748">
        <v>12</v>
      </c>
      <c r="M1324" s="749">
        <v>33174.959999999999</v>
      </c>
      <c r="N1324" s="682">
        <v>2</v>
      </c>
      <c r="O1324" s="748">
        <v>6</v>
      </c>
      <c r="P1324" s="749">
        <v>14726.96</v>
      </c>
    </row>
    <row r="1325" spans="1:16" x14ac:dyDescent="0.2">
      <c r="A1325" s="744">
        <v>480</v>
      </c>
      <c r="B1325" s="744" t="s">
        <v>1264</v>
      </c>
      <c r="C1325" s="744" t="s">
        <v>1201</v>
      </c>
      <c r="D1325" s="746" t="s">
        <v>4686</v>
      </c>
      <c r="E1325" s="750">
        <v>2100</v>
      </c>
      <c r="F1325" s="744" t="s">
        <v>4851</v>
      </c>
      <c r="G1325" s="737" t="s">
        <v>4852</v>
      </c>
      <c r="H1325" s="737" t="s">
        <v>4853</v>
      </c>
      <c r="I1325" s="737" t="s">
        <v>2625</v>
      </c>
      <c r="J1325" s="753" t="s">
        <v>2511</v>
      </c>
      <c r="K1325" s="682">
        <v>1</v>
      </c>
      <c r="L1325" s="748">
        <v>12</v>
      </c>
      <c r="M1325" s="749">
        <v>36858.320000000007</v>
      </c>
      <c r="N1325" s="682">
        <v>1</v>
      </c>
      <c r="O1325" s="748">
        <v>6</v>
      </c>
      <c r="P1325" s="749">
        <v>16475.830000000002</v>
      </c>
    </row>
    <row r="1326" spans="1:16" x14ac:dyDescent="0.2">
      <c r="A1326" s="744">
        <v>480</v>
      </c>
      <c r="B1326" s="744" t="s">
        <v>1264</v>
      </c>
      <c r="C1326" s="744" t="s">
        <v>1201</v>
      </c>
      <c r="D1326" s="746" t="s">
        <v>2604</v>
      </c>
      <c r="E1326" s="750">
        <v>1500</v>
      </c>
      <c r="F1326" s="744" t="s">
        <v>2062</v>
      </c>
      <c r="G1326" s="737" t="s">
        <v>2063</v>
      </c>
      <c r="H1326" s="737" t="s">
        <v>3386</v>
      </c>
      <c r="I1326" s="737" t="s">
        <v>2526</v>
      </c>
      <c r="J1326" s="753" t="s">
        <v>2526</v>
      </c>
      <c r="K1326" s="682">
        <v>1</v>
      </c>
      <c r="L1326" s="748">
        <v>11</v>
      </c>
      <c r="M1326" s="749">
        <v>7228.47</v>
      </c>
      <c r="N1326" s="682"/>
      <c r="O1326" s="748"/>
      <c r="P1326" s="749"/>
    </row>
    <row r="1327" spans="1:16" ht="22.5" x14ac:dyDescent="0.2">
      <c r="A1327" s="744">
        <v>480</v>
      </c>
      <c r="B1327" s="744" t="s">
        <v>2598</v>
      </c>
      <c r="C1327" s="744" t="s">
        <v>1201</v>
      </c>
      <c r="D1327" s="746" t="s">
        <v>2604</v>
      </c>
      <c r="E1327" s="750">
        <v>1500</v>
      </c>
      <c r="F1327" s="744" t="s">
        <v>4854</v>
      </c>
      <c r="G1327" s="737" t="s">
        <v>4855</v>
      </c>
      <c r="H1327" s="737" t="s">
        <v>4856</v>
      </c>
      <c r="I1327" s="737" t="s">
        <v>2603</v>
      </c>
      <c r="J1327" s="753" t="s">
        <v>2547</v>
      </c>
      <c r="K1327" s="682">
        <v>1</v>
      </c>
      <c r="L1327" s="748">
        <v>12</v>
      </c>
      <c r="M1327" s="749">
        <v>30502.34</v>
      </c>
      <c r="N1327" s="682">
        <v>1</v>
      </c>
      <c r="O1327" s="748">
        <v>6</v>
      </c>
      <c r="P1327" s="749">
        <v>12884.03</v>
      </c>
    </row>
    <row r="1328" spans="1:16" x14ac:dyDescent="0.2">
      <c r="A1328" s="744">
        <v>480</v>
      </c>
      <c r="B1328" s="744" t="s">
        <v>1264</v>
      </c>
      <c r="C1328" s="744" t="s">
        <v>1201</v>
      </c>
      <c r="D1328" s="746" t="s">
        <v>4857</v>
      </c>
      <c r="E1328" s="750">
        <v>4500</v>
      </c>
      <c r="F1328" s="744" t="s">
        <v>4858</v>
      </c>
      <c r="G1328" s="737" t="s">
        <v>4859</v>
      </c>
      <c r="H1328" s="737" t="s">
        <v>4860</v>
      </c>
      <c r="I1328" s="737" t="s">
        <v>2625</v>
      </c>
      <c r="J1328" s="753" t="s">
        <v>2511</v>
      </c>
      <c r="K1328" s="682">
        <v>1</v>
      </c>
      <c r="L1328" s="748">
        <v>12</v>
      </c>
      <c r="M1328" s="749">
        <v>65175.32</v>
      </c>
      <c r="N1328" s="682">
        <v>1</v>
      </c>
      <c r="O1328" s="748">
        <v>6</v>
      </c>
      <c r="P1328" s="749">
        <v>30799.1</v>
      </c>
    </row>
    <row r="1329" spans="1:16" x14ac:dyDescent="0.2">
      <c r="A1329" s="744">
        <v>480</v>
      </c>
      <c r="B1329" s="744" t="s">
        <v>1264</v>
      </c>
      <c r="C1329" s="744" t="s">
        <v>1201</v>
      </c>
      <c r="D1329" s="746" t="s">
        <v>2509</v>
      </c>
      <c r="E1329" s="750">
        <v>4000</v>
      </c>
      <c r="F1329" s="744" t="s">
        <v>4861</v>
      </c>
      <c r="G1329" s="737" t="s">
        <v>4862</v>
      </c>
      <c r="H1329" s="737" t="s">
        <v>2555</v>
      </c>
      <c r="I1329" s="737" t="s">
        <v>2625</v>
      </c>
      <c r="J1329" s="753" t="s">
        <v>2511</v>
      </c>
      <c r="K1329" s="682">
        <v>1</v>
      </c>
      <c r="L1329" s="748">
        <v>12</v>
      </c>
      <c r="M1329" s="749">
        <v>59379.39</v>
      </c>
      <c r="N1329" s="682">
        <v>1</v>
      </c>
      <c r="O1329" s="748">
        <v>6</v>
      </c>
      <c r="P1329" s="749">
        <v>27778.440000000002</v>
      </c>
    </row>
    <row r="1330" spans="1:16" ht="22.5" x14ac:dyDescent="0.2">
      <c r="A1330" s="744">
        <v>480</v>
      </c>
      <c r="B1330" s="744" t="s">
        <v>1264</v>
      </c>
      <c r="C1330" s="744" t="s">
        <v>1201</v>
      </c>
      <c r="D1330" s="746" t="s">
        <v>2608</v>
      </c>
      <c r="E1330" s="750">
        <v>1500</v>
      </c>
      <c r="F1330" s="744" t="s">
        <v>4863</v>
      </c>
      <c r="G1330" s="737" t="s">
        <v>4864</v>
      </c>
      <c r="H1330" s="737" t="s">
        <v>4865</v>
      </c>
      <c r="I1330" s="737" t="s">
        <v>2603</v>
      </c>
      <c r="J1330" s="753" t="s">
        <v>2547</v>
      </c>
      <c r="K1330" s="682">
        <v>1</v>
      </c>
      <c r="L1330" s="748">
        <v>12</v>
      </c>
      <c r="M1330" s="749">
        <v>29633.33</v>
      </c>
      <c r="N1330" s="682">
        <v>1</v>
      </c>
      <c r="O1330" s="748">
        <v>6</v>
      </c>
      <c r="P1330" s="749">
        <v>12863.33</v>
      </c>
    </row>
    <row r="1331" spans="1:16" ht="22.5" x14ac:dyDescent="0.2">
      <c r="A1331" s="744">
        <v>480</v>
      </c>
      <c r="B1331" s="744" t="s">
        <v>2598</v>
      </c>
      <c r="C1331" s="744" t="s">
        <v>1201</v>
      </c>
      <c r="D1331" s="746" t="s">
        <v>2700</v>
      </c>
      <c r="E1331" s="750">
        <v>1500</v>
      </c>
      <c r="F1331" s="744" t="s">
        <v>4866</v>
      </c>
      <c r="G1331" s="737" t="s">
        <v>4867</v>
      </c>
      <c r="H1331" s="737" t="s">
        <v>4868</v>
      </c>
      <c r="I1331" s="737" t="s">
        <v>2526</v>
      </c>
      <c r="J1331" s="753" t="s">
        <v>2526</v>
      </c>
      <c r="K1331" s="682">
        <v>1</v>
      </c>
      <c r="L1331" s="748">
        <v>12</v>
      </c>
      <c r="M1331" s="749">
        <v>29376.63</v>
      </c>
      <c r="N1331" s="682">
        <v>1</v>
      </c>
      <c r="O1331" s="748">
        <v>6</v>
      </c>
      <c r="P1331" s="749">
        <v>12969.57</v>
      </c>
    </row>
    <row r="1332" spans="1:16" x14ac:dyDescent="0.2">
      <c r="A1332" s="744">
        <v>480</v>
      </c>
      <c r="B1332" s="744" t="s">
        <v>1264</v>
      </c>
      <c r="C1332" s="744" t="s">
        <v>1201</v>
      </c>
      <c r="D1332" s="746" t="s">
        <v>2650</v>
      </c>
      <c r="E1332" s="750">
        <v>2100</v>
      </c>
      <c r="F1332" s="744" t="s">
        <v>4869</v>
      </c>
      <c r="G1332" s="737" t="s">
        <v>4870</v>
      </c>
      <c r="H1332" s="737" t="s">
        <v>2688</v>
      </c>
      <c r="I1332" s="737" t="s">
        <v>2625</v>
      </c>
      <c r="J1332" s="753" t="s">
        <v>2511</v>
      </c>
      <c r="K1332" s="682">
        <v>6</v>
      </c>
      <c r="L1332" s="748">
        <v>12</v>
      </c>
      <c r="M1332" s="749">
        <v>28255.26</v>
      </c>
      <c r="N1332" s="682">
        <v>2</v>
      </c>
      <c r="O1332" s="748">
        <v>6</v>
      </c>
      <c r="P1332" s="749">
        <v>13458.68</v>
      </c>
    </row>
    <row r="1333" spans="1:16" ht="22.5" x14ac:dyDescent="0.2">
      <c r="A1333" s="744">
        <v>480</v>
      </c>
      <c r="B1333" s="744" t="s">
        <v>2598</v>
      </c>
      <c r="C1333" s="744" t="s">
        <v>1201</v>
      </c>
      <c r="D1333" s="746" t="s">
        <v>2614</v>
      </c>
      <c r="E1333" s="750">
        <v>1500</v>
      </c>
      <c r="F1333" s="744" t="s">
        <v>4871</v>
      </c>
      <c r="G1333" s="737" t="s">
        <v>4872</v>
      </c>
      <c r="H1333" s="737" t="s">
        <v>4873</v>
      </c>
      <c r="I1333" s="737" t="s">
        <v>2603</v>
      </c>
      <c r="J1333" s="753" t="s">
        <v>2547</v>
      </c>
      <c r="K1333" s="682">
        <v>1</v>
      </c>
      <c r="L1333" s="748">
        <v>12</v>
      </c>
      <c r="M1333" s="749">
        <v>29434.699999999997</v>
      </c>
      <c r="N1333" s="682">
        <v>1</v>
      </c>
      <c r="O1333" s="748">
        <v>6</v>
      </c>
      <c r="P1333" s="749">
        <v>12918.34</v>
      </c>
    </row>
    <row r="1334" spans="1:16" ht="22.5" x14ac:dyDescent="0.2">
      <c r="A1334" s="744">
        <v>480</v>
      </c>
      <c r="B1334" s="744" t="s">
        <v>1264</v>
      </c>
      <c r="C1334" s="744" t="s">
        <v>1201</v>
      </c>
      <c r="D1334" s="746" t="s">
        <v>4532</v>
      </c>
      <c r="E1334" s="750">
        <v>2100</v>
      </c>
      <c r="F1334" s="744" t="s">
        <v>4874</v>
      </c>
      <c r="G1334" s="737" t="s">
        <v>4875</v>
      </c>
      <c r="H1334" s="737" t="s">
        <v>4876</v>
      </c>
      <c r="I1334" s="737" t="s">
        <v>2625</v>
      </c>
      <c r="J1334" s="753" t="s">
        <v>2511</v>
      </c>
      <c r="K1334" s="682">
        <v>1</v>
      </c>
      <c r="L1334" s="748">
        <v>12</v>
      </c>
      <c r="M1334" s="749">
        <v>36813.33</v>
      </c>
      <c r="N1334" s="682">
        <v>1</v>
      </c>
      <c r="O1334" s="748">
        <v>6</v>
      </c>
      <c r="P1334" s="749">
        <v>16530</v>
      </c>
    </row>
    <row r="1335" spans="1:16" x14ac:dyDescent="0.2">
      <c r="A1335" s="744">
        <v>480</v>
      </c>
      <c r="B1335" s="744" t="s">
        <v>1264</v>
      </c>
      <c r="C1335" s="744" t="s">
        <v>1201</v>
      </c>
      <c r="D1335" s="746" t="s">
        <v>2968</v>
      </c>
      <c r="E1335" s="750">
        <v>3100</v>
      </c>
      <c r="F1335" s="744" t="s">
        <v>4877</v>
      </c>
      <c r="G1335" s="737" t="s">
        <v>4878</v>
      </c>
      <c r="H1335" s="737" t="s">
        <v>2583</v>
      </c>
      <c r="I1335" s="737" t="s">
        <v>2526</v>
      </c>
      <c r="J1335" s="753" t="s">
        <v>2526</v>
      </c>
      <c r="K1335" s="682">
        <v>1</v>
      </c>
      <c r="L1335" s="748">
        <v>12</v>
      </c>
      <c r="M1335" s="749">
        <v>48337.75</v>
      </c>
      <c r="N1335" s="682">
        <v>1</v>
      </c>
      <c r="O1335" s="748">
        <v>6</v>
      </c>
      <c r="P1335" s="749">
        <v>22480.5</v>
      </c>
    </row>
    <row r="1336" spans="1:16" x14ac:dyDescent="0.2">
      <c r="A1336" s="744">
        <v>480</v>
      </c>
      <c r="B1336" s="744" t="s">
        <v>1264</v>
      </c>
      <c r="C1336" s="744" t="s">
        <v>1201</v>
      </c>
      <c r="D1336" s="746" t="s">
        <v>4879</v>
      </c>
      <c r="E1336" s="750">
        <v>5000</v>
      </c>
      <c r="F1336" s="744" t="s">
        <v>4880</v>
      </c>
      <c r="G1336" s="737" t="s">
        <v>4881</v>
      </c>
      <c r="H1336" s="737" t="s">
        <v>2519</v>
      </c>
      <c r="I1336" s="737" t="s">
        <v>2519</v>
      </c>
      <c r="J1336" s="753" t="s">
        <v>2519</v>
      </c>
      <c r="K1336" s="682">
        <v>5</v>
      </c>
      <c r="L1336" s="748">
        <v>12</v>
      </c>
      <c r="M1336" s="749">
        <v>66166.319999999992</v>
      </c>
      <c r="N1336" s="682">
        <v>2</v>
      </c>
      <c r="O1336" s="748">
        <v>6</v>
      </c>
      <c r="P1336" s="749">
        <v>30925.83</v>
      </c>
    </row>
    <row r="1337" spans="1:16" x14ac:dyDescent="0.2">
      <c r="A1337" s="744">
        <v>480</v>
      </c>
      <c r="B1337" s="744" t="s">
        <v>1264</v>
      </c>
      <c r="C1337" s="744" t="s">
        <v>1201</v>
      </c>
      <c r="D1337" s="746" t="s">
        <v>4882</v>
      </c>
      <c r="E1337" s="750">
        <v>5500</v>
      </c>
      <c r="F1337" s="744" t="s">
        <v>4883</v>
      </c>
      <c r="G1337" s="737" t="s">
        <v>4884</v>
      </c>
      <c r="H1337" s="737" t="s">
        <v>4885</v>
      </c>
      <c r="I1337" s="737" t="s">
        <v>2625</v>
      </c>
      <c r="J1337" s="753" t="s">
        <v>2511</v>
      </c>
      <c r="K1337" s="682">
        <v>1</v>
      </c>
      <c r="L1337" s="748">
        <v>12</v>
      </c>
      <c r="M1337" s="749">
        <v>70564.48000000001</v>
      </c>
      <c r="N1337" s="682">
        <v>1</v>
      </c>
      <c r="O1337" s="748">
        <v>6</v>
      </c>
      <c r="P1337" s="749">
        <v>33699.69</v>
      </c>
    </row>
    <row r="1338" spans="1:16" x14ac:dyDescent="0.2">
      <c r="A1338" s="744">
        <v>480</v>
      </c>
      <c r="B1338" s="744" t="s">
        <v>1264</v>
      </c>
      <c r="C1338" s="744" t="s">
        <v>1201</v>
      </c>
      <c r="D1338" s="746" t="s">
        <v>2674</v>
      </c>
      <c r="E1338" s="750">
        <v>1500</v>
      </c>
      <c r="F1338" s="744" t="s">
        <v>4886</v>
      </c>
      <c r="G1338" s="737" t="s">
        <v>4887</v>
      </c>
      <c r="H1338" s="737" t="s">
        <v>2525</v>
      </c>
      <c r="I1338" s="737" t="s">
        <v>2526</v>
      </c>
      <c r="J1338" s="753" t="s">
        <v>2526</v>
      </c>
      <c r="K1338" s="682">
        <v>1</v>
      </c>
      <c r="L1338" s="748">
        <v>12</v>
      </c>
      <c r="M1338" s="749">
        <v>29408.07</v>
      </c>
      <c r="N1338" s="682">
        <v>1</v>
      </c>
      <c r="O1338" s="748">
        <v>6</v>
      </c>
      <c r="P1338" s="749">
        <v>12758.31</v>
      </c>
    </row>
    <row r="1339" spans="1:16" x14ac:dyDescent="0.2">
      <c r="A1339" s="744">
        <v>480</v>
      </c>
      <c r="B1339" s="744" t="s">
        <v>1264</v>
      </c>
      <c r="C1339" s="744" t="s">
        <v>1201</v>
      </c>
      <c r="D1339" s="746" t="s">
        <v>2614</v>
      </c>
      <c r="E1339" s="750">
        <v>1500</v>
      </c>
      <c r="F1339" s="744" t="s">
        <v>4888</v>
      </c>
      <c r="G1339" s="737" t="s">
        <v>4889</v>
      </c>
      <c r="H1339" s="737" t="s">
        <v>4745</v>
      </c>
      <c r="I1339" s="737" t="s">
        <v>2625</v>
      </c>
      <c r="J1339" s="753" t="s">
        <v>2511</v>
      </c>
      <c r="K1339" s="682">
        <v>1</v>
      </c>
      <c r="L1339" s="748">
        <v>12</v>
      </c>
      <c r="M1339" s="749">
        <v>29632.920000000006</v>
      </c>
      <c r="N1339" s="682">
        <v>1</v>
      </c>
      <c r="O1339" s="748">
        <v>6</v>
      </c>
      <c r="P1339" s="749">
        <v>12930</v>
      </c>
    </row>
    <row r="1340" spans="1:16" x14ac:dyDescent="0.2">
      <c r="A1340" s="744">
        <v>480</v>
      </c>
      <c r="B1340" s="744" t="s">
        <v>1264</v>
      </c>
      <c r="C1340" s="744" t="s">
        <v>1201</v>
      </c>
      <c r="D1340" s="746" t="s">
        <v>2809</v>
      </c>
      <c r="E1340" s="750">
        <v>1500</v>
      </c>
      <c r="F1340" s="744" t="s">
        <v>4890</v>
      </c>
      <c r="G1340" s="737" t="s">
        <v>4891</v>
      </c>
      <c r="H1340" s="737" t="s">
        <v>2519</v>
      </c>
      <c r="I1340" s="737" t="s">
        <v>2519</v>
      </c>
      <c r="J1340" s="753" t="s">
        <v>2519</v>
      </c>
      <c r="K1340" s="682">
        <v>5</v>
      </c>
      <c r="L1340" s="748">
        <v>12</v>
      </c>
      <c r="M1340" s="749">
        <v>23498.85</v>
      </c>
      <c r="N1340" s="682">
        <v>2</v>
      </c>
      <c r="O1340" s="748">
        <v>6</v>
      </c>
      <c r="P1340" s="749">
        <v>9823.9599999999991</v>
      </c>
    </row>
    <row r="1341" spans="1:16" ht="22.5" x14ac:dyDescent="0.2">
      <c r="A1341" s="744">
        <v>480</v>
      </c>
      <c r="B1341" s="744" t="s">
        <v>1264</v>
      </c>
      <c r="C1341" s="744" t="s">
        <v>1201</v>
      </c>
      <c r="D1341" s="746" t="s">
        <v>3005</v>
      </c>
      <c r="E1341" s="750">
        <v>3500</v>
      </c>
      <c r="F1341" s="744" t="s">
        <v>2402</v>
      </c>
      <c r="G1341" s="737" t="s">
        <v>2403</v>
      </c>
      <c r="H1341" s="737" t="s">
        <v>4892</v>
      </c>
      <c r="I1341" s="737" t="s">
        <v>2625</v>
      </c>
      <c r="J1341" s="753" t="s">
        <v>2511</v>
      </c>
      <c r="K1341" s="682">
        <v>1</v>
      </c>
      <c r="L1341" s="748">
        <v>5</v>
      </c>
      <c r="M1341" s="749">
        <v>27170.269999999997</v>
      </c>
      <c r="N1341" s="682"/>
      <c r="O1341" s="748"/>
      <c r="P1341" s="749"/>
    </row>
    <row r="1342" spans="1:16" x14ac:dyDescent="0.2">
      <c r="A1342" s="744">
        <v>480</v>
      </c>
      <c r="B1342" s="744" t="s">
        <v>1264</v>
      </c>
      <c r="C1342" s="744" t="s">
        <v>1201</v>
      </c>
      <c r="D1342" s="746" t="s">
        <v>2641</v>
      </c>
      <c r="E1342" s="750">
        <v>2100</v>
      </c>
      <c r="F1342" s="744" t="s">
        <v>4893</v>
      </c>
      <c r="G1342" s="737" t="s">
        <v>4894</v>
      </c>
      <c r="H1342" s="737" t="s">
        <v>3424</v>
      </c>
      <c r="I1342" s="737" t="s">
        <v>2526</v>
      </c>
      <c r="J1342" s="753" t="s">
        <v>2526</v>
      </c>
      <c r="K1342" s="682">
        <v>5</v>
      </c>
      <c r="L1342" s="748">
        <v>12</v>
      </c>
      <c r="M1342" s="749">
        <v>36850.18</v>
      </c>
      <c r="N1342" s="682">
        <v>2</v>
      </c>
      <c r="O1342" s="748">
        <v>6</v>
      </c>
      <c r="P1342" s="749">
        <v>16522.41</v>
      </c>
    </row>
    <row r="1343" spans="1:16" ht="22.5" x14ac:dyDescent="0.2">
      <c r="A1343" s="744">
        <v>480</v>
      </c>
      <c r="B1343" s="744" t="s">
        <v>1264</v>
      </c>
      <c r="C1343" s="744" t="s">
        <v>1201</v>
      </c>
      <c r="D1343" s="746" t="s">
        <v>2604</v>
      </c>
      <c r="E1343" s="750">
        <v>1500</v>
      </c>
      <c r="F1343" s="744" t="s">
        <v>4895</v>
      </c>
      <c r="G1343" s="737" t="s">
        <v>4896</v>
      </c>
      <c r="H1343" s="737" t="s">
        <v>4897</v>
      </c>
      <c r="I1343" s="737" t="s">
        <v>2526</v>
      </c>
      <c r="J1343" s="753" t="s">
        <v>2526</v>
      </c>
      <c r="K1343" s="682">
        <v>1</v>
      </c>
      <c r="L1343" s="748">
        <v>12</v>
      </c>
      <c r="M1343" s="749">
        <v>28724.759999999995</v>
      </c>
      <c r="N1343" s="682">
        <v>1</v>
      </c>
      <c r="O1343" s="748">
        <v>6</v>
      </c>
      <c r="P1343" s="749">
        <v>12793.19</v>
      </c>
    </row>
    <row r="1344" spans="1:16" ht="22.5" x14ac:dyDescent="0.2">
      <c r="A1344" s="744">
        <v>480</v>
      </c>
      <c r="B1344" s="744" t="s">
        <v>1264</v>
      </c>
      <c r="C1344" s="744" t="s">
        <v>1201</v>
      </c>
      <c r="D1344" s="746" t="s">
        <v>2641</v>
      </c>
      <c r="E1344" s="750">
        <v>2100</v>
      </c>
      <c r="F1344" s="744" t="s">
        <v>4898</v>
      </c>
      <c r="G1344" s="737" t="s">
        <v>4899</v>
      </c>
      <c r="H1344" s="737" t="s">
        <v>4900</v>
      </c>
      <c r="I1344" s="737" t="s">
        <v>2603</v>
      </c>
      <c r="J1344" s="753" t="s">
        <v>2547</v>
      </c>
      <c r="K1344" s="682">
        <v>1</v>
      </c>
      <c r="L1344" s="748">
        <v>12</v>
      </c>
      <c r="M1344" s="749">
        <v>35774.079999999994</v>
      </c>
      <c r="N1344" s="682">
        <v>1</v>
      </c>
      <c r="O1344" s="748">
        <v>6</v>
      </c>
      <c r="P1344" s="749">
        <v>16637.96</v>
      </c>
    </row>
    <row r="1345" spans="1:16" x14ac:dyDescent="0.2">
      <c r="A1345" s="744">
        <v>480</v>
      </c>
      <c r="B1345" s="744" t="s">
        <v>1264</v>
      </c>
      <c r="C1345" s="744" t="s">
        <v>1201</v>
      </c>
      <c r="D1345" s="746" t="s">
        <v>4901</v>
      </c>
      <c r="E1345" s="750">
        <v>4000</v>
      </c>
      <c r="F1345" s="744" t="s">
        <v>4902</v>
      </c>
      <c r="G1345" s="737" t="s">
        <v>4903</v>
      </c>
      <c r="H1345" s="737" t="s">
        <v>3580</v>
      </c>
      <c r="I1345" s="737" t="s">
        <v>2526</v>
      </c>
      <c r="J1345" s="753" t="s">
        <v>2526</v>
      </c>
      <c r="K1345" s="682">
        <v>1</v>
      </c>
      <c r="L1345" s="748">
        <v>12</v>
      </c>
      <c r="M1345" s="749">
        <v>53195.840000000004</v>
      </c>
      <c r="N1345" s="682">
        <v>1</v>
      </c>
      <c r="O1345" s="748">
        <v>6</v>
      </c>
      <c r="P1345" s="749">
        <v>5155.5600000000004</v>
      </c>
    </row>
    <row r="1346" spans="1:16" ht="22.5" x14ac:dyDescent="0.2">
      <c r="A1346" s="744">
        <v>480</v>
      </c>
      <c r="B1346" s="744" t="s">
        <v>1264</v>
      </c>
      <c r="C1346" s="744" t="s">
        <v>1201</v>
      </c>
      <c r="D1346" s="746" t="s">
        <v>2663</v>
      </c>
      <c r="E1346" s="750">
        <v>2300</v>
      </c>
      <c r="F1346" s="744" t="s">
        <v>4904</v>
      </c>
      <c r="G1346" s="737" t="s">
        <v>4905</v>
      </c>
      <c r="H1346" s="737" t="s">
        <v>4906</v>
      </c>
      <c r="I1346" s="737" t="s">
        <v>2625</v>
      </c>
      <c r="J1346" s="753" t="s">
        <v>2689</v>
      </c>
      <c r="K1346" s="682">
        <v>1</v>
      </c>
      <c r="L1346" s="748">
        <v>12</v>
      </c>
      <c r="M1346" s="749">
        <v>37833.319999999985</v>
      </c>
      <c r="N1346" s="682">
        <v>1</v>
      </c>
      <c r="O1346" s="748">
        <v>6</v>
      </c>
      <c r="P1346" s="749">
        <v>17471.78</v>
      </c>
    </row>
    <row r="1347" spans="1:16" x14ac:dyDescent="0.2">
      <c r="A1347" s="744">
        <v>480</v>
      </c>
      <c r="B1347" s="744" t="s">
        <v>1264</v>
      </c>
      <c r="C1347" s="744" t="s">
        <v>1201</v>
      </c>
      <c r="D1347" s="746" t="s">
        <v>4907</v>
      </c>
      <c r="E1347" s="750">
        <v>2100</v>
      </c>
      <c r="F1347" s="744" t="s">
        <v>4908</v>
      </c>
      <c r="G1347" s="737" t="s">
        <v>4909</v>
      </c>
      <c r="H1347" s="737" t="s">
        <v>4910</v>
      </c>
      <c r="I1347" s="737" t="s">
        <v>2526</v>
      </c>
      <c r="J1347" s="753" t="s">
        <v>2526</v>
      </c>
      <c r="K1347" s="682">
        <v>5</v>
      </c>
      <c r="L1347" s="748">
        <v>12</v>
      </c>
      <c r="M1347" s="749">
        <v>34515.97</v>
      </c>
      <c r="N1347" s="682">
        <v>2</v>
      </c>
      <c r="O1347" s="748">
        <v>6</v>
      </c>
      <c r="P1347" s="749">
        <v>16851.98</v>
      </c>
    </row>
    <row r="1348" spans="1:16" x14ac:dyDescent="0.2">
      <c r="A1348" s="744">
        <v>480</v>
      </c>
      <c r="B1348" s="744" t="s">
        <v>1264</v>
      </c>
      <c r="C1348" s="744" t="s">
        <v>1201</v>
      </c>
      <c r="D1348" s="746" t="s">
        <v>2604</v>
      </c>
      <c r="E1348" s="750">
        <v>1500</v>
      </c>
      <c r="F1348" s="744" t="s">
        <v>4911</v>
      </c>
      <c r="G1348" s="737" t="s">
        <v>4912</v>
      </c>
      <c r="H1348" s="737" t="s">
        <v>4913</v>
      </c>
      <c r="I1348" s="737" t="s">
        <v>2625</v>
      </c>
      <c r="J1348" s="753" t="s">
        <v>2511</v>
      </c>
      <c r="K1348" s="682">
        <v>1</v>
      </c>
      <c r="L1348" s="748">
        <v>12</v>
      </c>
      <c r="M1348" s="749">
        <v>29534.150000000005</v>
      </c>
      <c r="N1348" s="682">
        <v>1</v>
      </c>
      <c r="O1348" s="748">
        <v>6</v>
      </c>
      <c r="P1348" s="749">
        <v>12858.89</v>
      </c>
    </row>
    <row r="1349" spans="1:16" ht="22.5" x14ac:dyDescent="0.2">
      <c r="A1349" s="744">
        <v>480</v>
      </c>
      <c r="B1349" s="744" t="s">
        <v>1264</v>
      </c>
      <c r="C1349" s="744" t="s">
        <v>1201</v>
      </c>
      <c r="D1349" s="746" t="s">
        <v>4914</v>
      </c>
      <c r="E1349" s="750">
        <v>2700</v>
      </c>
      <c r="F1349" s="744" t="s">
        <v>4915</v>
      </c>
      <c r="G1349" s="737" t="s">
        <v>4916</v>
      </c>
      <c r="H1349" s="737" t="s">
        <v>4917</v>
      </c>
      <c r="I1349" s="737" t="s">
        <v>2625</v>
      </c>
      <c r="J1349" s="753" t="s">
        <v>2511</v>
      </c>
      <c r="K1349" s="682">
        <v>1</v>
      </c>
      <c r="L1349" s="748">
        <v>12</v>
      </c>
      <c r="M1349" s="749">
        <v>44065.85000000002</v>
      </c>
      <c r="N1349" s="682">
        <v>1</v>
      </c>
      <c r="O1349" s="748">
        <v>6</v>
      </c>
      <c r="P1349" s="749">
        <v>20096.879999999997</v>
      </c>
    </row>
    <row r="1350" spans="1:16" x14ac:dyDescent="0.2">
      <c r="A1350" s="744">
        <v>480</v>
      </c>
      <c r="B1350" s="744" t="s">
        <v>2598</v>
      </c>
      <c r="C1350" s="744" t="s">
        <v>1201</v>
      </c>
      <c r="D1350" s="746" t="s">
        <v>4601</v>
      </c>
      <c r="E1350" s="750">
        <v>1500</v>
      </c>
      <c r="F1350" s="744" t="s">
        <v>4918</v>
      </c>
      <c r="G1350" s="737" t="s">
        <v>4919</v>
      </c>
      <c r="H1350" s="737" t="s">
        <v>4920</v>
      </c>
      <c r="I1350" s="737" t="s">
        <v>2625</v>
      </c>
      <c r="J1350" s="753" t="s">
        <v>2511</v>
      </c>
      <c r="K1350" s="682">
        <v>1</v>
      </c>
      <c r="L1350" s="748">
        <v>12</v>
      </c>
      <c r="M1350" s="749">
        <v>28994.16</v>
      </c>
      <c r="N1350" s="682">
        <v>1</v>
      </c>
      <c r="O1350" s="748">
        <v>6</v>
      </c>
      <c r="P1350" s="749">
        <v>12698.05</v>
      </c>
    </row>
    <row r="1351" spans="1:16" ht="22.5" x14ac:dyDescent="0.2">
      <c r="A1351" s="744">
        <v>480</v>
      </c>
      <c r="B1351" s="744" t="s">
        <v>1264</v>
      </c>
      <c r="C1351" s="744" t="s">
        <v>1201</v>
      </c>
      <c r="D1351" s="746" t="s">
        <v>3920</v>
      </c>
      <c r="E1351" s="750">
        <v>2500</v>
      </c>
      <c r="F1351" s="744" t="s">
        <v>4921</v>
      </c>
      <c r="G1351" s="737" t="s">
        <v>4922</v>
      </c>
      <c r="H1351" s="737" t="s">
        <v>4923</v>
      </c>
      <c r="I1351" s="737" t="s">
        <v>2526</v>
      </c>
      <c r="J1351" s="753" t="s">
        <v>2526</v>
      </c>
      <c r="K1351" s="682">
        <v>1</v>
      </c>
      <c r="L1351" s="748">
        <v>12</v>
      </c>
      <c r="M1351" s="749">
        <v>41163.960000000014</v>
      </c>
      <c r="N1351" s="682">
        <v>1</v>
      </c>
      <c r="O1351" s="748">
        <v>6</v>
      </c>
      <c r="P1351" s="749">
        <v>18920.410000000003</v>
      </c>
    </row>
    <row r="1352" spans="1:16" ht="22.5" x14ac:dyDescent="0.2">
      <c r="A1352" s="744">
        <v>480</v>
      </c>
      <c r="B1352" s="744" t="s">
        <v>1264</v>
      </c>
      <c r="C1352" s="744" t="s">
        <v>1201</v>
      </c>
      <c r="D1352" s="746" t="s">
        <v>2621</v>
      </c>
      <c r="E1352" s="750">
        <v>1800</v>
      </c>
      <c r="F1352" s="744" t="s">
        <v>4924</v>
      </c>
      <c r="G1352" s="737" t="s">
        <v>4925</v>
      </c>
      <c r="H1352" s="737" t="s">
        <v>4926</v>
      </c>
      <c r="I1352" s="737" t="s">
        <v>2625</v>
      </c>
      <c r="J1352" s="753" t="s">
        <v>2511</v>
      </c>
      <c r="K1352" s="682">
        <v>5</v>
      </c>
      <c r="L1352" s="748">
        <v>12</v>
      </c>
      <c r="M1352" s="749">
        <v>33148.230000000003</v>
      </c>
      <c r="N1352" s="682">
        <v>2</v>
      </c>
      <c r="O1352" s="748">
        <v>6</v>
      </c>
      <c r="P1352" s="749">
        <v>14611.970000000001</v>
      </c>
    </row>
    <row r="1353" spans="1:16" x14ac:dyDescent="0.2">
      <c r="A1353" s="744">
        <v>480</v>
      </c>
      <c r="B1353" s="744" t="s">
        <v>1264</v>
      </c>
      <c r="C1353" s="744" t="s">
        <v>1201</v>
      </c>
      <c r="D1353" s="746" t="s">
        <v>4927</v>
      </c>
      <c r="E1353" s="750">
        <v>5000</v>
      </c>
      <c r="F1353" s="744" t="s">
        <v>4928</v>
      </c>
      <c r="G1353" s="737" t="s">
        <v>4929</v>
      </c>
      <c r="H1353" s="737" t="s">
        <v>4930</v>
      </c>
      <c r="I1353" s="737" t="s">
        <v>2625</v>
      </c>
      <c r="J1353" s="753" t="s">
        <v>2511</v>
      </c>
      <c r="K1353" s="682">
        <v>1</v>
      </c>
      <c r="L1353" s="748">
        <v>3</v>
      </c>
      <c r="M1353" s="749">
        <v>23460.55</v>
      </c>
      <c r="N1353" s="682"/>
      <c r="O1353" s="748"/>
      <c r="P1353" s="749"/>
    </row>
    <row r="1354" spans="1:16" x14ac:dyDescent="0.2">
      <c r="A1354" s="744">
        <v>480</v>
      </c>
      <c r="B1354" s="744" t="s">
        <v>2598</v>
      </c>
      <c r="C1354" s="744" t="s">
        <v>1201</v>
      </c>
      <c r="D1354" s="746" t="s">
        <v>4931</v>
      </c>
      <c r="E1354" s="750">
        <v>2500</v>
      </c>
      <c r="F1354" s="744" t="s">
        <v>4932</v>
      </c>
      <c r="G1354" s="737" t="s">
        <v>4933</v>
      </c>
      <c r="H1354" s="737" t="s">
        <v>4934</v>
      </c>
      <c r="I1354" s="737" t="s">
        <v>2625</v>
      </c>
      <c r="J1354" s="753" t="s">
        <v>2511</v>
      </c>
      <c r="K1354" s="682">
        <v>1</v>
      </c>
      <c r="L1354" s="748">
        <v>12</v>
      </c>
      <c r="M1354" s="749">
        <v>40676.270000000004</v>
      </c>
      <c r="N1354" s="682">
        <v>1</v>
      </c>
      <c r="O1354" s="748">
        <v>6</v>
      </c>
      <c r="P1354" s="749">
        <v>18422.29</v>
      </c>
    </row>
    <row r="1355" spans="1:16" x14ac:dyDescent="0.2">
      <c r="A1355" s="744">
        <v>480</v>
      </c>
      <c r="B1355" s="744" t="s">
        <v>1264</v>
      </c>
      <c r="C1355" s="744" t="s">
        <v>1201</v>
      </c>
      <c r="D1355" s="746" t="s">
        <v>3766</v>
      </c>
      <c r="E1355" s="750">
        <v>2100</v>
      </c>
      <c r="F1355" s="744" t="s">
        <v>4935</v>
      </c>
      <c r="G1355" s="737" t="s">
        <v>4936</v>
      </c>
      <c r="H1355" s="737" t="s">
        <v>2587</v>
      </c>
      <c r="I1355" s="737" t="s">
        <v>2526</v>
      </c>
      <c r="J1355" s="753" t="s">
        <v>2526</v>
      </c>
      <c r="K1355" s="682">
        <v>5</v>
      </c>
      <c r="L1355" s="748">
        <v>12</v>
      </c>
      <c r="M1355" s="749">
        <v>30304.569999999996</v>
      </c>
      <c r="N1355" s="682">
        <v>2</v>
      </c>
      <c r="O1355" s="748">
        <v>6</v>
      </c>
      <c r="P1355" s="749">
        <v>13373.96</v>
      </c>
    </row>
    <row r="1356" spans="1:16" ht="22.5" x14ac:dyDescent="0.2">
      <c r="A1356" s="744">
        <v>480</v>
      </c>
      <c r="B1356" s="744" t="s">
        <v>1264</v>
      </c>
      <c r="C1356" s="744" t="s">
        <v>1201</v>
      </c>
      <c r="D1356" s="746" t="s">
        <v>3307</v>
      </c>
      <c r="E1356" s="750">
        <v>2100</v>
      </c>
      <c r="F1356" s="744" t="s">
        <v>4937</v>
      </c>
      <c r="G1356" s="737" t="s">
        <v>4938</v>
      </c>
      <c r="H1356" s="737" t="s">
        <v>2587</v>
      </c>
      <c r="I1356" s="737" t="s">
        <v>2526</v>
      </c>
      <c r="J1356" s="753" t="s">
        <v>2526</v>
      </c>
      <c r="K1356" s="682">
        <v>1</v>
      </c>
      <c r="L1356" s="748">
        <v>12</v>
      </c>
      <c r="M1356" s="749">
        <v>36856.5</v>
      </c>
      <c r="N1356" s="682">
        <v>1</v>
      </c>
      <c r="O1356" s="748">
        <v>6</v>
      </c>
      <c r="P1356" s="749">
        <v>16516.28</v>
      </c>
    </row>
    <row r="1357" spans="1:16" x14ac:dyDescent="0.2">
      <c r="A1357" s="744">
        <v>480</v>
      </c>
      <c r="B1357" s="744" t="s">
        <v>1264</v>
      </c>
      <c r="C1357" s="744" t="s">
        <v>1201</v>
      </c>
      <c r="D1357" s="746" t="s">
        <v>3274</v>
      </c>
      <c r="E1357" s="750">
        <v>2100</v>
      </c>
      <c r="F1357" s="744" t="s">
        <v>4939</v>
      </c>
      <c r="G1357" s="737" t="s">
        <v>4940</v>
      </c>
      <c r="H1357" s="737" t="s">
        <v>2519</v>
      </c>
      <c r="I1357" s="737" t="s">
        <v>2519</v>
      </c>
      <c r="J1357" s="753" t="s">
        <v>2519</v>
      </c>
      <c r="K1357" s="682">
        <v>1</v>
      </c>
      <c r="L1357" s="748">
        <v>1</v>
      </c>
      <c r="M1357" s="749">
        <v>6067.16</v>
      </c>
      <c r="N1357" s="682"/>
      <c r="O1357" s="748"/>
      <c r="P1357" s="749"/>
    </row>
    <row r="1358" spans="1:16" ht="22.5" x14ac:dyDescent="0.2">
      <c r="A1358" s="744">
        <v>480</v>
      </c>
      <c r="B1358" s="744" t="s">
        <v>1264</v>
      </c>
      <c r="C1358" s="744" t="s">
        <v>1201</v>
      </c>
      <c r="D1358" s="746" t="s">
        <v>3556</v>
      </c>
      <c r="E1358" s="750">
        <v>2500</v>
      </c>
      <c r="F1358" s="744" t="s">
        <v>4941</v>
      </c>
      <c r="G1358" s="737" t="s">
        <v>4942</v>
      </c>
      <c r="H1358" s="737" t="s">
        <v>2640</v>
      </c>
      <c r="I1358" s="737" t="s">
        <v>2625</v>
      </c>
      <c r="J1358" s="753" t="s">
        <v>2511</v>
      </c>
      <c r="K1358" s="682">
        <v>1</v>
      </c>
      <c r="L1358" s="748">
        <v>5</v>
      </c>
      <c r="M1358" s="749">
        <v>11467.5</v>
      </c>
      <c r="N1358" s="682"/>
      <c r="O1358" s="748"/>
      <c r="P1358" s="749"/>
    </row>
    <row r="1359" spans="1:16" x14ac:dyDescent="0.2">
      <c r="A1359" s="744">
        <v>480</v>
      </c>
      <c r="B1359" s="744" t="s">
        <v>1264</v>
      </c>
      <c r="C1359" s="744" t="s">
        <v>1201</v>
      </c>
      <c r="D1359" s="746" t="s">
        <v>2641</v>
      </c>
      <c r="E1359" s="750">
        <v>2500</v>
      </c>
      <c r="F1359" s="744" t="s">
        <v>4943</v>
      </c>
      <c r="G1359" s="737" t="s">
        <v>4944</v>
      </c>
      <c r="H1359" s="737" t="s">
        <v>4945</v>
      </c>
      <c r="I1359" s="737" t="s">
        <v>2625</v>
      </c>
      <c r="J1359" s="753" t="s">
        <v>2511</v>
      </c>
      <c r="K1359" s="682">
        <v>1</v>
      </c>
      <c r="L1359" s="748">
        <v>12</v>
      </c>
      <c r="M1359" s="749">
        <v>40985</v>
      </c>
      <c r="N1359" s="682">
        <v>1</v>
      </c>
      <c r="O1359" s="748">
        <v>6</v>
      </c>
      <c r="P1359" s="749">
        <v>18876.870000000003</v>
      </c>
    </row>
    <row r="1360" spans="1:16" x14ac:dyDescent="0.2">
      <c r="A1360" s="744">
        <v>480</v>
      </c>
      <c r="B1360" s="744" t="s">
        <v>1264</v>
      </c>
      <c r="C1360" s="744" t="s">
        <v>1201</v>
      </c>
      <c r="D1360" s="746" t="s">
        <v>4329</v>
      </c>
      <c r="E1360" s="750">
        <v>3100</v>
      </c>
      <c r="F1360" s="744" t="s">
        <v>4946</v>
      </c>
      <c r="G1360" s="737" t="s">
        <v>4947</v>
      </c>
      <c r="H1360" s="737" t="s">
        <v>2551</v>
      </c>
      <c r="I1360" s="737" t="s">
        <v>2625</v>
      </c>
      <c r="J1360" s="753" t="s">
        <v>2511</v>
      </c>
      <c r="K1360" s="682">
        <v>1</v>
      </c>
      <c r="L1360" s="748">
        <v>12</v>
      </c>
      <c r="M1360" s="749">
        <v>46771.89</v>
      </c>
      <c r="N1360" s="682">
        <v>1</v>
      </c>
      <c r="O1360" s="748">
        <v>6</v>
      </c>
      <c r="P1360" s="749">
        <v>21997.34</v>
      </c>
    </row>
    <row r="1361" spans="1:16" x14ac:dyDescent="0.2">
      <c r="A1361" s="744">
        <v>480</v>
      </c>
      <c r="B1361" s="744" t="s">
        <v>2598</v>
      </c>
      <c r="C1361" s="744" t="s">
        <v>1201</v>
      </c>
      <c r="D1361" s="746" t="s">
        <v>2614</v>
      </c>
      <c r="E1361" s="750">
        <v>1500</v>
      </c>
      <c r="F1361" s="744" t="s">
        <v>4948</v>
      </c>
      <c r="G1361" s="737" t="s">
        <v>4949</v>
      </c>
      <c r="H1361" s="737" t="s">
        <v>2583</v>
      </c>
      <c r="I1361" s="737" t="s">
        <v>2526</v>
      </c>
      <c r="J1361" s="753" t="s">
        <v>2526</v>
      </c>
      <c r="K1361" s="682">
        <v>1</v>
      </c>
      <c r="L1361" s="748">
        <v>12</v>
      </c>
      <c r="M1361" s="749">
        <v>29491.949999999997</v>
      </c>
      <c r="N1361" s="682">
        <v>1</v>
      </c>
      <c r="O1361" s="748">
        <v>6</v>
      </c>
      <c r="P1361" s="749">
        <v>12874.439999999999</v>
      </c>
    </row>
    <row r="1362" spans="1:16" x14ac:dyDescent="0.2">
      <c r="A1362" s="744">
        <v>480</v>
      </c>
      <c r="B1362" s="744" t="s">
        <v>1264</v>
      </c>
      <c r="C1362" s="744" t="s">
        <v>1201</v>
      </c>
      <c r="D1362" s="746" t="s">
        <v>3025</v>
      </c>
      <c r="E1362" s="750">
        <v>1800</v>
      </c>
      <c r="F1362" s="744" t="s">
        <v>4950</v>
      </c>
      <c r="G1362" s="737" t="s">
        <v>4951</v>
      </c>
      <c r="H1362" s="737" t="s">
        <v>2806</v>
      </c>
      <c r="I1362" s="737" t="s">
        <v>2625</v>
      </c>
      <c r="J1362" s="753" t="s">
        <v>2511</v>
      </c>
      <c r="K1362" s="682">
        <v>1</v>
      </c>
      <c r="L1362" s="748">
        <v>12</v>
      </c>
      <c r="M1362" s="749">
        <v>33165.160000000003</v>
      </c>
      <c r="N1362" s="682">
        <v>1</v>
      </c>
      <c r="O1362" s="748">
        <v>6</v>
      </c>
      <c r="P1362" s="749">
        <v>14727.279999999999</v>
      </c>
    </row>
    <row r="1363" spans="1:16" x14ac:dyDescent="0.2">
      <c r="A1363" s="744">
        <v>480</v>
      </c>
      <c r="B1363" s="744" t="s">
        <v>1264</v>
      </c>
      <c r="C1363" s="744" t="s">
        <v>1201</v>
      </c>
      <c r="D1363" s="746" t="s">
        <v>4952</v>
      </c>
      <c r="E1363" s="750">
        <v>6700</v>
      </c>
      <c r="F1363" s="744" t="s">
        <v>4953</v>
      </c>
      <c r="G1363" s="737" t="s">
        <v>4954</v>
      </c>
      <c r="H1363" s="737" t="s">
        <v>3923</v>
      </c>
      <c r="I1363" s="737" t="s">
        <v>2625</v>
      </c>
      <c r="J1363" s="753" t="s">
        <v>2511</v>
      </c>
      <c r="K1363" s="682">
        <v>1</v>
      </c>
      <c r="L1363" s="748">
        <v>8</v>
      </c>
      <c r="M1363" s="749">
        <v>50143.43</v>
      </c>
      <c r="N1363" s="682"/>
      <c r="O1363" s="748"/>
      <c r="P1363" s="749"/>
    </row>
    <row r="1364" spans="1:16" ht="22.5" x14ac:dyDescent="0.2">
      <c r="A1364" s="744">
        <v>480</v>
      </c>
      <c r="B1364" s="744" t="s">
        <v>1264</v>
      </c>
      <c r="C1364" s="744" t="s">
        <v>1201</v>
      </c>
      <c r="D1364" s="746" t="s">
        <v>2809</v>
      </c>
      <c r="E1364" s="750">
        <v>1500</v>
      </c>
      <c r="F1364" s="744" t="s">
        <v>4955</v>
      </c>
      <c r="G1364" s="737" t="s">
        <v>4956</v>
      </c>
      <c r="H1364" s="737" t="s">
        <v>4957</v>
      </c>
      <c r="I1364" s="737" t="s">
        <v>2526</v>
      </c>
      <c r="J1364" s="753" t="s">
        <v>2526</v>
      </c>
      <c r="K1364" s="682">
        <v>5</v>
      </c>
      <c r="L1364" s="748">
        <v>12</v>
      </c>
      <c r="M1364" s="749">
        <v>29700</v>
      </c>
      <c r="N1364" s="682">
        <v>2</v>
      </c>
      <c r="O1364" s="748">
        <v>6</v>
      </c>
      <c r="P1364" s="749">
        <v>12928.470000000001</v>
      </c>
    </row>
    <row r="1365" spans="1:16" x14ac:dyDescent="0.2">
      <c r="A1365" s="744">
        <v>480</v>
      </c>
      <c r="B1365" s="744" t="s">
        <v>1264</v>
      </c>
      <c r="C1365" s="744" t="s">
        <v>1201</v>
      </c>
      <c r="D1365" s="746" t="s">
        <v>4958</v>
      </c>
      <c r="E1365" s="750">
        <v>5500</v>
      </c>
      <c r="F1365" s="744" t="s">
        <v>4959</v>
      </c>
      <c r="G1365" s="737" t="s">
        <v>4960</v>
      </c>
      <c r="H1365" s="737" t="s">
        <v>2551</v>
      </c>
      <c r="I1365" s="737" t="s">
        <v>2625</v>
      </c>
      <c r="J1365" s="753" t="s">
        <v>2511</v>
      </c>
      <c r="K1365" s="682">
        <v>1</v>
      </c>
      <c r="L1365" s="748">
        <v>4</v>
      </c>
      <c r="M1365" s="749">
        <v>26173.3</v>
      </c>
      <c r="N1365" s="682"/>
      <c r="O1365" s="748"/>
      <c r="P1365" s="749"/>
    </row>
    <row r="1366" spans="1:16" ht="22.5" x14ac:dyDescent="0.2">
      <c r="A1366" s="744">
        <v>480</v>
      </c>
      <c r="B1366" s="744" t="s">
        <v>1264</v>
      </c>
      <c r="C1366" s="744" t="s">
        <v>1201</v>
      </c>
      <c r="D1366" s="746" t="s">
        <v>4532</v>
      </c>
      <c r="E1366" s="750">
        <v>2100</v>
      </c>
      <c r="F1366" s="744" t="s">
        <v>4961</v>
      </c>
      <c r="G1366" s="737" t="s">
        <v>4962</v>
      </c>
      <c r="H1366" s="737" t="s">
        <v>3517</v>
      </c>
      <c r="I1366" s="737" t="s">
        <v>2625</v>
      </c>
      <c r="J1366" s="753" t="s">
        <v>2511</v>
      </c>
      <c r="K1366" s="682">
        <v>1</v>
      </c>
      <c r="L1366" s="748">
        <v>12</v>
      </c>
      <c r="M1366" s="749">
        <v>36789.850000000006</v>
      </c>
      <c r="N1366" s="682">
        <v>1</v>
      </c>
      <c r="O1366" s="748">
        <v>6</v>
      </c>
      <c r="P1366" s="749">
        <v>16482.689999999999</v>
      </c>
    </row>
    <row r="1367" spans="1:16" x14ac:dyDescent="0.2">
      <c r="A1367" s="744">
        <v>480</v>
      </c>
      <c r="B1367" s="744" t="s">
        <v>2598</v>
      </c>
      <c r="C1367" s="744" t="s">
        <v>1201</v>
      </c>
      <c r="D1367" s="746" t="s">
        <v>4963</v>
      </c>
      <c r="E1367" s="750">
        <v>1500</v>
      </c>
      <c r="F1367" s="744" t="s">
        <v>4964</v>
      </c>
      <c r="G1367" s="737" t="s">
        <v>4965</v>
      </c>
      <c r="H1367" s="737" t="s">
        <v>4966</v>
      </c>
      <c r="I1367" s="737" t="s">
        <v>2526</v>
      </c>
      <c r="J1367" s="753" t="s">
        <v>2526</v>
      </c>
      <c r="K1367" s="682">
        <v>1</v>
      </c>
      <c r="L1367" s="748">
        <v>12</v>
      </c>
      <c r="M1367" s="749">
        <v>29533.289999999997</v>
      </c>
      <c r="N1367" s="682"/>
      <c r="O1367" s="748"/>
      <c r="P1367" s="749"/>
    </row>
    <row r="1368" spans="1:16" x14ac:dyDescent="0.2">
      <c r="A1368" s="744">
        <v>480</v>
      </c>
      <c r="B1368" s="744" t="s">
        <v>2598</v>
      </c>
      <c r="C1368" s="744" t="s">
        <v>1201</v>
      </c>
      <c r="D1368" s="746" t="s">
        <v>2604</v>
      </c>
      <c r="E1368" s="750">
        <v>1500</v>
      </c>
      <c r="F1368" s="744" t="s">
        <v>4967</v>
      </c>
      <c r="G1368" s="737" t="s">
        <v>4968</v>
      </c>
      <c r="H1368" s="737" t="s">
        <v>2583</v>
      </c>
      <c r="I1368" s="737" t="s">
        <v>2526</v>
      </c>
      <c r="J1368" s="753" t="s">
        <v>2526</v>
      </c>
      <c r="K1368" s="682">
        <v>1</v>
      </c>
      <c r="L1368" s="748">
        <v>12</v>
      </c>
      <c r="M1368" s="749">
        <v>29525.590000000007</v>
      </c>
      <c r="N1368" s="682">
        <v>1</v>
      </c>
      <c r="O1368" s="748">
        <v>6</v>
      </c>
      <c r="P1368" s="749">
        <v>12928.34</v>
      </c>
    </row>
    <row r="1369" spans="1:16" x14ac:dyDescent="0.2">
      <c r="A1369" s="744">
        <v>480</v>
      </c>
      <c r="B1369" s="744" t="s">
        <v>1264</v>
      </c>
      <c r="C1369" s="744" t="s">
        <v>1201</v>
      </c>
      <c r="D1369" s="746" t="s">
        <v>2604</v>
      </c>
      <c r="E1369" s="750">
        <v>1500</v>
      </c>
      <c r="F1369" s="744" t="s">
        <v>4969</v>
      </c>
      <c r="G1369" s="737" t="s">
        <v>4970</v>
      </c>
      <c r="H1369" s="737" t="s">
        <v>4971</v>
      </c>
      <c r="I1369" s="737" t="s">
        <v>2625</v>
      </c>
      <c r="J1369" s="753" t="s">
        <v>2511</v>
      </c>
      <c r="K1369" s="682">
        <v>1</v>
      </c>
      <c r="L1369" s="748">
        <v>12</v>
      </c>
      <c r="M1369" s="749">
        <v>28527.75</v>
      </c>
      <c r="N1369" s="682">
        <v>1</v>
      </c>
      <c r="O1369" s="748">
        <v>6</v>
      </c>
      <c r="P1369" s="749">
        <v>12363.88</v>
      </c>
    </row>
    <row r="1370" spans="1:16" x14ac:dyDescent="0.2">
      <c r="A1370" s="744">
        <v>480</v>
      </c>
      <c r="B1370" s="744" t="s">
        <v>2598</v>
      </c>
      <c r="C1370" s="744" t="s">
        <v>1201</v>
      </c>
      <c r="D1370" s="746" t="s">
        <v>4972</v>
      </c>
      <c r="E1370" s="750">
        <v>1850</v>
      </c>
      <c r="F1370" s="744" t="s">
        <v>4973</v>
      </c>
      <c r="G1370" s="737" t="s">
        <v>4974</v>
      </c>
      <c r="H1370" s="737" t="s">
        <v>2583</v>
      </c>
      <c r="I1370" s="737" t="s">
        <v>2526</v>
      </c>
      <c r="J1370" s="753" t="s">
        <v>2526</v>
      </c>
      <c r="K1370" s="682">
        <v>1</v>
      </c>
      <c r="L1370" s="748">
        <v>12</v>
      </c>
      <c r="M1370" s="749">
        <v>33709.01999999999</v>
      </c>
      <c r="N1370" s="682">
        <v>1</v>
      </c>
      <c r="O1370" s="748">
        <v>6</v>
      </c>
      <c r="P1370" s="749">
        <v>15021.52</v>
      </c>
    </row>
    <row r="1371" spans="1:16" x14ac:dyDescent="0.2">
      <c r="A1371" s="744">
        <v>480</v>
      </c>
      <c r="B1371" s="744" t="s">
        <v>2598</v>
      </c>
      <c r="C1371" s="744" t="s">
        <v>1201</v>
      </c>
      <c r="D1371" s="746" t="s">
        <v>2700</v>
      </c>
      <c r="E1371" s="750">
        <v>1500</v>
      </c>
      <c r="F1371" s="744" t="s">
        <v>4975</v>
      </c>
      <c r="G1371" s="737" t="s">
        <v>4976</v>
      </c>
      <c r="H1371" s="737" t="s">
        <v>4977</v>
      </c>
      <c r="I1371" s="737" t="s">
        <v>2625</v>
      </c>
      <c r="J1371" s="753" t="s">
        <v>2511</v>
      </c>
      <c r="K1371" s="682">
        <v>1</v>
      </c>
      <c r="L1371" s="748">
        <v>12</v>
      </c>
      <c r="M1371" s="749">
        <v>29537.77</v>
      </c>
      <c r="N1371" s="682">
        <v>1</v>
      </c>
      <c r="O1371" s="748">
        <v>6</v>
      </c>
      <c r="P1371" s="749">
        <v>12929.720000000001</v>
      </c>
    </row>
    <row r="1372" spans="1:16" x14ac:dyDescent="0.2">
      <c r="A1372" s="744">
        <v>480</v>
      </c>
      <c r="B1372" s="744" t="s">
        <v>2598</v>
      </c>
      <c r="C1372" s="744" t="s">
        <v>1201</v>
      </c>
      <c r="D1372" s="746" t="s">
        <v>2604</v>
      </c>
      <c r="E1372" s="750">
        <v>1500</v>
      </c>
      <c r="F1372" s="744" t="s">
        <v>4978</v>
      </c>
      <c r="G1372" s="737" t="s">
        <v>4979</v>
      </c>
      <c r="H1372" s="737" t="s">
        <v>2583</v>
      </c>
      <c r="I1372" s="737" t="s">
        <v>2526</v>
      </c>
      <c r="J1372" s="753" t="s">
        <v>2526</v>
      </c>
      <c r="K1372" s="682">
        <v>1</v>
      </c>
      <c r="L1372" s="748">
        <v>12</v>
      </c>
      <c r="M1372" s="749">
        <v>29612.909999999996</v>
      </c>
      <c r="N1372" s="682">
        <v>1</v>
      </c>
      <c r="O1372" s="748">
        <v>6</v>
      </c>
      <c r="P1372" s="749">
        <v>12926.25</v>
      </c>
    </row>
    <row r="1373" spans="1:16" x14ac:dyDescent="0.2">
      <c r="A1373" s="744">
        <v>480</v>
      </c>
      <c r="B1373" s="744" t="s">
        <v>2598</v>
      </c>
      <c r="C1373" s="744" t="s">
        <v>1201</v>
      </c>
      <c r="D1373" s="746" t="s">
        <v>2604</v>
      </c>
      <c r="E1373" s="750">
        <v>1500</v>
      </c>
      <c r="F1373" s="744" t="s">
        <v>4980</v>
      </c>
      <c r="G1373" s="737" t="s">
        <v>4981</v>
      </c>
      <c r="H1373" s="737" t="s">
        <v>2583</v>
      </c>
      <c r="I1373" s="737" t="s">
        <v>2526</v>
      </c>
      <c r="J1373" s="753" t="s">
        <v>2526</v>
      </c>
      <c r="K1373" s="682">
        <v>1</v>
      </c>
      <c r="L1373" s="748">
        <v>12</v>
      </c>
      <c r="M1373" s="749">
        <v>27779.43</v>
      </c>
      <c r="N1373" s="682">
        <v>1</v>
      </c>
      <c r="O1373" s="748">
        <v>6</v>
      </c>
      <c r="P1373" s="749">
        <v>12838.199999999999</v>
      </c>
    </row>
    <row r="1374" spans="1:16" x14ac:dyDescent="0.2">
      <c r="A1374" s="744">
        <v>480</v>
      </c>
      <c r="B1374" s="744" t="s">
        <v>1264</v>
      </c>
      <c r="C1374" s="744" t="s">
        <v>1201</v>
      </c>
      <c r="D1374" s="746" t="s">
        <v>2834</v>
      </c>
      <c r="E1374" s="750">
        <v>4500</v>
      </c>
      <c r="F1374" s="744" t="s">
        <v>4982</v>
      </c>
      <c r="G1374" s="737" t="s">
        <v>4983</v>
      </c>
      <c r="H1374" s="737" t="s">
        <v>2873</v>
      </c>
      <c r="I1374" s="737" t="s">
        <v>2625</v>
      </c>
      <c r="J1374" s="753" t="s">
        <v>2511</v>
      </c>
      <c r="K1374" s="682">
        <v>3</v>
      </c>
      <c r="L1374" s="748">
        <v>8</v>
      </c>
      <c r="M1374" s="749">
        <v>40205</v>
      </c>
      <c r="N1374" s="682"/>
      <c r="O1374" s="748"/>
      <c r="P1374" s="749"/>
    </row>
    <row r="1375" spans="1:16" x14ac:dyDescent="0.2">
      <c r="A1375" s="744">
        <v>480</v>
      </c>
      <c r="B1375" s="744" t="s">
        <v>1264</v>
      </c>
      <c r="C1375" s="744" t="s">
        <v>1201</v>
      </c>
      <c r="D1375" s="746" t="s">
        <v>3416</v>
      </c>
      <c r="E1375" s="750">
        <v>1800</v>
      </c>
      <c r="F1375" s="744" t="s">
        <v>4984</v>
      </c>
      <c r="G1375" s="737" t="s">
        <v>4985</v>
      </c>
      <c r="H1375" s="737" t="s">
        <v>2519</v>
      </c>
      <c r="I1375" s="737" t="s">
        <v>2521</v>
      </c>
      <c r="J1375" s="753" t="s">
        <v>2521</v>
      </c>
      <c r="K1375" s="682">
        <v>1</v>
      </c>
      <c r="L1375" s="748">
        <v>12</v>
      </c>
      <c r="M1375" s="749">
        <v>32041.510000000002</v>
      </c>
      <c r="N1375" s="682">
        <v>1</v>
      </c>
      <c r="O1375" s="748">
        <v>6</v>
      </c>
      <c r="P1375" s="749">
        <v>14629.849999999999</v>
      </c>
    </row>
    <row r="1376" spans="1:16" ht="22.5" x14ac:dyDescent="0.2">
      <c r="A1376" s="744">
        <v>480</v>
      </c>
      <c r="B1376" s="744" t="s">
        <v>1264</v>
      </c>
      <c r="C1376" s="744" t="s">
        <v>1201</v>
      </c>
      <c r="D1376" s="746" t="s">
        <v>4986</v>
      </c>
      <c r="E1376" s="750">
        <v>2100</v>
      </c>
      <c r="F1376" s="744" t="s">
        <v>4987</v>
      </c>
      <c r="G1376" s="737" t="s">
        <v>4988</v>
      </c>
      <c r="H1376" s="737" t="s">
        <v>3164</v>
      </c>
      <c r="I1376" s="737" t="s">
        <v>2625</v>
      </c>
      <c r="J1376" s="753" t="s">
        <v>2511</v>
      </c>
      <c r="K1376" s="682">
        <v>1</v>
      </c>
      <c r="L1376" s="748">
        <v>12</v>
      </c>
      <c r="M1376" s="749">
        <v>36639.81</v>
      </c>
      <c r="N1376" s="682">
        <v>1</v>
      </c>
      <c r="O1376" s="748">
        <v>6</v>
      </c>
      <c r="P1376" s="749">
        <v>16528.919999999998</v>
      </c>
    </row>
    <row r="1377" spans="1:16" ht="22.5" x14ac:dyDescent="0.2">
      <c r="A1377" s="744">
        <v>480</v>
      </c>
      <c r="B1377" s="744" t="s">
        <v>2598</v>
      </c>
      <c r="C1377" s="744" t="s">
        <v>1201</v>
      </c>
      <c r="D1377" s="746" t="s">
        <v>2611</v>
      </c>
      <c r="E1377" s="750">
        <v>1500</v>
      </c>
      <c r="F1377" s="744" t="s">
        <v>4989</v>
      </c>
      <c r="G1377" s="737" t="s">
        <v>4990</v>
      </c>
      <c r="H1377" s="737" t="s">
        <v>2617</v>
      </c>
      <c r="I1377" s="737" t="s">
        <v>2526</v>
      </c>
      <c r="J1377" s="753" t="s">
        <v>2526</v>
      </c>
      <c r="K1377" s="682">
        <v>5</v>
      </c>
      <c r="L1377" s="748">
        <v>12</v>
      </c>
      <c r="M1377" s="749">
        <v>23400</v>
      </c>
      <c r="N1377" s="682">
        <v>2</v>
      </c>
      <c r="O1377" s="748">
        <v>6</v>
      </c>
      <c r="P1377" s="749">
        <v>9780</v>
      </c>
    </row>
    <row r="1378" spans="1:16" x14ac:dyDescent="0.2">
      <c r="A1378" s="744">
        <v>480</v>
      </c>
      <c r="B1378" s="744" t="s">
        <v>1264</v>
      </c>
      <c r="C1378" s="744" t="s">
        <v>1201</v>
      </c>
      <c r="D1378" s="746" t="s">
        <v>3007</v>
      </c>
      <c r="E1378" s="750">
        <v>2100</v>
      </c>
      <c r="F1378" s="744" t="s">
        <v>4991</v>
      </c>
      <c r="G1378" s="737" t="s">
        <v>4992</v>
      </c>
      <c r="H1378" s="737" t="s">
        <v>4993</v>
      </c>
      <c r="I1378" s="737" t="s">
        <v>2526</v>
      </c>
      <c r="J1378" s="753" t="s">
        <v>2526</v>
      </c>
      <c r="K1378" s="682">
        <v>1</v>
      </c>
      <c r="L1378" s="748">
        <v>12</v>
      </c>
      <c r="M1378" s="749">
        <v>37010.19</v>
      </c>
      <c r="N1378" s="682">
        <v>1</v>
      </c>
      <c r="O1378" s="748">
        <v>6</v>
      </c>
      <c r="P1378" s="749">
        <v>16527.650000000001</v>
      </c>
    </row>
    <row r="1379" spans="1:16" x14ac:dyDescent="0.2">
      <c r="A1379" s="744">
        <v>480</v>
      </c>
      <c r="B1379" s="744" t="s">
        <v>1264</v>
      </c>
      <c r="C1379" s="744" t="s">
        <v>1201</v>
      </c>
      <c r="D1379" s="746" t="s">
        <v>4994</v>
      </c>
      <c r="E1379" s="750">
        <v>2500</v>
      </c>
      <c r="F1379" s="744" t="s">
        <v>4995</v>
      </c>
      <c r="G1379" s="737" t="s">
        <v>4996</v>
      </c>
      <c r="H1379" s="737" t="s">
        <v>4897</v>
      </c>
      <c r="I1379" s="737" t="s">
        <v>2526</v>
      </c>
      <c r="J1379" s="753" t="s">
        <v>2526</v>
      </c>
      <c r="K1379" s="682">
        <v>1</v>
      </c>
      <c r="L1379" s="748">
        <v>3</v>
      </c>
      <c r="M1379" s="749">
        <v>14503.079999999998</v>
      </c>
      <c r="N1379" s="682"/>
      <c r="O1379" s="748"/>
      <c r="P1379" s="749"/>
    </row>
    <row r="1380" spans="1:16" x14ac:dyDescent="0.2">
      <c r="A1380" s="744">
        <v>480</v>
      </c>
      <c r="B1380" s="744" t="s">
        <v>1264</v>
      </c>
      <c r="C1380" s="744" t="s">
        <v>1201</v>
      </c>
      <c r="D1380" s="746" t="s">
        <v>4997</v>
      </c>
      <c r="E1380" s="750">
        <v>2100</v>
      </c>
      <c r="F1380" s="744" t="s">
        <v>4998</v>
      </c>
      <c r="G1380" s="737" t="s">
        <v>4999</v>
      </c>
      <c r="H1380" s="737" t="s">
        <v>5000</v>
      </c>
      <c r="I1380" s="737" t="s">
        <v>2526</v>
      </c>
      <c r="J1380" s="753" t="s">
        <v>2526</v>
      </c>
      <c r="K1380" s="682">
        <v>4</v>
      </c>
      <c r="L1380" s="748">
        <v>12</v>
      </c>
      <c r="M1380" s="749">
        <v>36791.479999999996</v>
      </c>
      <c r="N1380" s="682">
        <v>1</v>
      </c>
      <c r="O1380" s="748">
        <v>6</v>
      </c>
      <c r="P1380" s="749">
        <v>16523.150000000001</v>
      </c>
    </row>
    <row r="1381" spans="1:16" x14ac:dyDescent="0.2">
      <c r="A1381" s="744">
        <v>480</v>
      </c>
      <c r="B1381" s="744" t="s">
        <v>1264</v>
      </c>
      <c r="C1381" s="744" t="s">
        <v>1201</v>
      </c>
      <c r="D1381" s="746" t="s">
        <v>4768</v>
      </c>
      <c r="E1381" s="750">
        <v>2100</v>
      </c>
      <c r="F1381" s="744" t="s">
        <v>5001</v>
      </c>
      <c r="G1381" s="737" t="s">
        <v>5002</v>
      </c>
      <c r="H1381" s="737" t="s">
        <v>3517</v>
      </c>
      <c r="I1381" s="737" t="s">
        <v>2625</v>
      </c>
      <c r="J1381" s="753" t="s">
        <v>2511</v>
      </c>
      <c r="K1381" s="682">
        <v>5</v>
      </c>
      <c r="L1381" s="748">
        <v>12</v>
      </c>
      <c r="M1381" s="749">
        <v>30882.349999999995</v>
      </c>
      <c r="N1381" s="682">
        <v>2</v>
      </c>
      <c r="O1381" s="748">
        <v>6</v>
      </c>
      <c r="P1381" s="749">
        <v>13500.24</v>
      </c>
    </row>
    <row r="1382" spans="1:16" x14ac:dyDescent="0.2">
      <c r="A1382" s="744">
        <v>480</v>
      </c>
      <c r="B1382" s="744" t="s">
        <v>1264</v>
      </c>
      <c r="C1382" s="744" t="s">
        <v>1201</v>
      </c>
      <c r="D1382" s="746" t="s">
        <v>2696</v>
      </c>
      <c r="E1382" s="750">
        <v>4800</v>
      </c>
      <c r="F1382" s="744" t="s">
        <v>2540</v>
      </c>
      <c r="G1382" s="737" t="s">
        <v>2541</v>
      </c>
      <c r="H1382" s="737" t="s">
        <v>2542</v>
      </c>
      <c r="I1382" s="737" t="s">
        <v>2625</v>
      </c>
      <c r="J1382" s="753" t="s">
        <v>2511</v>
      </c>
      <c r="K1382" s="682">
        <v>1</v>
      </c>
      <c r="L1382" s="748">
        <v>8</v>
      </c>
      <c r="M1382" s="749">
        <v>53657.15</v>
      </c>
      <c r="N1382" s="682"/>
      <c r="O1382" s="748"/>
      <c r="P1382" s="749"/>
    </row>
    <row r="1383" spans="1:16" ht="22.5" x14ac:dyDescent="0.2">
      <c r="A1383" s="744">
        <v>480</v>
      </c>
      <c r="B1383" s="744" t="s">
        <v>2598</v>
      </c>
      <c r="C1383" s="744" t="s">
        <v>1201</v>
      </c>
      <c r="D1383" s="746" t="s">
        <v>3128</v>
      </c>
      <c r="E1383" s="750">
        <v>4000</v>
      </c>
      <c r="F1383" s="744" t="s">
        <v>5003</v>
      </c>
      <c r="G1383" s="737" t="s">
        <v>5004</v>
      </c>
      <c r="H1383" s="737" t="s">
        <v>2624</v>
      </c>
      <c r="I1383" s="737" t="s">
        <v>2625</v>
      </c>
      <c r="J1383" s="753" t="s">
        <v>2511</v>
      </c>
      <c r="K1383" s="682">
        <v>1</v>
      </c>
      <c r="L1383" s="748">
        <v>12</v>
      </c>
      <c r="M1383" s="749">
        <v>59105.750000000007</v>
      </c>
      <c r="N1383" s="682">
        <v>1</v>
      </c>
      <c r="O1383" s="748">
        <v>6</v>
      </c>
      <c r="P1383" s="749">
        <v>26640.300000000003</v>
      </c>
    </row>
    <row r="1384" spans="1:16" x14ac:dyDescent="0.2">
      <c r="A1384" s="744">
        <v>480</v>
      </c>
      <c r="B1384" s="744" t="s">
        <v>1264</v>
      </c>
      <c r="C1384" s="744" t="s">
        <v>1201</v>
      </c>
      <c r="D1384" s="746" t="s">
        <v>2608</v>
      </c>
      <c r="E1384" s="750">
        <v>2200</v>
      </c>
      <c r="F1384" s="744" t="s">
        <v>2408</v>
      </c>
      <c r="G1384" s="737" t="s">
        <v>2409</v>
      </c>
      <c r="H1384" s="737" t="s">
        <v>2519</v>
      </c>
      <c r="I1384" s="737" t="s">
        <v>2521</v>
      </c>
      <c r="J1384" s="753" t="s">
        <v>2521</v>
      </c>
      <c r="K1384" s="682">
        <v>1</v>
      </c>
      <c r="L1384" s="748">
        <v>10</v>
      </c>
      <c r="M1384" s="749">
        <v>10110</v>
      </c>
      <c r="N1384" s="682"/>
      <c r="O1384" s="748"/>
      <c r="P1384" s="749"/>
    </row>
    <row r="1385" spans="1:16" x14ac:dyDescent="0.2">
      <c r="A1385" s="744">
        <v>480</v>
      </c>
      <c r="B1385" s="744" t="s">
        <v>1264</v>
      </c>
      <c r="C1385" s="744" t="s">
        <v>1201</v>
      </c>
      <c r="D1385" s="746" t="s">
        <v>2621</v>
      </c>
      <c r="E1385" s="750">
        <v>1800</v>
      </c>
      <c r="F1385" s="744" t="s">
        <v>5005</v>
      </c>
      <c r="G1385" s="737" t="s">
        <v>5006</v>
      </c>
      <c r="H1385" s="737" t="s">
        <v>3424</v>
      </c>
      <c r="I1385" s="737" t="s">
        <v>2526</v>
      </c>
      <c r="J1385" s="753" t="s">
        <v>2526</v>
      </c>
      <c r="K1385" s="682">
        <v>5</v>
      </c>
      <c r="L1385" s="748">
        <v>12</v>
      </c>
      <c r="M1385" s="749">
        <v>32975.11</v>
      </c>
      <c r="N1385" s="682">
        <v>2</v>
      </c>
      <c r="O1385" s="748">
        <v>6</v>
      </c>
      <c r="P1385" s="749">
        <v>14730</v>
      </c>
    </row>
    <row r="1386" spans="1:16" x14ac:dyDescent="0.2">
      <c r="A1386" s="744">
        <v>480</v>
      </c>
      <c r="B1386" s="744" t="s">
        <v>1264</v>
      </c>
      <c r="C1386" s="744" t="s">
        <v>1201</v>
      </c>
      <c r="D1386" s="746" t="s">
        <v>4145</v>
      </c>
      <c r="E1386" s="750">
        <v>1800</v>
      </c>
      <c r="F1386" s="744" t="s">
        <v>2500</v>
      </c>
      <c r="G1386" s="737" t="s">
        <v>2501</v>
      </c>
      <c r="H1386" s="737" t="s">
        <v>5007</v>
      </c>
      <c r="I1386" s="737" t="s">
        <v>2526</v>
      </c>
      <c r="J1386" s="753" t="s">
        <v>2526</v>
      </c>
      <c r="K1386" s="682">
        <v>1</v>
      </c>
      <c r="L1386" s="748">
        <v>6</v>
      </c>
      <c r="M1386" s="749">
        <v>20138.269999999997</v>
      </c>
      <c r="N1386" s="682"/>
      <c r="O1386" s="748"/>
      <c r="P1386" s="749"/>
    </row>
    <row r="1387" spans="1:16" x14ac:dyDescent="0.2">
      <c r="A1387" s="744">
        <v>480</v>
      </c>
      <c r="B1387" s="744" t="s">
        <v>1264</v>
      </c>
      <c r="C1387" s="744" t="s">
        <v>1201</v>
      </c>
      <c r="D1387" s="746" t="s">
        <v>2674</v>
      </c>
      <c r="E1387" s="750">
        <v>1500</v>
      </c>
      <c r="F1387" s="744" t="s">
        <v>5008</v>
      </c>
      <c r="G1387" s="737" t="s">
        <v>5009</v>
      </c>
      <c r="H1387" s="737" t="s">
        <v>3517</v>
      </c>
      <c r="I1387" s="737" t="s">
        <v>2625</v>
      </c>
      <c r="J1387" s="753" t="s">
        <v>2511</v>
      </c>
      <c r="K1387" s="682">
        <v>1</v>
      </c>
      <c r="L1387" s="748">
        <v>12</v>
      </c>
      <c r="M1387" s="749">
        <v>29561.65</v>
      </c>
      <c r="N1387" s="682">
        <v>1</v>
      </c>
      <c r="O1387" s="748">
        <v>6</v>
      </c>
      <c r="P1387" s="749">
        <v>12926.53</v>
      </c>
    </row>
    <row r="1388" spans="1:16" ht="22.5" x14ac:dyDescent="0.2">
      <c r="A1388" s="744">
        <v>480</v>
      </c>
      <c r="B1388" s="744" t="s">
        <v>2598</v>
      </c>
      <c r="C1388" s="744" t="s">
        <v>1201</v>
      </c>
      <c r="D1388" s="746" t="s">
        <v>2611</v>
      </c>
      <c r="E1388" s="750">
        <v>1500</v>
      </c>
      <c r="F1388" s="744" t="s">
        <v>5010</v>
      </c>
      <c r="G1388" s="737" t="s">
        <v>5011</v>
      </c>
      <c r="H1388" s="737" t="s">
        <v>2519</v>
      </c>
      <c r="I1388" s="737" t="s">
        <v>2519</v>
      </c>
      <c r="J1388" s="753" t="s">
        <v>2519</v>
      </c>
      <c r="K1388" s="682">
        <v>5</v>
      </c>
      <c r="L1388" s="748">
        <v>12</v>
      </c>
      <c r="M1388" s="749">
        <v>23626.010000000002</v>
      </c>
      <c r="N1388" s="682">
        <v>2</v>
      </c>
      <c r="O1388" s="748">
        <v>6</v>
      </c>
      <c r="P1388" s="749">
        <v>9925.619999999999</v>
      </c>
    </row>
    <row r="1389" spans="1:16" x14ac:dyDescent="0.2">
      <c r="A1389" s="744">
        <v>480</v>
      </c>
      <c r="B1389" s="744" t="s">
        <v>1264</v>
      </c>
      <c r="C1389" s="744" t="s">
        <v>1201</v>
      </c>
      <c r="D1389" s="746" t="s">
        <v>2803</v>
      </c>
      <c r="E1389" s="750">
        <v>6000</v>
      </c>
      <c r="F1389" s="744" t="s">
        <v>5012</v>
      </c>
      <c r="G1389" s="737" t="s">
        <v>5013</v>
      </c>
      <c r="H1389" s="737" t="s">
        <v>2806</v>
      </c>
      <c r="I1389" s="737" t="s">
        <v>2625</v>
      </c>
      <c r="J1389" s="753" t="s">
        <v>2511</v>
      </c>
      <c r="K1389" s="682">
        <v>1</v>
      </c>
      <c r="L1389" s="748">
        <v>12</v>
      </c>
      <c r="M1389" s="749">
        <v>76923.33</v>
      </c>
      <c r="N1389" s="682">
        <v>1</v>
      </c>
      <c r="O1389" s="748">
        <v>6</v>
      </c>
      <c r="P1389" s="749">
        <v>36892.5</v>
      </c>
    </row>
    <row r="1390" spans="1:16" ht="22.5" x14ac:dyDescent="0.2">
      <c r="A1390" s="744">
        <v>480</v>
      </c>
      <c r="B1390" s="744" t="s">
        <v>2598</v>
      </c>
      <c r="C1390" s="744" t="s">
        <v>1201</v>
      </c>
      <c r="D1390" s="746" t="s">
        <v>3161</v>
      </c>
      <c r="E1390" s="750">
        <v>2500</v>
      </c>
      <c r="F1390" s="744" t="s">
        <v>5014</v>
      </c>
      <c r="G1390" s="737" t="s">
        <v>5015</v>
      </c>
      <c r="H1390" s="737" t="s">
        <v>2571</v>
      </c>
      <c r="I1390" s="737" t="s">
        <v>2625</v>
      </c>
      <c r="J1390" s="753" t="s">
        <v>2511</v>
      </c>
      <c r="K1390" s="682">
        <v>1</v>
      </c>
      <c r="L1390" s="748">
        <v>12</v>
      </c>
      <c r="M1390" s="749">
        <v>40860.189999999988</v>
      </c>
      <c r="N1390" s="682">
        <v>1</v>
      </c>
      <c r="O1390" s="748">
        <v>6</v>
      </c>
      <c r="P1390" s="749">
        <v>18885.62</v>
      </c>
    </row>
    <row r="1391" spans="1:16" x14ac:dyDescent="0.2">
      <c r="A1391" s="744">
        <v>480</v>
      </c>
      <c r="B1391" s="744" t="s">
        <v>1264</v>
      </c>
      <c r="C1391" s="744" t="s">
        <v>1201</v>
      </c>
      <c r="D1391" s="746" t="s">
        <v>5016</v>
      </c>
      <c r="E1391" s="750">
        <v>4000</v>
      </c>
      <c r="F1391" s="744" t="s">
        <v>5017</v>
      </c>
      <c r="G1391" s="737" t="s">
        <v>5018</v>
      </c>
      <c r="H1391" s="737" t="s">
        <v>2515</v>
      </c>
      <c r="I1391" s="737" t="s">
        <v>2625</v>
      </c>
      <c r="J1391" s="753" t="s">
        <v>2511</v>
      </c>
      <c r="K1391" s="682">
        <v>1</v>
      </c>
      <c r="L1391" s="748">
        <v>12</v>
      </c>
      <c r="M1391" s="749">
        <v>59191.250000000015</v>
      </c>
      <c r="N1391" s="682">
        <v>1</v>
      </c>
      <c r="O1391" s="748">
        <v>6</v>
      </c>
      <c r="P1391" s="749">
        <v>27834.379999999997</v>
      </c>
    </row>
    <row r="1392" spans="1:16" ht="22.5" x14ac:dyDescent="0.2">
      <c r="A1392" s="744">
        <v>480</v>
      </c>
      <c r="B1392" s="744" t="s">
        <v>1264</v>
      </c>
      <c r="C1392" s="744" t="s">
        <v>1201</v>
      </c>
      <c r="D1392" s="746" t="s">
        <v>2650</v>
      </c>
      <c r="E1392" s="750">
        <v>2100</v>
      </c>
      <c r="F1392" s="744" t="s">
        <v>5019</v>
      </c>
      <c r="G1392" s="737" t="s">
        <v>5020</v>
      </c>
      <c r="H1392" s="737" t="s">
        <v>3943</v>
      </c>
      <c r="I1392" s="737" t="s">
        <v>2625</v>
      </c>
      <c r="J1392" s="753" t="s">
        <v>2511</v>
      </c>
      <c r="K1392" s="682">
        <v>4</v>
      </c>
      <c r="L1392" s="748">
        <v>8</v>
      </c>
      <c r="M1392" s="749">
        <v>21930.61</v>
      </c>
      <c r="N1392" s="682"/>
      <c r="O1392" s="748"/>
      <c r="P1392" s="749"/>
    </row>
    <row r="1393" spans="1:16" x14ac:dyDescent="0.2">
      <c r="A1393" s="744">
        <v>480</v>
      </c>
      <c r="B1393" s="744" t="s">
        <v>1264</v>
      </c>
      <c r="C1393" s="744" t="s">
        <v>1201</v>
      </c>
      <c r="D1393" s="746" t="s">
        <v>3399</v>
      </c>
      <c r="E1393" s="750">
        <v>1500</v>
      </c>
      <c r="F1393" s="744" t="s">
        <v>5021</v>
      </c>
      <c r="G1393" s="737" t="s">
        <v>5022</v>
      </c>
      <c r="H1393" s="737" t="s">
        <v>2587</v>
      </c>
      <c r="I1393" s="737" t="s">
        <v>2526</v>
      </c>
      <c r="J1393" s="753" t="s">
        <v>2526</v>
      </c>
      <c r="K1393" s="682">
        <v>1</v>
      </c>
      <c r="L1393" s="748">
        <v>12</v>
      </c>
      <c r="M1393" s="749">
        <v>29150.780000000002</v>
      </c>
      <c r="N1393" s="682">
        <v>1</v>
      </c>
      <c r="O1393" s="748">
        <v>6</v>
      </c>
      <c r="P1393" s="749">
        <v>12721.939999999999</v>
      </c>
    </row>
    <row r="1394" spans="1:16" x14ac:dyDescent="0.2">
      <c r="A1394" s="744">
        <v>480</v>
      </c>
      <c r="B1394" s="744" t="s">
        <v>1264</v>
      </c>
      <c r="C1394" s="744" t="s">
        <v>1201</v>
      </c>
      <c r="D1394" s="746" t="s">
        <v>2663</v>
      </c>
      <c r="E1394" s="750">
        <v>2300</v>
      </c>
      <c r="F1394" s="744" t="s">
        <v>5023</v>
      </c>
      <c r="G1394" s="737" t="s">
        <v>5024</v>
      </c>
      <c r="H1394" s="737" t="s">
        <v>5025</v>
      </c>
      <c r="I1394" s="737" t="s">
        <v>2526</v>
      </c>
      <c r="J1394" s="753" t="s">
        <v>2526</v>
      </c>
      <c r="K1394" s="682">
        <v>1</v>
      </c>
      <c r="L1394" s="748">
        <v>12</v>
      </c>
      <c r="M1394" s="749">
        <v>38652.699999999997</v>
      </c>
      <c r="N1394" s="682">
        <v>1</v>
      </c>
      <c r="O1394" s="748">
        <v>6</v>
      </c>
      <c r="P1394" s="749">
        <v>17818.849999999999</v>
      </c>
    </row>
    <row r="1395" spans="1:16" x14ac:dyDescent="0.2">
      <c r="A1395" s="744">
        <v>480</v>
      </c>
      <c r="B1395" s="744" t="s">
        <v>1264</v>
      </c>
      <c r="C1395" s="744" t="s">
        <v>1201</v>
      </c>
      <c r="D1395" s="746" t="s">
        <v>5026</v>
      </c>
      <c r="E1395" s="750">
        <v>6000</v>
      </c>
      <c r="F1395" s="744" t="s">
        <v>5027</v>
      </c>
      <c r="G1395" s="737" t="s">
        <v>5028</v>
      </c>
      <c r="H1395" s="737" t="s">
        <v>2571</v>
      </c>
      <c r="I1395" s="737" t="s">
        <v>2625</v>
      </c>
      <c r="J1395" s="753" t="s">
        <v>2511</v>
      </c>
      <c r="K1395" s="682">
        <v>1</v>
      </c>
      <c r="L1395" s="748">
        <v>12</v>
      </c>
      <c r="M1395" s="749">
        <v>77697.919999999998</v>
      </c>
      <c r="N1395" s="682">
        <v>1</v>
      </c>
      <c r="O1395" s="748">
        <v>6</v>
      </c>
      <c r="P1395" s="749">
        <v>36930</v>
      </c>
    </row>
    <row r="1396" spans="1:16" x14ac:dyDescent="0.2">
      <c r="A1396" s="744">
        <v>480</v>
      </c>
      <c r="B1396" s="744" t="s">
        <v>1264</v>
      </c>
      <c r="C1396" s="744" t="s">
        <v>1201</v>
      </c>
      <c r="D1396" s="746" t="s">
        <v>3793</v>
      </c>
      <c r="E1396" s="750">
        <v>1800</v>
      </c>
      <c r="F1396" s="744" t="s">
        <v>5029</v>
      </c>
      <c r="G1396" s="737" t="s">
        <v>5030</v>
      </c>
      <c r="H1396" s="737" t="s">
        <v>5031</v>
      </c>
      <c r="I1396" s="737" t="s">
        <v>2625</v>
      </c>
      <c r="J1396" s="753" t="s">
        <v>2511</v>
      </c>
      <c r="K1396" s="682">
        <v>1</v>
      </c>
      <c r="L1396" s="748">
        <v>12</v>
      </c>
      <c r="M1396" s="749">
        <v>32846.739999999991</v>
      </c>
      <c r="N1396" s="682">
        <v>1</v>
      </c>
      <c r="O1396" s="748">
        <v>6</v>
      </c>
      <c r="P1396" s="749">
        <v>14588.369999999999</v>
      </c>
    </row>
    <row r="1397" spans="1:16" ht="22.5" x14ac:dyDescent="0.2">
      <c r="A1397" s="744">
        <v>480</v>
      </c>
      <c r="B1397" s="744" t="s">
        <v>1264</v>
      </c>
      <c r="C1397" s="744" t="s">
        <v>1201</v>
      </c>
      <c r="D1397" s="746" t="s">
        <v>5032</v>
      </c>
      <c r="E1397" s="750">
        <v>4500</v>
      </c>
      <c r="F1397" s="744" t="s">
        <v>5033</v>
      </c>
      <c r="G1397" s="737" t="s">
        <v>5034</v>
      </c>
      <c r="H1397" s="737" t="s">
        <v>2624</v>
      </c>
      <c r="I1397" s="737" t="s">
        <v>2625</v>
      </c>
      <c r="J1397" s="753" t="s">
        <v>2511</v>
      </c>
      <c r="K1397" s="682">
        <v>1</v>
      </c>
      <c r="L1397" s="748">
        <v>12</v>
      </c>
      <c r="M1397" s="749">
        <v>65285.03</v>
      </c>
      <c r="N1397" s="682">
        <v>1</v>
      </c>
      <c r="O1397" s="748">
        <v>6</v>
      </c>
      <c r="P1397" s="749">
        <v>30930</v>
      </c>
    </row>
    <row r="1398" spans="1:16" ht="22.5" x14ac:dyDescent="0.2">
      <c r="A1398" s="744">
        <v>480</v>
      </c>
      <c r="B1398" s="744" t="s">
        <v>1264</v>
      </c>
      <c r="C1398" s="744" t="s">
        <v>1201</v>
      </c>
      <c r="D1398" s="746" t="s">
        <v>2641</v>
      </c>
      <c r="E1398" s="750">
        <v>2500</v>
      </c>
      <c r="F1398" s="744" t="s">
        <v>5035</v>
      </c>
      <c r="G1398" s="737" t="s">
        <v>5036</v>
      </c>
      <c r="H1398" s="737" t="s">
        <v>5037</v>
      </c>
      <c r="I1398" s="737" t="s">
        <v>2526</v>
      </c>
      <c r="J1398" s="753" t="s">
        <v>2526</v>
      </c>
      <c r="K1398" s="682">
        <v>1</v>
      </c>
      <c r="L1398" s="748">
        <v>12</v>
      </c>
      <c r="M1398" s="749">
        <v>40384.999999999993</v>
      </c>
      <c r="N1398" s="682">
        <v>1</v>
      </c>
      <c r="O1398" s="748">
        <v>6</v>
      </c>
      <c r="P1398" s="749">
        <v>17486.450000000004</v>
      </c>
    </row>
    <row r="1399" spans="1:16" x14ac:dyDescent="0.2">
      <c r="A1399" s="744">
        <v>480</v>
      </c>
      <c r="B1399" s="744" t="s">
        <v>1264</v>
      </c>
      <c r="C1399" s="744" t="s">
        <v>1201</v>
      </c>
      <c r="D1399" s="746" t="s">
        <v>5038</v>
      </c>
      <c r="E1399" s="750">
        <v>2100</v>
      </c>
      <c r="F1399" s="744" t="s">
        <v>5039</v>
      </c>
      <c r="G1399" s="737" t="s">
        <v>5040</v>
      </c>
      <c r="H1399" s="737" t="s">
        <v>5041</v>
      </c>
      <c r="I1399" s="737" t="s">
        <v>2526</v>
      </c>
      <c r="J1399" s="753" t="s">
        <v>2526</v>
      </c>
      <c r="K1399" s="682">
        <v>1</v>
      </c>
      <c r="L1399" s="748">
        <v>12</v>
      </c>
      <c r="M1399" s="749">
        <v>36385.71</v>
      </c>
      <c r="N1399" s="682">
        <v>1</v>
      </c>
      <c r="O1399" s="748">
        <v>6</v>
      </c>
      <c r="P1399" s="749">
        <v>16484.32</v>
      </c>
    </row>
    <row r="1400" spans="1:16" x14ac:dyDescent="0.2">
      <c r="A1400" s="744">
        <v>480</v>
      </c>
      <c r="B1400" s="744" t="s">
        <v>1264</v>
      </c>
      <c r="C1400" s="744" t="s">
        <v>1201</v>
      </c>
      <c r="D1400" s="746" t="s">
        <v>3259</v>
      </c>
      <c r="E1400" s="750">
        <v>1500</v>
      </c>
      <c r="F1400" s="744" t="s">
        <v>5042</v>
      </c>
      <c r="G1400" s="737" t="s">
        <v>5043</v>
      </c>
      <c r="H1400" s="737" t="s">
        <v>2587</v>
      </c>
      <c r="I1400" s="737" t="s">
        <v>2526</v>
      </c>
      <c r="J1400" s="753" t="s">
        <v>2526</v>
      </c>
      <c r="K1400" s="682">
        <v>5</v>
      </c>
      <c r="L1400" s="748">
        <v>12</v>
      </c>
      <c r="M1400" s="749">
        <v>29615.399999999998</v>
      </c>
      <c r="N1400" s="682">
        <v>2</v>
      </c>
      <c r="O1400" s="748">
        <v>6</v>
      </c>
      <c r="P1400" s="749">
        <v>12894.310000000001</v>
      </c>
    </row>
    <row r="1401" spans="1:16" ht="22.5" x14ac:dyDescent="0.2">
      <c r="A1401" s="744">
        <v>480</v>
      </c>
      <c r="B1401" s="744" t="s">
        <v>2598</v>
      </c>
      <c r="C1401" s="744" t="s">
        <v>1201</v>
      </c>
      <c r="D1401" s="746" t="s">
        <v>2614</v>
      </c>
      <c r="E1401" s="750">
        <v>1500</v>
      </c>
      <c r="F1401" s="744" t="s">
        <v>5044</v>
      </c>
      <c r="G1401" s="737" t="s">
        <v>5045</v>
      </c>
      <c r="H1401" s="737" t="s">
        <v>2587</v>
      </c>
      <c r="I1401" s="737" t="s">
        <v>2526</v>
      </c>
      <c r="J1401" s="753" t="s">
        <v>2526</v>
      </c>
      <c r="K1401" s="682">
        <v>1</v>
      </c>
      <c r="L1401" s="748">
        <v>12</v>
      </c>
      <c r="M1401" s="749">
        <v>29603.890000000003</v>
      </c>
      <c r="N1401" s="682">
        <v>1</v>
      </c>
      <c r="O1401" s="748">
        <v>6</v>
      </c>
      <c r="P1401" s="749">
        <v>12919.310000000001</v>
      </c>
    </row>
    <row r="1402" spans="1:16" x14ac:dyDescent="0.2">
      <c r="A1402" s="744">
        <v>480</v>
      </c>
      <c r="B1402" s="744" t="s">
        <v>1264</v>
      </c>
      <c r="C1402" s="744" t="s">
        <v>1201</v>
      </c>
      <c r="D1402" s="746" t="s">
        <v>3920</v>
      </c>
      <c r="E1402" s="750">
        <v>2500</v>
      </c>
      <c r="F1402" s="744" t="s">
        <v>5046</v>
      </c>
      <c r="G1402" s="737" t="s">
        <v>5047</v>
      </c>
      <c r="H1402" s="737" t="s">
        <v>2587</v>
      </c>
      <c r="I1402" s="737" t="s">
        <v>2526</v>
      </c>
      <c r="J1402" s="753" t="s">
        <v>2526</v>
      </c>
      <c r="K1402" s="682">
        <v>1</v>
      </c>
      <c r="L1402" s="748">
        <v>12</v>
      </c>
      <c r="M1402" s="749">
        <v>41586.46</v>
      </c>
      <c r="N1402" s="682">
        <v>1</v>
      </c>
      <c r="O1402" s="748">
        <v>6</v>
      </c>
      <c r="P1402" s="749">
        <v>18877.989999999998</v>
      </c>
    </row>
    <row r="1403" spans="1:16" x14ac:dyDescent="0.2">
      <c r="A1403" s="744">
        <v>480</v>
      </c>
      <c r="B1403" s="744" t="s">
        <v>1264</v>
      </c>
      <c r="C1403" s="744" t="s">
        <v>1201</v>
      </c>
      <c r="D1403" s="746" t="s">
        <v>2678</v>
      </c>
      <c r="E1403" s="750">
        <v>1800</v>
      </c>
      <c r="F1403" s="744" t="s">
        <v>5048</v>
      </c>
      <c r="G1403" s="737" t="s">
        <v>5049</v>
      </c>
      <c r="H1403" s="737" t="s">
        <v>2515</v>
      </c>
      <c r="I1403" s="737" t="s">
        <v>2625</v>
      </c>
      <c r="J1403" s="753" t="s">
        <v>2511</v>
      </c>
      <c r="K1403" s="682">
        <v>1</v>
      </c>
      <c r="L1403" s="748">
        <v>12</v>
      </c>
      <c r="M1403" s="749">
        <v>32947.299999999988</v>
      </c>
      <c r="N1403" s="682">
        <v>1</v>
      </c>
      <c r="O1403" s="748">
        <v>6</v>
      </c>
      <c r="P1403" s="749">
        <v>14614.2</v>
      </c>
    </row>
    <row r="1404" spans="1:16" x14ac:dyDescent="0.2">
      <c r="A1404" s="744">
        <v>480</v>
      </c>
      <c r="B1404" s="744" t="s">
        <v>1264</v>
      </c>
      <c r="C1404" s="744" t="s">
        <v>1201</v>
      </c>
      <c r="D1404" s="746" t="s">
        <v>5050</v>
      </c>
      <c r="E1404" s="750">
        <v>1500</v>
      </c>
      <c r="F1404" s="744" t="s">
        <v>5051</v>
      </c>
      <c r="G1404" s="737" t="s">
        <v>5052</v>
      </c>
      <c r="H1404" s="737" t="s">
        <v>2519</v>
      </c>
      <c r="I1404" s="737" t="s">
        <v>2521</v>
      </c>
      <c r="J1404" s="753" t="s">
        <v>2521</v>
      </c>
      <c r="K1404" s="682">
        <v>1</v>
      </c>
      <c r="L1404" s="748">
        <v>12</v>
      </c>
      <c r="M1404" s="749">
        <v>29635.990000000005</v>
      </c>
      <c r="N1404" s="682">
        <v>1</v>
      </c>
      <c r="O1404" s="748">
        <v>6</v>
      </c>
      <c r="P1404" s="749">
        <v>12863.05</v>
      </c>
    </row>
    <row r="1405" spans="1:16" x14ac:dyDescent="0.2">
      <c r="A1405" s="744">
        <v>480</v>
      </c>
      <c r="B1405" s="744" t="s">
        <v>1264</v>
      </c>
      <c r="C1405" s="744" t="s">
        <v>1201</v>
      </c>
      <c r="D1405" s="746" t="s">
        <v>5053</v>
      </c>
      <c r="E1405" s="750">
        <v>3500</v>
      </c>
      <c r="F1405" s="744" t="s">
        <v>5054</v>
      </c>
      <c r="G1405" s="737" t="s">
        <v>5055</v>
      </c>
      <c r="H1405" s="737" t="s">
        <v>2587</v>
      </c>
      <c r="I1405" s="737" t="s">
        <v>2526</v>
      </c>
      <c r="J1405" s="753" t="s">
        <v>2526</v>
      </c>
      <c r="K1405" s="682">
        <v>1</v>
      </c>
      <c r="L1405" s="748">
        <v>12</v>
      </c>
      <c r="M1405" s="749">
        <v>54477.770000000004</v>
      </c>
      <c r="N1405" s="682">
        <v>1</v>
      </c>
      <c r="O1405" s="748">
        <v>6</v>
      </c>
      <c r="P1405" s="749">
        <v>24867.22</v>
      </c>
    </row>
    <row r="1406" spans="1:16" x14ac:dyDescent="0.2">
      <c r="A1406" s="744">
        <v>480</v>
      </c>
      <c r="B1406" s="744" t="s">
        <v>1264</v>
      </c>
      <c r="C1406" s="744" t="s">
        <v>1201</v>
      </c>
      <c r="D1406" s="746" t="s">
        <v>5056</v>
      </c>
      <c r="E1406" s="750">
        <v>3100</v>
      </c>
      <c r="F1406" s="744" t="s">
        <v>5057</v>
      </c>
      <c r="G1406" s="737" t="s">
        <v>5058</v>
      </c>
      <c r="H1406" s="737" t="s">
        <v>2583</v>
      </c>
      <c r="I1406" s="737" t="s">
        <v>2526</v>
      </c>
      <c r="J1406" s="753" t="s">
        <v>2526</v>
      </c>
      <c r="K1406" s="682">
        <v>1</v>
      </c>
      <c r="L1406" s="748">
        <v>12</v>
      </c>
      <c r="M1406" s="749">
        <v>48869.5</v>
      </c>
      <c r="N1406" s="682">
        <v>1</v>
      </c>
      <c r="O1406" s="748">
        <v>6</v>
      </c>
      <c r="P1406" s="749">
        <v>22525.5</v>
      </c>
    </row>
    <row r="1407" spans="1:16" x14ac:dyDescent="0.2">
      <c r="A1407" s="744">
        <v>480</v>
      </c>
      <c r="B1407" s="744" t="s">
        <v>1264</v>
      </c>
      <c r="C1407" s="744" t="s">
        <v>1201</v>
      </c>
      <c r="D1407" s="746" t="s">
        <v>2621</v>
      </c>
      <c r="E1407" s="750">
        <v>1800</v>
      </c>
      <c r="F1407" s="744" t="s">
        <v>5059</v>
      </c>
      <c r="G1407" s="737" t="s">
        <v>5060</v>
      </c>
      <c r="H1407" s="737" t="s">
        <v>2587</v>
      </c>
      <c r="I1407" s="737" t="s">
        <v>2526</v>
      </c>
      <c r="J1407" s="753" t="s">
        <v>2526</v>
      </c>
      <c r="K1407" s="682">
        <v>5</v>
      </c>
      <c r="L1407" s="748">
        <v>12</v>
      </c>
      <c r="M1407" s="749">
        <v>33073.699999999997</v>
      </c>
      <c r="N1407" s="682">
        <v>2</v>
      </c>
      <c r="O1407" s="748">
        <v>6</v>
      </c>
      <c r="P1407" s="749">
        <v>14730</v>
      </c>
    </row>
    <row r="1408" spans="1:16" x14ac:dyDescent="0.2">
      <c r="A1408" s="744">
        <v>480</v>
      </c>
      <c r="B1408" s="744" t="s">
        <v>1264</v>
      </c>
      <c r="C1408" s="744" t="s">
        <v>1201</v>
      </c>
      <c r="D1408" s="746" t="s">
        <v>2621</v>
      </c>
      <c r="E1408" s="750">
        <v>1800</v>
      </c>
      <c r="F1408" s="744" t="s">
        <v>5061</v>
      </c>
      <c r="G1408" s="737" t="s">
        <v>5062</v>
      </c>
      <c r="H1408" s="737" t="s">
        <v>5063</v>
      </c>
      <c r="I1408" s="737" t="s">
        <v>2625</v>
      </c>
      <c r="J1408" s="753" t="s">
        <v>2511</v>
      </c>
      <c r="K1408" s="682">
        <v>5</v>
      </c>
      <c r="L1408" s="748">
        <v>12</v>
      </c>
      <c r="M1408" s="749">
        <v>26683.969999999994</v>
      </c>
      <c r="N1408" s="682">
        <v>2</v>
      </c>
      <c r="O1408" s="748">
        <v>6</v>
      </c>
      <c r="P1408" s="749">
        <v>11805</v>
      </c>
    </row>
    <row r="1409" spans="1:16" x14ac:dyDescent="0.2">
      <c r="A1409" s="744">
        <v>480</v>
      </c>
      <c r="B1409" s="744" t="s">
        <v>1264</v>
      </c>
      <c r="C1409" s="744" t="s">
        <v>1201</v>
      </c>
      <c r="D1409" s="746" t="s">
        <v>4958</v>
      </c>
      <c r="E1409" s="750">
        <v>5000</v>
      </c>
      <c r="F1409" s="744" t="s">
        <v>5064</v>
      </c>
      <c r="G1409" s="737" t="s">
        <v>5065</v>
      </c>
      <c r="H1409" s="737" t="s">
        <v>2509</v>
      </c>
      <c r="I1409" s="737" t="s">
        <v>2625</v>
      </c>
      <c r="J1409" s="753" t="s">
        <v>2511</v>
      </c>
      <c r="K1409" s="682">
        <v>1</v>
      </c>
      <c r="L1409" s="748">
        <v>12</v>
      </c>
      <c r="M1409" s="749">
        <v>71284.44</v>
      </c>
      <c r="N1409" s="682">
        <v>1</v>
      </c>
      <c r="O1409" s="748">
        <v>6</v>
      </c>
      <c r="P1409" s="749">
        <v>33917.019999999997</v>
      </c>
    </row>
    <row r="1410" spans="1:16" x14ac:dyDescent="0.2">
      <c r="A1410" s="744">
        <v>480</v>
      </c>
      <c r="B1410" s="744" t="s">
        <v>1264</v>
      </c>
      <c r="C1410" s="744" t="s">
        <v>1201</v>
      </c>
      <c r="D1410" s="746" t="s">
        <v>2663</v>
      </c>
      <c r="E1410" s="750">
        <v>2300</v>
      </c>
      <c r="F1410" s="744" t="s">
        <v>5066</v>
      </c>
      <c r="G1410" s="737" t="s">
        <v>5067</v>
      </c>
      <c r="H1410" s="737" t="s">
        <v>2583</v>
      </c>
      <c r="I1410" s="737" t="s">
        <v>2526</v>
      </c>
      <c r="J1410" s="753" t="s">
        <v>2526</v>
      </c>
      <c r="K1410" s="682">
        <v>1</v>
      </c>
      <c r="L1410" s="748">
        <v>12</v>
      </c>
      <c r="M1410" s="749">
        <v>39135.89</v>
      </c>
      <c r="N1410" s="682">
        <v>1</v>
      </c>
      <c r="O1410" s="748">
        <v>6</v>
      </c>
      <c r="P1410" s="749">
        <v>17713.269999999997</v>
      </c>
    </row>
    <row r="1411" spans="1:16" x14ac:dyDescent="0.2">
      <c r="A1411" s="744">
        <v>480</v>
      </c>
      <c r="B1411" s="744" t="s">
        <v>1264</v>
      </c>
      <c r="C1411" s="744" t="s">
        <v>1201</v>
      </c>
      <c r="D1411" s="746" t="s">
        <v>5068</v>
      </c>
      <c r="E1411" s="750">
        <v>5000</v>
      </c>
      <c r="F1411" s="744" t="s">
        <v>5069</v>
      </c>
      <c r="G1411" s="737" t="s">
        <v>5070</v>
      </c>
      <c r="H1411" s="737" t="s">
        <v>2519</v>
      </c>
      <c r="I1411" s="737" t="s">
        <v>2519</v>
      </c>
      <c r="J1411" s="753" t="s">
        <v>2519</v>
      </c>
      <c r="K1411" s="682">
        <v>3</v>
      </c>
      <c r="L1411" s="748">
        <v>9</v>
      </c>
      <c r="M1411" s="749">
        <v>46129.700000000012</v>
      </c>
      <c r="N1411" s="682">
        <v>2</v>
      </c>
      <c r="O1411" s="748">
        <v>6</v>
      </c>
      <c r="P1411" s="749">
        <v>30786.6</v>
      </c>
    </row>
    <row r="1412" spans="1:16" x14ac:dyDescent="0.2">
      <c r="A1412" s="744">
        <v>480</v>
      </c>
      <c r="B1412" s="744" t="s">
        <v>1264</v>
      </c>
      <c r="C1412" s="744" t="s">
        <v>1201</v>
      </c>
      <c r="D1412" s="746" t="s">
        <v>2509</v>
      </c>
      <c r="E1412" s="750">
        <v>4000</v>
      </c>
      <c r="F1412" s="744" t="s">
        <v>5071</v>
      </c>
      <c r="G1412" s="737" t="s">
        <v>5072</v>
      </c>
      <c r="H1412" s="737" t="s">
        <v>2551</v>
      </c>
      <c r="I1412" s="737" t="s">
        <v>2625</v>
      </c>
      <c r="J1412" s="753" t="s">
        <v>2511</v>
      </c>
      <c r="K1412" s="682">
        <v>1</v>
      </c>
      <c r="L1412" s="748">
        <v>12</v>
      </c>
      <c r="M1412" s="749">
        <v>59261.880000000005</v>
      </c>
      <c r="N1412" s="682">
        <v>1</v>
      </c>
      <c r="O1412" s="748">
        <v>6</v>
      </c>
      <c r="P1412" s="749">
        <v>27750.32</v>
      </c>
    </row>
    <row r="1413" spans="1:16" x14ac:dyDescent="0.2">
      <c r="A1413" s="744">
        <v>480</v>
      </c>
      <c r="B1413" s="744" t="s">
        <v>2598</v>
      </c>
      <c r="C1413" s="744" t="s">
        <v>1201</v>
      </c>
      <c r="D1413" s="746" t="s">
        <v>5073</v>
      </c>
      <c r="E1413" s="750">
        <v>4500</v>
      </c>
      <c r="F1413" s="744" t="s">
        <v>5074</v>
      </c>
      <c r="G1413" s="737" t="s">
        <v>5075</v>
      </c>
      <c r="H1413" s="737" t="s">
        <v>2519</v>
      </c>
      <c r="I1413" s="737" t="s">
        <v>2519</v>
      </c>
      <c r="J1413" s="753" t="s">
        <v>2519</v>
      </c>
      <c r="K1413" s="682">
        <v>2</v>
      </c>
      <c r="L1413" s="748">
        <v>7</v>
      </c>
      <c r="M1413" s="749">
        <v>25291.86</v>
      </c>
      <c r="N1413" s="682">
        <v>2</v>
      </c>
      <c r="O1413" s="748">
        <v>6</v>
      </c>
      <c r="P1413" s="749">
        <v>27901.25</v>
      </c>
    </row>
    <row r="1414" spans="1:16" x14ac:dyDescent="0.2">
      <c r="A1414" s="744">
        <v>480</v>
      </c>
      <c r="B1414" s="744" t="s">
        <v>1264</v>
      </c>
      <c r="C1414" s="744" t="s">
        <v>1201</v>
      </c>
      <c r="D1414" s="746" t="s">
        <v>4145</v>
      </c>
      <c r="E1414" s="750">
        <v>1800</v>
      </c>
      <c r="F1414" s="744" t="s">
        <v>1785</v>
      </c>
      <c r="G1414" s="737" t="s">
        <v>1786</v>
      </c>
      <c r="H1414" s="737" t="s">
        <v>4491</v>
      </c>
      <c r="I1414" s="737" t="s">
        <v>2625</v>
      </c>
      <c r="J1414" s="753" t="s">
        <v>2511</v>
      </c>
      <c r="K1414" s="682">
        <v>1</v>
      </c>
      <c r="L1414" s="748">
        <v>11</v>
      </c>
      <c r="M1414" s="749">
        <v>7823.92</v>
      </c>
      <c r="N1414" s="682"/>
      <c r="O1414" s="748"/>
      <c r="P1414" s="749"/>
    </row>
    <row r="1415" spans="1:16" ht="22.5" x14ac:dyDescent="0.2">
      <c r="A1415" s="744">
        <v>480</v>
      </c>
      <c r="B1415" s="744" t="s">
        <v>1264</v>
      </c>
      <c r="C1415" s="744" t="s">
        <v>1201</v>
      </c>
      <c r="D1415" s="746" t="s">
        <v>3252</v>
      </c>
      <c r="E1415" s="750">
        <v>2100</v>
      </c>
      <c r="F1415" s="744" t="s">
        <v>5076</v>
      </c>
      <c r="G1415" s="737" t="s">
        <v>5077</v>
      </c>
      <c r="H1415" s="737" t="s">
        <v>5078</v>
      </c>
      <c r="I1415" s="737" t="s">
        <v>2526</v>
      </c>
      <c r="J1415" s="753" t="s">
        <v>2526</v>
      </c>
      <c r="K1415" s="682">
        <v>5</v>
      </c>
      <c r="L1415" s="748">
        <v>12</v>
      </c>
      <c r="M1415" s="749">
        <v>30866.309999999998</v>
      </c>
      <c r="N1415" s="682">
        <v>3</v>
      </c>
      <c r="O1415" s="748">
        <v>6</v>
      </c>
      <c r="P1415" s="749">
        <v>13527.96</v>
      </c>
    </row>
    <row r="1416" spans="1:16" x14ac:dyDescent="0.2">
      <c r="A1416" s="744">
        <v>480</v>
      </c>
      <c r="B1416" s="744" t="s">
        <v>2598</v>
      </c>
      <c r="C1416" s="744" t="s">
        <v>1201</v>
      </c>
      <c r="D1416" s="746" t="s">
        <v>2700</v>
      </c>
      <c r="E1416" s="750">
        <v>1800</v>
      </c>
      <c r="F1416" s="744" t="s">
        <v>5079</v>
      </c>
      <c r="G1416" s="737" t="s">
        <v>5080</v>
      </c>
      <c r="H1416" s="737" t="s">
        <v>2555</v>
      </c>
      <c r="I1416" s="737" t="s">
        <v>2625</v>
      </c>
      <c r="J1416" s="753" t="s">
        <v>2511</v>
      </c>
      <c r="K1416" s="682">
        <v>1</v>
      </c>
      <c r="L1416" s="748">
        <v>12</v>
      </c>
      <c r="M1416" s="749">
        <v>33129.549999999996</v>
      </c>
      <c r="N1416" s="682">
        <v>1</v>
      </c>
      <c r="O1416" s="748">
        <v>6</v>
      </c>
      <c r="P1416" s="749">
        <v>14724.4</v>
      </c>
    </row>
    <row r="1417" spans="1:16" x14ac:dyDescent="0.2">
      <c r="A1417" s="744">
        <v>480</v>
      </c>
      <c r="B1417" s="744" t="s">
        <v>1264</v>
      </c>
      <c r="C1417" s="744" t="s">
        <v>1201</v>
      </c>
      <c r="D1417" s="746" t="s">
        <v>2650</v>
      </c>
      <c r="E1417" s="750">
        <v>2100</v>
      </c>
      <c r="F1417" s="744" t="s">
        <v>5081</v>
      </c>
      <c r="G1417" s="737" t="s">
        <v>5082</v>
      </c>
      <c r="H1417" s="737" t="s">
        <v>3164</v>
      </c>
      <c r="I1417" s="737" t="s">
        <v>2625</v>
      </c>
      <c r="J1417" s="753" t="s">
        <v>2511</v>
      </c>
      <c r="K1417" s="682">
        <v>4</v>
      </c>
      <c r="L1417" s="748">
        <v>7</v>
      </c>
      <c r="M1417" s="749">
        <v>19999.329999999998</v>
      </c>
      <c r="N1417" s="682"/>
      <c r="O1417" s="748"/>
      <c r="P1417" s="749"/>
    </row>
    <row r="1418" spans="1:16" x14ac:dyDescent="0.2">
      <c r="A1418" s="744">
        <v>480</v>
      </c>
      <c r="B1418" s="744" t="s">
        <v>1264</v>
      </c>
      <c r="C1418" s="744" t="s">
        <v>1201</v>
      </c>
      <c r="D1418" s="746" t="s">
        <v>2614</v>
      </c>
      <c r="E1418" s="750">
        <v>1500</v>
      </c>
      <c r="F1418" s="744" t="s">
        <v>5083</v>
      </c>
      <c r="G1418" s="737" t="s">
        <v>5084</v>
      </c>
      <c r="H1418" s="737" t="s">
        <v>2519</v>
      </c>
      <c r="I1418" s="737" t="s">
        <v>2519</v>
      </c>
      <c r="J1418" s="753" t="s">
        <v>2519</v>
      </c>
      <c r="K1418" s="682">
        <v>5</v>
      </c>
      <c r="L1418" s="748">
        <v>12</v>
      </c>
      <c r="M1418" s="749">
        <v>23682.81</v>
      </c>
      <c r="N1418" s="682">
        <v>2</v>
      </c>
      <c r="O1418" s="748">
        <v>6</v>
      </c>
      <c r="P1418" s="749">
        <v>9930</v>
      </c>
    </row>
    <row r="1419" spans="1:16" x14ac:dyDescent="0.2">
      <c r="A1419" s="744">
        <v>480</v>
      </c>
      <c r="B1419" s="744" t="s">
        <v>2598</v>
      </c>
      <c r="C1419" s="744" t="s">
        <v>1201</v>
      </c>
      <c r="D1419" s="746" t="s">
        <v>2614</v>
      </c>
      <c r="E1419" s="750">
        <v>1500</v>
      </c>
      <c r="F1419" s="744" t="s">
        <v>5085</v>
      </c>
      <c r="G1419" s="737" t="s">
        <v>5086</v>
      </c>
      <c r="H1419" s="737" t="s">
        <v>5087</v>
      </c>
      <c r="I1419" s="737" t="s">
        <v>2526</v>
      </c>
      <c r="J1419" s="753" t="s">
        <v>2526</v>
      </c>
      <c r="K1419" s="682">
        <v>1</v>
      </c>
      <c r="L1419" s="748">
        <v>12</v>
      </c>
      <c r="M1419" s="749">
        <v>30618.47</v>
      </c>
      <c r="N1419" s="682">
        <v>1</v>
      </c>
      <c r="O1419" s="748">
        <v>6</v>
      </c>
      <c r="P1419" s="749">
        <v>12854.44</v>
      </c>
    </row>
    <row r="1420" spans="1:16" x14ac:dyDescent="0.2">
      <c r="A1420" s="744">
        <v>480</v>
      </c>
      <c r="B1420" s="744" t="s">
        <v>1264</v>
      </c>
      <c r="C1420" s="744" t="s">
        <v>1201</v>
      </c>
      <c r="D1420" s="746" t="s">
        <v>2611</v>
      </c>
      <c r="E1420" s="750">
        <v>1500</v>
      </c>
      <c r="F1420" s="744" t="s">
        <v>5088</v>
      </c>
      <c r="G1420" s="737" t="s">
        <v>5089</v>
      </c>
      <c r="H1420" s="737" t="s">
        <v>2519</v>
      </c>
      <c r="I1420" s="737" t="s">
        <v>2519</v>
      </c>
      <c r="J1420" s="753" t="s">
        <v>2519</v>
      </c>
      <c r="K1420" s="682">
        <v>5</v>
      </c>
      <c r="L1420" s="748">
        <v>12</v>
      </c>
      <c r="M1420" s="749">
        <v>23596.430000000004</v>
      </c>
      <c r="N1420" s="682">
        <v>2</v>
      </c>
      <c r="O1420" s="748">
        <v>6</v>
      </c>
      <c r="P1420" s="749">
        <v>9862.81</v>
      </c>
    </row>
    <row r="1421" spans="1:16" ht="22.5" x14ac:dyDescent="0.2">
      <c r="A1421" s="744">
        <v>480</v>
      </c>
      <c r="B1421" s="744" t="s">
        <v>1264</v>
      </c>
      <c r="C1421" s="744" t="s">
        <v>1201</v>
      </c>
      <c r="D1421" s="746" t="s">
        <v>3350</v>
      </c>
      <c r="E1421" s="750">
        <v>2100</v>
      </c>
      <c r="F1421" s="744" t="s">
        <v>1796</v>
      </c>
      <c r="G1421" s="737" t="s">
        <v>1797</v>
      </c>
      <c r="H1421" s="737" t="s">
        <v>5090</v>
      </c>
      <c r="I1421" s="737" t="s">
        <v>2603</v>
      </c>
      <c r="J1421" s="753" t="s">
        <v>2547</v>
      </c>
      <c r="K1421" s="682">
        <v>1</v>
      </c>
      <c r="L1421" s="748">
        <v>8</v>
      </c>
      <c r="M1421" s="749">
        <v>18498.13</v>
      </c>
      <c r="N1421" s="682"/>
      <c r="O1421" s="748"/>
      <c r="P1421" s="749"/>
    </row>
    <row r="1422" spans="1:16" x14ac:dyDescent="0.2">
      <c r="A1422" s="744">
        <v>480</v>
      </c>
      <c r="B1422" s="744" t="s">
        <v>1264</v>
      </c>
      <c r="C1422" s="744" t="s">
        <v>1201</v>
      </c>
      <c r="D1422" s="746" t="s">
        <v>3141</v>
      </c>
      <c r="E1422" s="750">
        <v>2100</v>
      </c>
      <c r="F1422" s="744" t="s">
        <v>2038</v>
      </c>
      <c r="G1422" s="737" t="s">
        <v>2039</v>
      </c>
      <c r="H1422" s="737" t="s">
        <v>2583</v>
      </c>
      <c r="I1422" s="737" t="s">
        <v>2526</v>
      </c>
      <c r="J1422" s="753" t="s">
        <v>2526</v>
      </c>
      <c r="K1422" s="682">
        <v>1</v>
      </c>
      <c r="L1422" s="748">
        <v>5</v>
      </c>
      <c r="M1422" s="749">
        <v>18949.690000000002</v>
      </c>
      <c r="N1422" s="682"/>
      <c r="O1422" s="748"/>
      <c r="P1422" s="749"/>
    </row>
    <row r="1423" spans="1:16" ht="22.5" x14ac:dyDescent="0.2">
      <c r="A1423" s="744">
        <v>480</v>
      </c>
      <c r="B1423" s="744" t="s">
        <v>1264</v>
      </c>
      <c r="C1423" s="744" t="s">
        <v>1201</v>
      </c>
      <c r="D1423" s="746" t="s">
        <v>3416</v>
      </c>
      <c r="E1423" s="750">
        <v>1800</v>
      </c>
      <c r="F1423" s="744" t="s">
        <v>5091</v>
      </c>
      <c r="G1423" s="737" t="s">
        <v>5092</v>
      </c>
      <c r="H1423" s="737" t="s">
        <v>2742</v>
      </c>
      <c r="I1423" s="737" t="s">
        <v>2521</v>
      </c>
      <c r="J1423" s="753" t="s">
        <v>2521</v>
      </c>
      <c r="K1423" s="682">
        <v>5</v>
      </c>
      <c r="L1423" s="748">
        <v>12</v>
      </c>
      <c r="M1423" s="749">
        <v>33051.120000000003</v>
      </c>
      <c r="N1423" s="682">
        <v>2</v>
      </c>
      <c r="O1423" s="748">
        <v>6</v>
      </c>
      <c r="P1423" s="749">
        <v>14704.43</v>
      </c>
    </row>
    <row r="1424" spans="1:16" ht="22.5" x14ac:dyDescent="0.2">
      <c r="A1424" s="744">
        <v>480</v>
      </c>
      <c r="B1424" s="744" t="s">
        <v>2598</v>
      </c>
      <c r="C1424" s="744" t="s">
        <v>1201</v>
      </c>
      <c r="D1424" s="746" t="s">
        <v>5093</v>
      </c>
      <c r="E1424" s="750">
        <v>4500</v>
      </c>
      <c r="F1424" s="744" t="s">
        <v>5094</v>
      </c>
      <c r="G1424" s="737" t="s">
        <v>5095</v>
      </c>
      <c r="H1424" s="737" t="s">
        <v>5096</v>
      </c>
      <c r="I1424" s="737" t="s">
        <v>2625</v>
      </c>
      <c r="J1424" s="753" t="s">
        <v>2511</v>
      </c>
      <c r="K1424" s="682">
        <v>1</v>
      </c>
      <c r="L1424" s="748">
        <v>9</v>
      </c>
      <c r="M1424" s="749">
        <v>51785.370000000017</v>
      </c>
      <c r="N1424" s="682"/>
      <c r="O1424" s="748"/>
      <c r="P1424" s="749"/>
    </row>
    <row r="1425" spans="1:16" x14ac:dyDescent="0.2">
      <c r="A1425" s="744">
        <v>480</v>
      </c>
      <c r="B1425" s="744" t="s">
        <v>1264</v>
      </c>
      <c r="C1425" s="744" t="s">
        <v>1201</v>
      </c>
      <c r="D1425" s="746" t="s">
        <v>2663</v>
      </c>
      <c r="E1425" s="750">
        <v>2300</v>
      </c>
      <c r="F1425" s="744" t="s">
        <v>2321</v>
      </c>
      <c r="G1425" s="737" t="s">
        <v>2322</v>
      </c>
      <c r="H1425" s="737" t="s">
        <v>4523</v>
      </c>
      <c r="I1425" s="737" t="s">
        <v>2526</v>
      </c>
      <c r="J1425" s="753" t="s">
        <v>2526</v>
      </c>
      <c r="K1425" s="682">
        <v>1</v>
      </c>
      <c r="L1425" s="748">
        <v>6</v>
      </c>
      <c r="M1425" s="749">
        <v>23203.33</v>
      </c>
      <c r="N1425" s="682"/>
      <c r="O1425" s="748"/>
      <c r="P1425" s="749"/>
    </row>
    <row r="1426" spans="1:16" x14ac:dyDescent="0.2">
      <c r="A1426" s="744">
        <v>480</v>
      </c>
      <c r="B1426" s="744" t="s">
        <v>1264</v>
      </c>
      <c r="C1426" s="744" t="s">
        <v>1201</v>
      </c>
      <c r="D1426" s="746" t="s">
        <v>5097</v>
      </c>
      <c r="E1426" s="750">
        <v>2100</v>
      </c>
      <c r="F1426" s="744" t="s">
        <v>5098</v>
      </c>
      <c r="G1426" s="737" t="s">
        <v>5099</v>
      </c>
      <c r="H1426" s="737" t="s">
        <v>2515</v>
      </c>
      <c r="I1426" s="737" t="s">
        <v>2625</v>
      </c>
      <c r="J1426" s="753" t="s">
        <v>2511</v>
      </c>
      <c r="K1426" s="682">
        <v>1</v>
      </c>
      <c r="L1426" s="748">
        <v>12</v>
      </c>
      <c r="M1426" s="749">
        <v>36525.89</v>
      </c>
      <c r="N1426" s="682">
        <v>1</v>
      </c>
      <c r="O1426" s="748">
        <v>6</v>
      </c>
      <c r="P1426" s="749">
        <v>16212.94</v>
      </c>
    </row>
    <row r="1427" spans="1:16" x14ac:dyDescent="0.2">
      <c r="A1427" s="744">
        <v>480</v>
      </c>
      <c r="B1427" s="744" t="s">
        <v>1264</v>
      </c>
      <c r="C1427" s="744" t="s">
        <v>1201</v>
      </c>
      <c r="D1427" s="746" t="s">
        <v>3761</v>
      </c>
      <c r="E1427" s="750">
        <v>1500</v>
      </c>
      <c r="F1427" s="744" t="s">
        <v>2167</v>
      </c>
      <c r="G1427" s="737" t="s">
        <v>2168</v>
      </c>
      <c r="H1427" s="737" t="s">
        <v>5100</v>
      </c>
      <c r="I1427" s="737" t="s">
        <v>2625</v>
      </c>
      <c r="J1427" s="753" t="s">
        <v>2511</v>
      </c>
      <c r="K1427" s="682">
        <v>1</v>
      </c>
      <c r="L1427" s="748">
        <v>8</v>
      </c>
      <c r="M1427" s="749">
        <v>14417.210000000001</v>
      </c>
      <c r="N1427" s="682"/>
      <c r="O1427" s="748"/>
      <c r="P1427" s="749"/>
    </row>
    <row r="1428" spans="1:16" x14ac:dyDescent="0.2">
      <c r="A1428" s="744">
        <v>480</v>
      </c>
      <c r="B1428" s="744" t="s">
        <v>1264</v>
      </c>
      <c r="C1428" s="744" t="s">
        <v>1201</v>
      </c>
      <c r="D1428" s="746" t="s">
        <v>5101</v>
      </c>
      <c r="E1428" s="750">
        <v>2500</v>
      </c>
      <c r="F1428" s="744" t="s">
        <v>5102</v>
      </c>
      <c r="G1428" s="737" t="s">
        <v>5103</v>
      </c>
      <c r="H1428" s="737" t="s">
        <v>5104</v>
      </c>
      <c r="I1428" s="737" t="s">
        <v>2526</v>
      </c>
      <c r="J1428" s="753" t="s">
        <v>2526</v>
      </c>
      <c r="K1428" s="682">
        <v>1</v>
      </c>
      <c r="L1428" s="748">
        <v>12</v>
      </c>
      <c r="M1428" s="749">
        <v>41161.26</v>
      </c>
      <c r="N1428" s="682">
        <v>1</v>
      </c>
      <c r="O1428" s="748">
        <v>6</v>
      </c>
      <c r="P1428" s="749">
        <v>18834.800000000003</v>
      </c>
    </row>
    <row r="1429" spans="1:16" ht="22.5" x14ac:dyDescent="0.2">
      <c r="A1429" s="744">
        <v>480</v>
      </c>
      <c r="B1429" s="744" t="s">
        <v>1264</v>
      </c>
      <c r="C1429" s="744" t="s">
        <v>1201</v>
      </c>
      <c r="D1429" s="746" t="s">
        <v>2674</v>
      </c>
      <c r="E1429" s="750">
        <v>1500</v>
      </c>
      <c r="F1429" s="744" t="s">
        <v>5105</v>
      </c>
      <c r="G1429" s="737" t="s">
        <v>5106</v>
      </c>
      <c r="H1429" s="737" t="s">
        <v>5107</v>
      </c>
      <c r="I1429" s="737" t="s">
        <v>2603</v>
      </c>
      <c r="J1429" s="753" t="s">
        <v>2547</v>
      </c>
      <c r="K1429" s="682">
        <v>1</v>
      </c>
      <c r="L1429" s="748">
        <v>12</v>
      </c>
      <c r="M1429" s="749">
        <v>30032.77</v>
      </c>
      <c r="N1429" s="682">
        <v>1</v>
      </c>
      <c r="O1429" s="748">
        <v>6</v>
      </c>
      <c r="P1429" s="749">
        <v>12929.72</v>
      </c>
    </row>
    <row r="1430" spans="1:16" x14ac:dyDescent="0.2">
      <c r="A1430" s="744">
        <v>480</v>
      </c>
      <c r="B1430" s="744" t="s">
        <v>2598</v>
      </c>
      <c r="C1430" s="744" t="s">
        <v>1201</v>
      </c>
      <c r="D1430" s="746" t="s">
        <v>2604</v>
      </c>
      <c r="E1430" s="750">
        <v>1500</v>
      </c>
      <c r="F1430" s="744" t="s">
        <v>5108</v>
      </c>
      <c r="G1430" s="737" t="s">
        <v>5109</v>
      </c>
      <c r="H1430" s="737" t="s">
        <v>3874</v>
      </c>
      <c r="I1430" s="737" t="s">
        <v>2526</v>
      </c>
      <c r="J1430" s="753" t="s">
        <v>2526</v>
      </c>
      <c r="K1430" s="682">
        <v>1</v>
      </c>
      <c r="L1430" s="748">
        <v>12</v>
      </c>
      <c r="M1430" s="749">
        <v>28664.089999999997</v>
      </c>
      <c r="N1430" s="682">
        <v>1</v>
      </c>
      <c r="O1430" s="748">
        <v>6</v>
      </c>
      <c r="P1430" s="749">
        <v>12455.810000000001</v>
      </c>
    </row>
    <row r="1431" spans="1:16" ht="22.5" x14ac:dyDescent="0.2">
      <c r="A1431" s="744">
        <v>480</v>
      </c>
      <c r="B1431" s="744" t="s">
        <v>2598</v>
      </c>
      <c r="C1431" s="744" t="s">
        <v>1201</v>
      </c>
      <c r="D1431" s="746" t="s">
        <v>2604</v>
      </c>
      <c r="E1431" s="750">
        <v>1500</v>
      </c>
      <c r="F1431" s="744" t="s">
        <v>5110</v>
      </c>
      <c r="G1431" s="737" t="s">
        <v>5111</v>
      </c>
      <c r="H1431" s="737" t="s">
        <v>2628</v>
      </c>
      <c r="I1431" s="737" t="s">
        <v>2625</v>
      </c>
      <c r="J1431" s="753" t="s">
        <v>2511</v>
      </c>
      <c r="K1431" s="682">
        <v>1</v>
      </c>
      <c r="L1431" s="748">
        <v>12</v>
      </c>
      <c r="M1431" s="749">
        <v>27266.129999999997</v>
      </c>
      <c r="N1431" s="682">
        <v>1</v>
      </c>
      <c r="O1431" s="748">
        <v>6</v>
      </c>
      <c r="P1431" s="749">
        <v>12789.57</v>
      </c>
    </row>
    <row r="1432" spans="1:16" x14ac:dyDescent="0.2">
      <c r="A1432" s="744">
        <v>480</v>
      </c>
      <c r="B1432" s="744" t="s">
        <v>1264</v>
      </c>
      <c r="C1432" s="744" t="s">
        <v>1201</v>
      </c>
      <c r="D1432" s="746" t="s">
        <v>3307</v>
      </c>
      <c r="E1432" s="750">
        <v>2100</v>
      </c>
      <c r="F1432" s="744" t="s">
        <v>1360</v>
      </c>
      <c r="G1432" s="737" t="s">
        <v>1361</v>
      </c>
      <c r="H1432" s="737" t="s">
        <v>5112</v>
      </c>
      <c r="I1432" s="737" t="s">
        <v>2526</v>
      </c>
      <c r="J1432" s="753" t="s">
        <v>2526</v>
      </c>
      <c r="K1432" s="682">
        <v>1</v>
      </c>
      <c r="L1432" s="748">
        <v>11</v>
      </c>
      <c r="M1432" s="749">
        <v>8190.43</v>
      </c>
      <c r="N1432" s="682"/>
      <c r="O1432" s="748"/>
      <c r="P1432" s="749"/>
    </row>
    <row r="1433" spans="1:16" x14ac:dyDescent="0.2">
      <c r="A1433" s="744">
        <v>480</v>
      </c>
      <c r="B1433" s="744" t="s">
        <v>2598</v>
      </c>
      <c r="C1433" s="744" t="s">
        <v>1201</v>
      </c>
      <c r="D1433" s="746" t="s">
        <v>4601</v>
      </c>
      <c r="E1433" s="750">
        <v>1500</v>
      </c>
      <c r="F1433" s="744" t="s">
        <v>5113</v>
      </c>
      <c r="G1433" s="737" t="s">
        <v>5114</v>
      </c>
      <c r="H1433" s="737" t="s">
        <v>5115</v>
      </c>
      <c r="I1433" s="737" t="s">
        <v>2526</v>
      </c>
      <c r="J1433" s="753" t="s">
        <v>2526</v>
      </c>
      <c r="K1433" s="682">
        <v>1</v>
      </c>
      <c r="L1433" s="748">
        <v>12</v>
      </c>
      <c r="M1433" s="749">
        <v>29236.13</v>
      </c>
      <c r="N1433" s="682">
        <v>1</v>
      </c>
      <c r="O1433" s="748">
        <v>6</v>
      </c>
      <c r="P1433" s="749">
        <v>12925.3</v>
      </c>
    </row>
    <row r="1434" spans="1:16" ht="22.5" x14ac:dyDescent="0.2">
      <c r="A1434" s="744">
        <v>480</v>
      </c>
      <c r="B1434" s="744" t="s">
        <v>2598</v>
      </c>
      <c r="C1434" s="744" t="s">
        <v>1201</v>
      </c>
      <c r="D1434" s="746" t="s">
        <v>2700</v>
      </c>
      <c r="E1434" s="750">
        <v>1500</v>
      </c>
      <c r="F1434" s="744" t="s">
        <v>5116</v>
      </c>
      <c r="G1434" s="737" t="s">
        <v>5117</v>
      </c>
      <c r="H1434" s="737" t="s">
        <v>5118</v>
      </c>
      <c r="I1434" s="737" t="s">
        <v>2625</v>
      </c>
      <c r="J1434" s="753" t="s">
        <v>2511</v>
      </c>
      <c r="K1434" s="682">
        <v>1</v>
      </c>
      <c r="L1434" s="748">
        <v>12</v>
      </c>
      <c r="M1434" s="749">
        <v>29239.85</v>
      </c>
      <c r="N1434" s="682">
        <v>1</v>
      </c>
      <c r="O1434" s="748">
        <v>6</v>
      </c>
      <c r="P1434" s="749">
        <v>12725.689999999999</v>
      </c>
    </row>
    <row r="1435" spans="1:16" x14ac:dyDescent="0.2">
      <c r="A1435" s="744">
        <v>480</v>
      </c>
      <c r="B1435" s="744" t="s">
        <v>1264</v>
      </c>
      <c r="C1435" s="744" t="s">
        <v>1201</v>
      </c>
      <c r="D1435" s="746" t="s">
        <v>3756</v>
      </c>
      <c r="E1435" s="750">
        <v>2700</v>
      </c>
      <c r="F1435" s="744" t="s">
        <v>5119</v>
      </c>
      <c r="G1435" s="737" t="s">
        <v>5120</v>
      </c>
      <c r="H1435" s="737" t="s">
        <v>2587</v>
      </c>
      <c r="I1435" s="737" t="s">
        <v>2526</v>
      </c>
      <c r="J1435" s="753" t="s">
        <v>2526</v>
      </c>
      <c r="K1435" s="682">
        <v>1</v>
      </c>
      <c r="L1435" s="748">
        <v>12</v>
      </c>
      <c r="M1435" s="749">
        <v>38821.519999999997</v>
      </c>
      <c r="N1435" s="682">
        <v>1</v>
      </c>
      <c r="O1435" s="748">
        <v>6</v>
      </c>
      <c r="P1435" s="749">
        <v>20663.849999999999</v>
      </c>
    </row>
    <row r="1436" spans="1:16" x14ac:dyDescent="0.2">
      <c r="A1436" s="744">
        <v>480</v>
      </c>
      <c r="B1436" s="744" t="s">
        <v>1264</v>
      </c>
      <c r="C1436" s="744" t="s">
        <v>1201</v>
      </c>
      <c r="D1436" s="746" t="s">
        <v>2608</v>
      </c>
      <c r="E1436" s="750">
        <v>1500</v>
      </c>
      <c r="F1436" s="744" t="s">
        <v>5121</v>
      </c>
      <c r="G1436" s="737" t="s">
        <v>5122</v>
      </c>
      <c r="H1436" s="737" t="s">
        <v>5123</v>
      </c>
      <c r="I1436" s="737" t="s">
        <v>2521</v>
      </c>
      <c r="J1436" s="753" t="s">
        <v>2521</v>
      </c>
      <c r="K1436" s="682">
        <v>1</v>
      </c>
      <c r="L1436" s="748">
        <v>12</v>
      </c>
      <c r="M1436" s="749">
        <v>29380.57</v>
      </c>
      <c r="N1436" s="682">
        <v>1</v>
      </c>
      <c r="O1436" s="748">
        <v>6</v>
      </c>
      <c r="P1436" s="749">
        <v>12925.84</v>
      </c>
    </row>
    <row r="1437" spans="1:16" x14ac:dyDescent="0.2">
      <c r="A1437" s="744">
        <v>480</v>
      </c>
      <c r="B1437" s="744" t="s">
        <v>1264</v>
      </c>
      <c r="C1437" s="744" t="s">
        <v>1201</v>
      </c>
      <c r="D1437" s="746" t="s">
        <v>3446</v>
      </c>
      <c r="E1437" s="750">
        <v>1800</v>
      </c>
      <c r="F1437" s="744" t="s">
        <v>1924</v>
      </c>
      <c r="G1437" s="737" t="s">
        <v>1925</v>
      </c>
      <c r="H1437" s="737" t="s">
        <v>2583</v>
      </c>
      <c r="I1437" s="737" t="s">
        <v>2526</v>
      </c>
      <c r="J1437" s="753" t="s">
        <v>2526</v>
      </c>
      <c r="K1437" s="682">
        <v>1</v>
      </c>
      <c r="L1437" s="748">
        <v>11</v>
      </c>
      <c r="M1437" s="749">
        <v>7600</v>
      </c>
      <c r="N1437" s="682"/>
      <c r="O1437" s="748"/>
      <c r="P1437" s="749"/>
    </row>
    <row r="1438" spans="1:16" x14ac:dyDescent="0.2">
      <c r="A1438" s="744">
        <v>480</v>
      </c>
      <c r="B1438" s="744" t="s">
        <v>2598</v>
      </c>
      <c r="C1438" s="744" t="s">
        <v>1201</v>
      </c>
      <c r="D1438" s="746" t="s">
        <v>2700</v>
      </c>
      <c r="E1438" s="750">
        <v>1800</v>
      </c>
      <c r="F1438" s="744" t="s">
        <v>5124</v>
      </c>
      <c r="G1438" s="737" t="s">
        <v>5125</v>
      </c>
      <c r="H1438" s="737" t="s">
        <v>3279</v>
      </c>
      <c r="I1438" s="737" t="s">
        <v>2625</v>
      </c>
      <c r="J1438" s="753" t="s">
        <v>2511</v>
      </c>
      <c r="K1438" s="682">
        <v>1</v>
      </c>
      <c r="L1438" s="748">
        <v>12</v>
      </c>
      <c r="M1438" s="749">
        <v>33001.590000000004</v>
      </c>
      <c r="N1438" s="682">
        <v>1</v>
      </c>
      <c r="O1438" s="748">
        <v>6</v>
      </c>
      <c r="P1438" s="749">
        <v>14716.74</v>
      </c>
    </row>
    <row r="1439" spans="1:16" x14ac:dyDescent="0.2">
      <c r="A1439" s="744">
        <v>480</v>
      </c>
      <c r="B1439" s="744" t="s">
        <v>1264</v>
      </c>
      <c r="C1439" s="744" t="s">
        <v>1201</v>
      </c>
      <c r="D1439" s="746" t="s">
        <v>5126</v>
      </c>
      <c r="E1439" s="750">
        <v>6500</v>
      </c>
      <c r="F1439" s="744" t="s">
        <v>5127</v>
      </c>
      <c r="G1439" s="737" t="s">
        <v>5128</v>
      </c>
      <c r="H1439" s="737" t="s">
        <v>5129</v>
      </c>
      <c r="I1439" s="737" t="s">
        <v>2625</v>
      </c>
      <c r="J1439" s="753" t="s">
        <v>2511</v>
      </c>
      <c r="K1439" s="682">
        <v>1</v>
      </c>
      <c r="L1439" s="748">
        <v>12</v>
      </c>
      <c r="M1439" s="749">
        <v>80161.089999999982</v>
      </c>
      <c r="N1439" s="682">
        <v>1</v>
      </c>
      <c r="O1439" s="748">
        <v>6</v>
      </c>
      <c r="P1439" s="749">
        <v>39847.39</v>
      </c>
    </row>
    <row r="1440" spans="1:16" x14ac:dyDescent="0.2">
      <c r="A1440" s="744">
        <v>480</v>
      </c>
      <c r="B1440" s="744" t="s">
        <v>2598</v>
      </c>
      <c r="C1440" s="744" t="s">
        <v>1201</v>
      </c>
      <c r="D1440" s="746" t="s">
        <v>2611</v>
      </c>
      <c r="E1440" s="750">
        <v>1500</v>
      </c>
      <c r="F1440" s="744" t="s">
        <v>5130</v>
      </c>
      <c r="G1440" s="737" t="s">
        <v>5131</v>
      </c>
      <c r="H1440" s="737" t="s">
        <v>2587</v>
      </c>
      <c r="I1440" s="737" t="s">
        <v>2526</v>
      </c>
      <c r="J1440" s="753" t="s">
        <v>2526</v>
      </c>
      <c r="K1440" s="682">
        <v>5</v>
      </c>
      <c r="L1440" s="748">
        <v>12</v>
      </c>
      <c r="M1440" s="749">
        <v>23399.07</v>
      </c>
      <c r="N1440" s="682">
        <v>2</v>
      </c>
      <c r="O1440" s="748">
        <v>6</v>
      </c>
      <c r="P1440" s="749">
        <v>9916.0400000000009</v>
      </c>
    </row>
    <row r="1441" spans="1:16" ht="22.5" x14ac:dyDescent="0.2">
      <c r="A1441" s="744">
        <v>480</v>
      </c>
      <c r="B1441" s="744" t="s">
        <v>1264</v>
      </c>
      <c r="C1441" s="744" t="s">
        <v>1201</v>
      </c>
      <c r="D1441" s="746" t="s">
        <v>2877</v>
      </c>
      <c r="E1441" s="750">
        <v>2100</v>
      </c>
      <c r="F1441" s="744" t="s">
        <v>5132</v>
      </c>
      <c r="G1441" s="737" t="s">
        <v>5133</v>
      </c>
      <c r="H1441" s="737" t="s">
        <v>5134</v>
      </c>
      <c r="I1441" s="737" t="s">
        <v>2526</v>
      </c>
      <c r="J1441" s="753" t="s">
        <v>2526</v>
      </c>
      <c r="K1441" s="682">
        <v>1</v>
      </c>
      <c r="L1441" s="748">
        <v>12</v>
      </c>
      <c r="M1441" s="749">
        <v>35736.160000000011</v>
      </c>
      <c r="N1441" s="682">
        <v>1</v>
      </c>
      <c r="O1441" s="748">
        <v>6</v>
      </c>
      <c r="P1441" s="749">
        <v>16436.849999999999</v>
      </c>
    </row>
    <row r="1442" spans="1:16" ht="22.5" x14ac:dyDescent="0.2">
      <c r="A1442" s="744">
        <v>480</v>
      </c>
      <c r="B1442" s="744" t="s">
        <v>2598</v>
      </c>
      <c r="C1442" s="744" t="s">
        <v>1201</v>
      </c>
      <c r="D1442" s="746" t="s">
        <v>2604</v>
      </c>
      <c r="E1442" s="750">
        <v>1500</v>
      </c>
      <c r="F1442" s="744" t="s">
        <v>5135</v>
      </c>
      <c r="G1442" s="737" t="s">
        <v>5136</v>
      </c>
      <c r="H1442" s="737" t="s">
        <v>2525</v>
      </c>
      <c r="I1442" s="737" t="s">
        <v>2526</v>
      </c>
      <c r="J1442" s="753" t="s">
        <v>2526</v>
      </c>
      <c r="K1442" s="682">
        <v>1</v>
      </c>
      <c r="L1442" s="748">
        <v>12</v>
      </c>
      <c r="M1442" s="749">
        <v>29039.719999999998</v>
      </c>
      <c r="N1442" s="682">
        <v>1</v>
      </c>
      <c r="O1442" s="748">
        <v>6</v>
      </c>
      <c r="P1442" s="749">
        <v>12800.41</v>
      </c>
    </row>
    <row r="1443" spans="1:16" x14ac:dyDescent="0.2">
      <c r="A1443" s="744">
        <v>480</v>
      </c>
      <c r="B1443" s="744" t="s">
        <v>2598</v>
      </c>
      <c r="C1443" s="744" t="s">
        <v>1201</v>
      </c>
      <c r="D1443" s="746" t="s">
        <v>3161</v>
      </c>
      <c r="E1443" s="750">
        <v>2500</v>
      </c>
      <c r="F1443" s="744" t="s">
        <v>5137</v>
      </c>
      <c r="G1443" s="737" t="s">
        <v>5138</v>
      </c>
      <c r="H1443" s="737" t="s">
        <v>5139</v>
      </c>
      <c r="I1443" s="737" t="s">
        <v>2625</v>
      </c>
      <c r="J1443" s="753" t="s">
        <v>2511</v>
      </c>
      <c r="K1443" s="682">
        <v>1</v>
      </c>
      <c r="L1443" s="748">
        <v>12</v>
      </c>
      <c r="M1443" s="749">
        <v>37875.39</v>
      </c>
      <c r="N1443" s="682">
        <v>1</v>
      </c>
      <c r="O1443" s="748">
        <v>6</v>
      </c>
      <c r="P1443" s="749">
        <v>20473</v>
      </c>
    </row>
    <row r="1444" spans="1:16" ht="22.5" x14ac:dyDescent="0.2">
      <c r="A1444" s="744">
        <v>480</v>
      </c>
      <c r="B1444" s="744" t="s">
        <v>1264</v>
      </c>
      <c r="C1444" s="744" t="s">
        <v>1201</v>
      </c>
      <c r="D1444" s="746" t="s">
        <v>2663</v>
      </c>
      <c r="E1444" s="750">
        <v>2300</v>
      </c>
      <c r="F1444" s="744" t="s">
        <v>5140</v>
      </c>
      <c r="G1444" s="737" t="s">
        <v>5141</v>
      </c>
      <c r="H1444" s="737" t="s">
        <v>5142</v>
      </c>
      <c r="I1444" s="737" t="s">
        <v>2625</v>
      </c>
      <c r="J1444" s="753" t="s">
        <v>2511</v>
      </c>
      <c r="K1444" s="682">
        <v>1</v>
      </c>
      <c r="L1444" s="748">
        <v>12</v>
      </c>
      <c r="M1444" s="749">
        <v>39136.080000000009</v>
      </c>
      <c r="N1444" s="682">
        <v>1</v>
      </c>
      <c r="O1444" s="748">
        <v>6</v>
      </c>
      <c r="P1444" s="749">
        <v>17686.579999999998</v>
      </c>
    </row>
    <row r="1445" spans="1:16" x14ac:dyDescent="0.2">
      <c r="A1445" s="744">
        <v>480</v>
      </c>
      <c r="B1445" s="744" t="s">
        <v>1264</v>
      </c>
      <c r="C1445" s="744" t="s">
        <v>1201</v>
      </c>
      <c r="D1445" s="746" t="s">
        <v>4746</v>
      </c>
      <c r="E1445" s="750">
        <v>2500</v>
      </c>
      <c r="F1445" s="744" t="s">
        <v>5143</v>
      </c>
      <c r="G1445" s="737" t="s">
        <v>5144</v>
      </c>
      <c r="H1445" s="737" t="s">
        <v>2583</v>
      </c>
      <c r="I1445" s="737" t="s">
        <v>2526</v>
      </c>
      <c r="J1445" s="753" t="s">
        <v>2526</v>
      </c>
      <c r="K1445" s="682">
        <v>1</v>
      </c>
      <c r="L1445" s="748">
        <v>12</v>
      </c>
      <c r="M1445" s="749">
        <v>28684.229999999996</v>
      </c>
      <c r="N1445" s="682">
        <v>1</v>
      </c>
      <c r="O1445" s="748">
        <v>6</v>
      </c>
      <c r="P1445" s="749">
        <v>15884.16</v>
      </c>
    </row>
    <row r="1446" spans="1:16" x14ac:dyDescent="0.2">
      <c r="A1446" s="744">
        <v>480</v>
      </c>
      <c r="B1446" s="744" t="s">
        <v>1264</v>
      </c>
      <c r="C1446" s="744" t="s">
        <v>1201</v>
      </c>
      <c r="D1446" s="746" t="s">
        <v>3141</v>
      </c>
      <c r="E1446" s="750">
        <v>2100</v>
      </c>
      <c r="F1446" s="744" t="s">
        <v>5145</v>
      </c>
      <c r="G1446" s="737" t="s">
        <v>5146</v>
      </c>
      <c r="H1446" s="737" t="s">
        <v>5147</v>
      </c>
      <c r="I1446" s="737" t="s">
        <v>2526</v>
      </c>
      <c r="J1446" s="753" t="s">
        <v>2526</v>
      </c>
      <c r="K1446" s="682">
        <v>1</v>
      </c>
      <c r="L1446" s="748">
        <v>12</v>
      </c>
      <c r="M1446" s="749">
        <v>36032.180000000008</v>
      </c>
      <c r="N1446" s="682">
        <v>1</v>
      </c>
      <c r="O1446" s="748">
        <v>6</v>
      </c>
      <c r="P1446" s="749">
        <v>16151.880000000001</v>
      </c>
    </row>
    <row r="1447" spans="1:16" x14ac:dyDescent="0.2">
      <c r="A1447" s="744">
        <v>480</v>
      </c>
      <c r="B1447" s="744" t="s">
        <v>1264</v>
      </c>
      <c r="C1447" s="744" t="s">
        <v>1201</v>
      </c>
      <c r="D1447" s="746" t="s">
        <v>5148</v>
      </c>
      <c r="E1447" s="750">
        <v>2500</v>
      </c>
      <c r="F1447" s="744" t="s">
        <v>5149</v>
      </c>
      <c r="G1447" s="737" t="s">
        <v>5150</v>
      </c>
      <c r="H1447" s="737" t="s">
        <v>5151</v>
      </c>
      <c r="I1447" s="737" t="s">
        <v>2625</v>
      </c>
      <c r="J1447" s="753" t="s">
        <v>2511</v>
      </c>
      <c r="K1447" s="682">
        <v>1</v>
      </c>
      <c r="L1447" s="748">
        <v>12</v>
      </c>
      <c r="M1447" s="749">
        <v>41413.100000000006</v>
      </c>
      <c r="N1447" s="682">
        <v>1</v>
      </c>
      <c r="O1447" s="748">
        <v>6</v>
      </c>
      <c r="P1447" s="749">
        <v>18873.739999999998</v>
      </c>
    </row>
    <row r="1448" spans="1:16" ht="22.5" x14ac:dyDescent="0.2">
      <c r="A1448" s="744">
        <v>480</v>
      </c>
      <c r="B1448" s="744" t="s">
        <v>1264</v>
      </c>
      <c r="C1448" s="744" t="s">
        <v>1201</v>
      </c>
      <c r="D1448" s="746" t="s">
        <v>5152</v>
      </c>
      <c r="E1448" s="750">
        <v>6000</v>
      </c>
      <c r="F1448" s="744" t="s">
        <v>5153</v>
      </c>
      <c r="G1448" s="737" t="s">
        <v>5154</v>
      </c>
      <c r="H1448" s="737" t="s">
        <v>5155</v>
      </c>
      <c r="I1448" s="737" t="s">
        <v>2625</v>
      </c>
      <c r="J1448" s="753" t="s">
        <v>2511</v>
      </c>
      <c r="K1448" s="682">
        <v>5</v>
      </c>
      <c r="L1448" s="748">
        <v>12</v>
      </c>
      <c r="M1448" s="749">
        <v>77117.070000000007</v>
      </c>
      <c r="N1448" s="682">
        <v>2</v>
      </c>
      <c r="O1448" s="748">
        <v>6</v>
      </c>
      <c r="P1448" s="749">
        <v>36880.839999999997</v>
      </c>
    </row>
    <row r="1449" spans="1:16" x14ac:dyDescent="0.2">
      <c r="A1449" s="744">
        <v>480</v>
      </c>
      <c r="B1449" s="744" t="s">
        <v>1264</v>
      </c>
      <c r="C1449" s="744" t="s">
        <v>1201</v>
      </c>
      <c r="D1449" s="746" t="s">
        <v>3577</v>
      </c>
      <c r="E1449" s="750">
        <v>3500</v>
      </c>
      <c r="F1449" s="744" t="s">
        <v>5156</v>
      </c>
      <c r="G1449" s="737" t="s">
        <v>5157</v>
      </c>
      <c r="H1449" s="737" t="s">
        <v>2806</v>
      </c>
      <c r="I1449" s="737" t="s">
        <v>2625</v>
      </c>
      <c r="J1449" s="753" t="s">
        <v>2511</v>
      </c>
      <c r="K1449" s="682">
        <v>1</v>
      </c>
      <c r="L1449" s="748">
        <v>12</v>
      </c>
      <c r="M1449" s="749">
        <v>53182.479999999989</v>
      </c>
      <c r="N1449" s="682">
        <v>1</v>
      </c>
      <c r="O1449" s="748">
        <v>6</v>
      </c>
      <c r="P1449" s="749">
        <v>24895.83</v>
      </c>
    </row>
    <row r="1450" spans="1:16" x14ac:dyDescent="0.2">
      <c r="A1450" s="744">
        <v>480</v>
      </c>
      <c r="B1450" s="744" t="s">
        <v>1264</v>
      </c>
      <c r="C1450" s="744" t="s">
        <v>1201</v>
      </c>
      <c r="D1450" s="746" t="s">
        <v>3016</v>
      </c>
      <c r="E1450" s="750">
        <v>3500</v>
      </c>
      <c r="F1450" s="744" t="s">
        <v>5158</v>
      </c>
      <c r="G1450" s="737" t="s">
        <v>5159</v>
      </c>
      <c r="H1450" s="737" t="s">
        <v>2815</v>
      </c>
      <c r="I1450" s="737" t="s">
        <v>2526</v>
      </c>
      <c r="J1450" s="753" t="s">
        <v>2526</v>
      </c>
      <c r="K1450" s="682">
        <v>1</v>
      </c>
      <c r="L1450" s="748">
        <v>12</v>
      </c>
      <c r="M1450" s="749">
        <v>52373.649999999994</v>
      </c>
      <c r="N1450" s="682">
        <v>1</v>
      </c>
      <c r="O1450" s="748">
        <v>6</v>
      </c>
      <c r="P1450" s="749">
        <v>24685.53</v>
      </c>
    </row>
    <row r="1451" spans="1:16" x14ac:dyDescent="0.2">
      <c r="A1451" s="744">
        <v>480</v>
      </c>
      <c r="B1451" s="744" t="s">
        <v>1264</v>
      </c>
      <c r="C1451" s="744" t="s">
        <v>1201</v>
      </c>
      <c r="D1451" s="746" t="s">
        <v>5160</v>
      </c>
      <c r="E1451" s="750">
        <v>8000</v>
      </c>
      <c r="F1451" s="744" t="s">
        <v>5161</v>
      </c>
      <c r="G1451" s="737" t="s">
        <v>5162</v>
      </c>
      <c r="H1451" s="737" t="s">
        <v>4885</v>
      </c>
      <c r="I1451" s="737" t="s">
        <v>2625</v>
      </c>
      <c r="J1451" s="753" t="s">
        <v>2511</v>
      </c>
      <c r="K1451" s="682">
        <v>4</v>
      </c>
      <c r="L1451" s="748">
        <v>10</v>
      </c>
      <c r="M1451" s="749">
        <v>88565.540000000008</v>
      </c>
      <c r="N1451" s="682"/>
      <c r="O1451" s="748"/>
      <c r="P1451" s="749"/>
    </row>
    <row r="1452" spans="1:16" ht="22.5" x14ac:dyDescent="0.2">
      <c r="A1452" s="744">
        <v>480</v>
      </c>
      <c r="B1452" s="744" t="s">
        <v>1264</v>
      </c>
      <c r="C1452" s="744" t="s">
        <v>1201</v>
      </c>
      <c r="D1452" s="746" t="s">
        <v>2746</v>
      </c>
      <c r="E1452" s="750">
        <v>1800</v>
      </c>
      <c r="F1452" s="744" t="s">
        <v>5163</v>
      </c>
      <c r="G1452" s="737" t="s">
        <v>5164</v>
      </c>
      <c r="H1452" s="737" t="s">
        <v>5165</v>
      </c>
      <c r="I1452" s="737" t="s">
        <v>2603</v>
      </c>
      <c r="J1452" s="753" t="s">
        <v>2547</v>
      </c>
      <c r="K1452" s="682">
        <v>1</v>
      </c>
      <c r="L1452" s="748">
        <v>12</v>
      </c>
      <c r="M1452" s="749">
        <v>32990.28</v>
      </c>
      <c r="N1452" s="682">
        <v>1</v>
      </c>
      <c r="O1452" s="748">
        <v>6</v>
      </c>
      <c r="P1452" s="749">
        <v>14498.08</v>
      </c>
    </row>
    <row r="1453" spans="1:16" x14ac:dyDescent="0.2">
      <c r="A1453" s="744">
        <v>480</v>
      </c>
      <c r="B1453" s="744" t="s">
        <v>1264</v>
      </c>
      <c r="C1453" s="744" t="s">
        <v>1201</v>
      </c>
      <c r="D1453" s="746" t="s">
        <v>5166</v>
      </c>
      <c r="E1453" s="750">
        <v>1800</v>
      </c>
      <c r="F1453" s="744" t="s">
        <v>5167</v>
      </c>
      <c r="G1453" s="737" t="s">
        <v>5168</v>
      </c>
      <c r="H1453" s="737" t="s">
        <v>3424</v>
      </c>
      <c r="I1453" s="737" t="s">
        <v>2526</v>
      </c>
      <c r="J1453" s="753" t="s">
        <v>2526</v>
      </c>
      <c r="K1453" s="682">
        <v>5</v>
      </c>
      <c r="L1453" s="748">
        <v>12</v>
      </c>
      <c r="M1453" s="749">
        <v>26652.929999999997</v>
      </c>
      <c r="N1453" s="682">
        <v>2</v>
      </c>
      <c r="O1453" s="748">
        <v>6</v>
      </c>
      <c r="P1453" s="749">
        <v>11412.48</v>
      </c>
    </row>
    <row r="1454" spans="1:16" ht="22.5" x14ac:dyDescent="0.2">
      <c r="A1454" s="744">
        <v>480</v>
      </c>
      <c r="B1454" s="744" t="s">
        <v>1264</v>
      </c>
      <c r="C1454" s="744" t="s">
        <v>1201</v>
      </c>
      <c r="D1454" s="746" t="s">
        <v>2678</v>
      </c>
      <c r="E1454" s="750">
        <v>1800</v>
      </c>
      <c r="F1454" s="744" t="s">
        <v>5169</v>
      </c>
      <c r="G1454" s="737" t="s">
        <v>5170</v>
      </c>
      <c r="H1454" s="737" t="s">
        <v>5171</v>
      </c>
      <c r="I1454" s="737" t="s">
        <v>2603</v>
      </c>
      <c r="J1454" s="753" t="s">
        <v>2547</v>
      </c>
      <c r="K1454" s="682">
        <v>1</v>
      </c>
      <c r="L1454" s="748">
        <v>12</v>
      </c>
      <c r="M1454" s="749">
        <v>33271.549999999996</v>
      </c>
      <c r="N1454" s="682">
        <v>1</v>
      </c>
      <c r="O1454" s="748">
        <v>6</v>
      </c>
      <c r="P1454" s="749">
        <v>14729.52</v>
      </c>
    </row>
    <row r="1455" spans="1:16" x14ac:dyDescent="0.2">
      <c r="A1455" s="744">
        <v>480</v>
      </c>
      <c r="B1455" s="744" t="s">
        <v>1264</v>
      </c>
      <c r="C1455" s="744" t="s">
        <v>1201</v>
      </c>
      <c r="D1455" s="746" t="s">
        <v>2674</v>
      </c>
      <c r="E1455" s="750">
        <v>1500</v>
      </c>
      <c r="F1455" s="744" t="s">
        <v>5172</v>
      </c>
      <c r="G1455" s="737" t="s">
        <v>5173</v>
      </c>
      <c r="H1455" s="737" t="s">
        <v>5174</v>
      </c>
      <c r="I1455" s="737" t="s">
        <v>2526</v>
      </c>
      <c r="J1455" s="753" t="s">
        <v>2526</v>
      </c>
      <c r="K1455" s="682">
        <v>1</v>
      </c>
      <c r="L1455" s="748">
        <v>12</v>
      </c>
      <c r="M1455" s="749">
        <v>29574.990000000005</v>
      </c>
      <c r="N1455" s="682">
        <v>1</v>
      </c>
      <c r="O1455" s="748">
        <v>6</v>
      </c>
      <c r="P1455" s="749">
        <v>12582.79</v>
      </c>
    </row>
    <row r="1456" spans="1:16" x14ac:dyDescent="0.2">
      <c r="A1456" s="744">
        <v>480</v>
      </c>
      <c r="B1456" s="744" t="s">
        <v>2598</v>
      </c>
      <c r="C1456" s="744" t="s">
        <v>1201</v>
      </c>
      <c r="D1456" s="746" t="s">
        <v>2604</v>
      </c>
      <c r="E1456" s="750">
        <v>2300</v>
      </c>
      <c r="F1456" s="744" t="s">
        <v>5175</v>
      </c>
      <c r="G1456" s="737" t="s">
        <v>5176</v>
      </c>
      <c r="H1456" s="737" t="s">
        <v>2882</v>
      </c>
      <c r="I1456" s="737" t="s">
        <v>2526</v>
      </c>
      <c r="J1456" s="753" t="s">
        <v>2526</v>
      </c>
      <c r="K1456" s="682">
        <v>1</v>
      </c>
      <c r="L1456" s="748">
        <v>12</v>
      </c>
      <c r="M1456" s="749">
        <v>36015.709999999992</v>
      </c>
      <c r="N1456" s="682">
        <v>1</v>
      </c>
      <c r="O1456" s="748">
        <v>6</v>
      </c>
      <c r="P1456" s="749">
        <v>16751.95</v>
      </c>
    </row>
    <row r="1457" spans="1:16" x14ac:dyDescent="0.2">
      <c r="A1457" s="744">
        <v>480</v>
      </c>
      <c r="B1457" s="744" t="s">
        <v>3203</v>
      </c>
      <c r="C1457" s="744" t="s">
        <v>1201</v>
      </c>
      <c r="D1457" s="746" t="s">
        <v>4166</v>
      </c>
      <c r="E1457" s="750">
        <v>3100</v>
      </c>
      <c r="F1457" s="744" t="s">
        <v>5177</v>
      </c>
      <c r="G1457" s="737" t="s">
        <v>5178</v>
      </c>
      <c r="H1457" s="737" t="s">
        <v>3506</v>
      </c>
      <c r="I1457" s="737" t="s">
        <v>2625</v>
      </c>
      <c r="J1457" s="753" t="s">
        <v>2511</v>
      </c>
      <c r="K1457" s="682">
        <v>1</v>
      </c>
      <c r="L1457" s="748">
        <v>6</v>
      </c>
      <c r="M1457" s="749">
        <v>17483.330000000002</v>
      </c>
      <c r="N1457" s="682"/>
      <c r="O1457" s="748"/>
      <c r="P1457" s="749"/>
    </row>
    <row r="1458" spans="1:16" ht="22.5" x14ac:dyDescent="0.2">
      <c r="A1458" s="744">
        <v>480</v>
      </c>
      <c r="B1458" s="744" t="s">
        <v>1264</v>
      </c>
      <c r="C1458" s="744" t="s">
        <v>1201</v>
      </c>
      <c r="D1458" s="746" t="s">
        <v>2674</v>
      </c>
      <c r="E1458" s="750">
        <v>1500</v>
      </c>
      <c r="F1458" s="744" t="s">
        <v>5179</v>
      </c>
      <c r="G1458" s="737" t="s">
        <v>5180</v>
      </c>
      <c r="H1458" s="737" t="s">
        <v>5181</v>
      </c>
      <c r="I1458" s="737" t="s">
        <v>2625</v>
      </c>
      <c r="J1458" s="753" t="s">
        <v>2511</v>
      </c>
      <c r="K1458" s="682">
        <v>1</v>
      </c>
      <c r="L1458" s="748">
        <v>12</v>
      </c>
      <c r="M1458" s="749">
        <v>29614.579999999998</v>
      </c>
      <c r="N1458" s="682">
        <v>1</v>
      </c>
      <c r="O1458" s="748">
        <v>6</v>
      </c>
      <c r="P1458" s="749">
        <v>12930</v>
      </c>
    </row>
    <row r="1459" spans="1:16" x14ac:dyDescent="0.2">
      <c r="A1459" s="744">
        <v>480</v>
      </c>
      <c r="B1459" s="744" t="s">
        <v>1264</v>
      </c>
      <c r="C1459" s="744" t="s">
        <v>1201</v>
      </c>
      <c r="D1459" s="746" t="s">
        <v>5182</v>
      </c>
      <c r="E1459" s="750">
        <v>2100</v>
      </c>
      <c r="F1459" s="744" t="s">
        <v>5183</v>
      </c>
      <c r="G1459" s="737" t="s">
        <v>5184</v>
      </c>
      <c r="H1459" s="737" t="s">
        <v>2525</v>
      </c>
      <c r="I1459" s="737" t="s">
        <v>2526</v>
      </c>
      <c r="J1459" s="753" t="s">
        <v>2526</v>
      </c>
      <c r="K1459" s="682">
        <v>1</v>
      </c>
      <c r="L1459" s="748">
        <v>12</v>
      </c>
      <c r="M1459" s="749">
        <v>36721.61</v>
      </c>
      <c r="N1459" s="682">
        <v>1</v>
      </c>
      <c r="O1459" s="748">
        <v>6</v>
      </c>
      <c r="P1459" s="749">
        <v>17391.150000000001</v>
      </c>
    </row>
    <row r="1460" spans="1:16" x14ac:dyDescent="0.2">
      <c r="A1460" s="744">
        <v>480</v>
      </c>
      <c r="B1460" s="744" t="s">
        <v>1264</v>
      </c>
      <c r="C1460" s="744" t="s">
        <v>1201</v>
      </c>
      <c r="D1460" s="746" t="s">
        <v>5185</v>
      </c>
      <c r="E1460" s="750">
        <v>2500</v>
      </c>
      <c r="F1460" s="744" t="s">
        <v>5186</v>
      </c>
      <c r="G1460" s="737" t="s">
        <v>5187</v>
      </c>
      <c r="H1460" s="737" t="s">
        <v>2587</v>
      </c>
      <c r="I1460" s="737" t="s">
        <v>2526</v>
      </c>
      <c r="J1460" s="753" t="s">
        <v>2526</v>
      </c>
      <c r="K1460" s="682">
        <v>1</v>
      </c>
      <c r="L1460" s="748">
        <v>12</v>
      </c>
      <c r="M1460" s="749">
        <v>41251.670000000006</v>
      </c>
      <c r="N1460" s="682">
        <v>1</v>
      </c>
      <c r="O1460" s="748">
        <v>6</v>
      </c>
      <c r="P1460" s="749">
        <v>19119.169999999998</v>
      </c>
    </row>
    <row r="1461" spans="1:16" ht="22.5" x14ac:dyDescent="0.2">
      <c r="A1461" s="744">
        <v>480</v>
      </c>
      <c r="B1461" s="744" t="s">
        <v>1264</v>
      </c>
      <c r="C1461" s="744" t="s">
        <v>1201</v>
      </c>
      <c r="D1461" s="746" t="s">
        <v>4532</v>
      </c>
      <c r="E1461" s="750">
        <v>2100</v>
      </c>
      <c r="F1461" s="744" t="s">
        <v>5188</v>
      </c>
      <c r="G1461" s="737" t="s">
        <v>5189</v>
      </c>
      <c r="H1461" s="737" t="s">
        <v>2587</v>
      </c>
      <c r="I1461" s="737" t="s">
        <v>2526</v>
      </c>
      <c r="J1461" s="753" t="s">
        <v>2526</v>
      </c>
      <c r="K1461" s="682">
        <v>1</v>
      </c>
      <c r="L1461" s="748">
        <v>12</v>
      </c>
      <c r="M1461" s="749">
        <v>36881.78</v>
      </c>
      <c r="N1461" s="682">
        <v>1</v>
      </c>
      <c r="O1461" s="748">
        <v>6</v>
      </c>
      <c r="P1461" s="749">
        <v>16530</v>
      </c>
    </row>
    <row r="1462" spans="1:16" x14ac:dyDescent="0.2">
      <c r="A1462" s="744">
        <v>480</v>
      </c>
      <c r="B1462" s="744" t="s">
        <v>1264</v>
      </c>
      <c r="C1462" s="744" t="s">
        <v>1201</v>
      </c>
      <c r="D1462" s="746" t="s">
        <v>5190</v>
      </c>
      <c r="E1462" s="750">
        <v>8000</v>
      </c>
      <c r="F1462" s="744" t="s">
        <v>5191</v>
      </c>
      <c r="G1462" s="737" t="s">
        <v>5192</v>
      </c>
      <c r="H1462" s="737" t="s">
        <v>2555</v>
      </c>
      <c r="I1462" s="737" t="s">
        <v>2625</v>
      </c>
      <c r="J1462" s="753" t="s">
        <v>2511</v>
      </c>
      <c r="K1462" s="682">
        <v>5</v>
      </c>
      <c r="L1462" s="748">
        <v>12</v>
      </c>
      <c r="M1462" s="749">
        <v>99361.650000000009</v>
      </c>
      <c r="N1462" s="682">
        <v>2</v>
      </c>
      <c r="O1462" s="748">
        <v>6</v>
      </c>
      <c r="P1462" s="749">
        <v>48557.78</v>
      </c>
    </row>
    <row r="1463" spans="1:16" x14ac:dyDescent="0.2">
      <c r="A1463" s="744">
        <v>480</v>
      </c>
      <c r="B1463" s="744" t="s">
        <v>1264</v>
      </c>
      <c r="C1463" s="744" t="s">
        <v>1201</v>
      </c>
      <c r="D1463" s="746" t="s">
        <v>3970</v>
      </c>
      <c r="E1463" s="750">
        <v>3500</v>
      </c>
      <c r="F1463" s="744" t="s">
        <v>5193</v>
      </c>
      <c r="G1463" s="737" t="s">
        <v>5194</v>
      </c>
      <c r="H1463" s="737" t="s">
        <v>3320</v>
      </c>
      <c r="I1463" s="737" t="s">
        <v>2625</v>
      </c>
      <c r="J1463" s="753" t="s">
        <v>2511</v>
      </c>
      <c r="K1463" s="682">
        <v>1</v>
      </c>
      <c r="L1463" s="748">
        <v>12</v>
      </c>
      <c r="M1463" s="749">
        <v>47653.81</v>
      </c>
      <c r="N1463" s="682">
        <v>1</v>
      </c>
      <c r="O1463" s="748">
        <v>6</v>
      </c>
      <c r="P1463" s="749">
        <v>21930</v>
      </c>
    </row>
    <row r="1464" spans="1:16" ht="22.5" x14ac:dyDescent="0.2">
      <c r="A1464" s="744">
        <v>480</v>
      </c>
      <c r="B1464" s="744" t="s">
        <v>1264</v>
      </c>
      <c r="C1464" s="744" t="s">
        <v>1201</v>
      </c>
      <c r="D1464" s="746" t="s">
        <v>3766</v>
      </c>
      <c r="E1464" s="750">
        <v>2100</v>
      </c>
      <c r="F1464" s="744" t="s">
        <v>5195</v>
      </c>
      <c r="G1464" s="737" t="s">
        <v>5196</v>
      </c>
      <c r="H1464" s="737" t="s">
        <v>5197</v>
      </c>
      <c r="I1464" s="737" t="s">
        <v>2625</v>
      </c>
      <c r="J1464" s="753" t="s">
        <v>2511</v>
      </c>
      <c r="K1464" s="682">
        <v>1</v>
      </c>
      <c r="L1464" s="748">
        <v>3</v>
      </c>
      <c r="M1464" s="749">
        <v>10988.18</v>
      </c>
      <c r="N1464" s="682"/>
      <c r="O1464" s="748"/>
      <c r="P1464" s="749"/>
    </row>
    <row r="1465" spans="1:16" x14ac:dyDescent="0.2">
      <c r="A1465" s="744">
        <v>480</v>
      </c>
      <c r="B1465" s="744" t="s">
        <v>1264</v>
      </c>
      <c r="C1465" s="744" t="s">
        <v>1201</v>
      </c>
      <c r="D1465" s="746" t="s">
        <v>3073</v>
      </c>
      <c r="E1465" s="750">
        <v>2100</v>
      </c>
      <c r="F1465" s="744" t="s">
        <v>5198</v>
      </c>
      <c r="G1465" s="737" t="s">
        <v>5199</v>
      </c>
      <c r="H1465" s="737" t="s">
        <v>2583</v>
      </c>
      <c r="I1465" s="737" t="s">
        <v>2526</v>
      </c>
      <c r="J1465" s="753" t="s">
        <v>2526</v>
      </c>
      <c r="K1465" s="682">
        <v>1</v>
      </c>
      <c r="L1465" s="748">
        <v>12</v>
      </c>
      <c r="M1465" s="749">
        <v>30606.809999999994</v>
      </c>
      <c r="N1465" s="682">
        <v>1</v>
      </c>
      <c r="O1465" s="748">
        <v>6</v>
      </c>
      <c r="P1465" s="749">
        <v>14153.05</v>
      </c>
    </row>
    <row r="1466" spans="1:16" x14ac:dyDescent="0.2">
      <c r="A1466" s="744">
        <v>480</v>
      </c>
      <c r="B1466" s="744" t="s">
        <v>1264</v>
      </c>
      <c r="C1466" s="744" t="s">
        <v>1201</v>
      </c>
      <c r="D1466" s="746" t="s">
        <v>2674</v>
      </c>
      <c r="E1466" s="750">
        <v>1500</v>
      </c>
      <c r="F1466" s="744" t="s">
        <v>5200</v>
      </c>
      <c r="G1466" s="737" t="s">
        <v>5201</v>
      </c>
      <c r="H1466" s="737" t="s">
        <v>5202</v>
      </c>
      <c r="I1466" s="737" t="s">
        <v>2526</v>
      </c>
      <c r="J1466" s="753" t="s">
        <v>2526</v>
      </c>
      <c r="K1466" s="682">
        <v>1</v>
      </c>
      <c r="L1466" s="748">
        <v>12</v>
      </c>
      <c r="M1466" s="749">
        <v>29482.78</v>
      </c>
      <c r="N1466" s="682">
        <v>1</v>
      </c>
      <c r="O1466" s="748">
        <v>6</v>
      </c>
      <c r="P1466" s="749">
        <v>12919.57</v>
      </c>
    </row>
    <row r="1467" spans="1:16" x14ac:dyDescent="0.2">
      <c r="A1467" s="744">
        <v>480</v>
      </c>
      <c r="B1467" s="744" t="s">
        <v>1264</v>
      </c>
      <c r="C1467" s="744" t="s">
        <v>1201</v>
      </c>
      <c r="D1467" s="746" t="s">
        <v>2509</v>
      </c>
      <c r="E1467" s="750">
        <v>4500</v>
      </c>
      <c r="F1467" s="744" t="s">
        <v>1966</v>
      </c>
      <c r="G1467" s="737" t="s">
        <v>1967</v>
      </c>
      <c r="H1467" s="737" t="s">
        <v>2555</v>
      </c>
      <c r="I1467" s="737" t="s">
        <v>2625</v>
      </c>
      <c r="J1467" s="753" t="s">
        <v>2511</v>
      </c>
      <c r="K1467" s="682">
        <v>1</v>
      </c>
      <c r="L1467" s="748">
        <v>11</v>
      </c>
      <c r="M1467" s="749">
        <v>13831.939999999999</v>
      </c>
      <c r="N1467" s="682"/>
      <c r="O1467" s="748"/>
      <c r="P1467" s="749"/>
    </row>
    <row r="1468" spans="1:16" ht="22.5" x14ac:dyDescent="0.2">
      <c r="A1468" s="744">
        <v>480</v>
      </c>
      <c r="B1468" s="744" t="s">
        <v>1264</v>
      </c>
      <c r="C1468" s="744" t="s">
        <v>1201</v>
      </c>
      <c r="D1468" s="746" t="s">
        <v>2608</v>
      </c>
      <c r="E1468" s="750">
        <v>1500</v>
      </c>
      <c r="F1468" s="744" t="s">
        <v>5203</v>
      </c>
      <c r="G1468" s="737" t="s">
        <v>5204</v>
      </c>
      <c r="H1468" s="737" t="s">
        <v>2519</v>
      </c>
      <c r="I1468" s="737" t="s">
        <v>2521</v>
      </c>
      <c r="J1468" s="753" t="s">
        <v>2521</v>
      </c>
      <c r="K1468" s="682">
        <v>1</v>
      </c>
      <c r="L1468" s="748">
        <v>12</v>
      </c>
      <c r="M1468" s="749">
        <v>29427.919999999995</v>
      </c>
      <c r="N1468" s="682">
        <v>1</v>
      </c>
      <c r="O1468" s="748">
        <v>6</v>
      </c>
      <c r="P1468" s="749">
        <v>12920.68</v>
      </c>
    </row>
    <row r="1469" spans="1:16" x14ac:dyDescent="0.2">
      <c r="A1469" s="744">
        <v>480</v>
      </c>
      <c r="B1469" s="744" t="s">
        <v>1264</v>
      </c>
      <c r="C1469" s="744" t="s">
        <v>1201</v>
      </c>
      <c r="D1469" s="746" t="s">
        <v>5205</v>
      </c>
      <c r="E1469" s="750">
        <v>3500</v>
      </c>
      <c r="F1469" s="744" t="s">
        <v>5206</v>
      </c>
      <c r="G1469" s="737" t="s">
        <v>5207</v>
      </c>
      <c r="H1469" s="737" t="s">
        <v>4077</v>
      </c>
      <c r="I1469" s="737" t="s">
        <v>2625</v>
      </c>
      <c r="J1469" s="753" t="s">
        <v>2511</v>
      </c>
      <c r="K1469" s="682">
        <v>1</v>
      </c>
      <c r="L1469" s="748">
        <v>12</v>
      </c>
      <c r="M1469" s="749">
        <v>47199.79</v>
      </c>
      <c r="N1469" s="682">
        <v>1</v>
      </c>
      <c r="O1469" s="748">
        <v>6</v>
      </c>
      <c r="P1469" s="749">
        <v>21824.03</v>
      </c>
    </row>
    <row r="1470" spans="1:16" ht="22.5" x14ac:dyDescent="0.2">
      <c r="A1470" s="744">
        <v>480</v>
      </c>
      <c r="B1470" s="744" t="s">
        <v>1264</v>
      </c>
      <c r="C1470" s="744" t="s">
        <v>1201</v>
      </c>
      <c r="D1470" s="746" t="s">
        <v>2674</v>
      </c>
      <c r="E1470" s="750">
        <v>1500</v>
      </c>
      <c r="F1470" s="744" t="s">
        <v>5208</v>
      </c>
      <c r="G1470" s="737" t="s">
        <v>5209</v>
      </c>
      <c r="H1470" s="737" t="s">
        <v>2509</v>
      </c>
      <c r="I1470" s="737" t="s">
        <v>2625</v>
      </c>
      <c r="J1470" s="753" t="s">
        <v>2511</v>
      </c>
      <c r="K1470" s="682">
        <v>1</v>
      </c>
      <c r="L1470" s="748">
        <v>12</v>
      </c>
      <c r="M1470" s="749">
        <v>29691.97</v>
      </c>
      <c r="N1470" s="682">
        <v>1</v>
      </c>
      <c r="O1470" s="748">
        <v>6</v>
      </c>
      <c r="P1470" s="749">
        <v>12928.89</v>
      </c>
    </row>
    <row r="1471" spans="1:16" x14ac:dyDescent="0.2">
      <c r="A1471" s="744">
        <v>480</v>
      </c>
      <c r="B1471" s="744" t="s">
        <v>1264</v>
      </c>
      <c r="C1471" s="744" t="s">
        <v>1201</v>
      </c>
      <c r="D1471" s="746" t="s">
        <v>2650</v>
      </c>
      <c r="E1471" s="750">
        <v>2100</v>
      </c>
      <c r="F1471" s="744" t="s">
        <v>5210</v>
      </c>
      <c r="G1471" s="737" t="s">
        <v>5211</v>
      </c>
      <c r="H1471" s="737" t="s">
        <v>2806</v>
      </c>
      <c r="I1471" s="737" t="s">
        <v>2625</v>
      </c>
      <c r="J1471" s="753" t="s">
        <v>2511</v>
      </c>
      <c r="K1471" s="682">
        <v>6</v>
      </c>
      <c r="L1471" s="748">
        <v>12</v>
      </c>
      <c r="M1471" s="749">
        <v>30304.25</v>
      </c>
      <c r="N1471" s="682">
        <v>2</v>
      </c>
      <c r="O1471" s="748">
        <v>6</v>
      </c>
      <c r="P1471" s="749">
        <v>13588.19</v>
      </c>
    </row>
    <row r="1472" spans="1:16" x14ac:dyDescent="0.2">
      <c r="A1472" s="744">
        <v>480</v>
      </c>
      <c r="B1472" s="744" t="s">
        <v>1264</v>
      </c>
      <c r="C1472" s="744" t="s">
        <v>1201</v>
      </c>
      <c r="D1472" s="746" t="s">
        <v>2674</v>
      </c>
      <c r="E1472" s="750">
        <v>1500</v>
      </c>
      <c r="F1472" s="744" t="s">
        <v>5212</v>
      </c>
      <c r="G1472" s="737" t="s">
        <v>5213</v>
      </c>
      <c r="H1472" s="737" t="s">
        <v>2587</v>
      </c>
      <c r="I1472" s="737" t="s">
        <v>2526</v>
      </c>
      <c r="J1472" s="753" t="s">
        <v>2526</v>
      </c>
      <c r="K1472" s="682">
        <v>1</v>
      </c>
      <c r="L1472" s="748">
        <v>11</v>
      </c>
      <c r="M1472" s="749">
        <v>22776.339999999997</v>
      </c>
      <c r="N1472" s="682"/>
      <c r="O1472" s="748"/>
      <c r="P1472" s="749"/>
    </row>
    <row r="1473" spans="1:16" ht="22.5" x14ac:dyDescent="0.2">
      <c r="A1473" s="744">
        <v>480</v>
      </c>
      <c r="B1473" s="744" t="s">
        <v>1264</v>
      </c>
      <c r="C1473" s="744" t="s">
        <v>1201</v>
      </c>
      <c r="D1473" s="746" t="s">
        <v>3144</v>
      </c>
      <c r="E1473" s="750">
        <v>2100</v>
      </c>
      <c r="F1473" s="744" t="s">
        <v>5214</v>
      </c>
      <c r="G1473" s="737" t="s">
        <v>5215</v>
      </c>
      <c r="H1473" s="737" t="s">
        <v>2587</v>
      </c>
      <c r="I1473" s="737" t="s">
        <v>2526</v>
      </c>
      <c r="J1473" s="753" t="s">
        <v>2526</v>
      </c>
      <c r="K1473" s="682">
        <v>1</v>
      </c>
      <c r="L1473" s="748">
        <v>12</v>
      </c>
      <c r="M1473" s="749">
        <v>36598.299999999996</v>
      </c>
      <c r="N1473" s="682">
        <v>1</v>
      </c>
      <c r="O1473" s="748">
        <v>6</v>
      </c>
      <c r="P1473" s="749">
        <v>16608.37</v>
      </c>
    </row>
    <row r="1474" spans="1:16" x14ac:dyDescent="0.2">
      <c r="A1474" s="744">
        <v>480</v>
      </c>
      <c r="B1474" s="744" t="s">
        <v>1264</v>
      </c>
      <c r="C1474" s="744" t="s">
        <v>1201</v>
      </c>
      <c r="D1474" s="746" t="s">
        <v>2641</v>
      </c>
      <c r="E1474" s="750">
        <v>2500</v>
      </c>
      <c r="F1474" s="744" t="s">
        <v>5216</v>
      </c>
      <c r="G1474" s="737" t="s">
        <v>5217</v>
      </c>
      <c r="H1474" s="737" t="s">
        <v>5218</v>
      </c>
      <c r="I1474" s="737" t="s">
        <v>2625</v>
      </c>
      <c r="J1474" s="753" t="s">
        <v>2511</v>
      </c>
      <c r="K1474" s="682">
        <v>1</v>
      </c>
      <c r="L1474" s="748">
        <v>12</v>
      </c>
      <c r="M1474" s="749">
        <v>41569.35</v>
      </c>
      <c r="N1474" s="682">
        <v>1</v>
      </c>
      <c r="O1474" s="748">
        <v>6</v>
      </c>
      <c r="P1474" s="749">
        <v>18878.660000000003</v>
      </c>
    </row>
    <row r="1475" spans="1:16" x14ac:dyDescent="0.2">
      <c r="A1475" s="744">
        <v>480</v>
      </c>
      <c r="B1475" s="744" t="s">
        <v>1264</v>
      </c>
      <c r="C1475" s="744" t="s">
        <v>1201</v>
      </c>
      <c r="D1475" s="746" t="s">
        <v>2674</v>
      </c>
      <c r="E1475" s="750">
        <v>1500</v>
      </c>
      <c r="F1475" s="744" t="s">
        <v>5219</v>
      </c>
      <c r="G1475" s="737" t="s">
        <v>5220</v>
      </c>
      <c r="H1475" s="737" t="s">
        <v>5221</v>
      </c>
      <c r="I1475" s="737" t="s">
        <v>2526</v>
      </c>
      <c r="J1475" s="753" t="s">
        <v>2526</v>
      </c>
      <c r="K1475" s="682">
        <v>1</v>
      </c>
      <c r="L1475" s="748">
        <v>12</v>
      </c>
      <c r="M1475" s="749">
        <v>27420.139999999996</v>
      </c>
      <c r="N1475" s="682">
        <v>1</v>
      </c>
      <c r="O1475" s="748">
        <v>6</v>
      </c>
      <c r="P1475" s="749">
        <v>12389.16</v>
      </c>
    </row>
    <row r="1476" spans="1:16" x14ac:dyDescent="0.2">
      <c r="A1476" s="744">
        <v>480</v>
      </c>
      <c r="B1476" s="744" t="s">
        <v>1264</v>
      </c>
      <c r="C1476" s="744" t="s">
        <v>1201</v>
      </c>
      <c r="D1476" s="746" t="s">
        <v>3577</v>
      </c>
      <c r="E1476" s="750">
        <v>3500</v>
      </c>
      <c r="F1476" s="744" t="s">
        <v>5222</v>
      </c>
      <c r="G1476" s="737" t="s">
        <v>5223</v>
      </c>
      <c r="H1476" s="737" t="s">
        <v>3010</v>
      </c>
      <c r="I1476" s="737" t="s">
        <v>2526</v>
      </c>
      <c r="J1476" s="753" t="s">
        <v>2526</v>
      </c>
      <c r="K1476" s="682">
        <v>1</v>
      </c>
      <c r="L1476" s="748">
        <v>12</v>
      </c>
      <c r="M1476" s="749">
        <v>53345.829999999987</v>
      </c>
      <c r="N1476" s="682">
        <v>1</v>
      </c>
      <c r="O1476" s="748">
        <v>6</v>
      </c>
      <c r="P1476" s="749">
        <v>24693.33</v>
      </c>
    </row>
    <row r="1477" spans="1:16" x14ac:dyDescent="0.2">
      <c r="A1477" s="744">
        <v>480</v>
      </c>
      <c r="B1477" s="744" t="s">
        <v>1264</v>
      </c>
      <c r="C1477" s="744" t="s">
        <v>1201</v>
      </c>
      <c r="D1477" s="746" t="s">
        <v>3793</v>
      </c>
      <c r="E1477" s="750">
        <v>1800</v>
      </c>
      <c r="F1477" s="744" t="s">
        <v>5224</v>
      </c>
      <c r="G1477" s="737" t="s">
        <v>5225</v>
      </c>
      <c r="H1477" s="737" t="s">
        <v>5226</v>
      </c>
      <c r="I1477" s="737" t="s">
        <v>2526</v>
      </c>
      <c r="J1477" s="753" t="s">
        <v>2526</v>
      </c>
      <c r="K1477" s="682">
        <v>1</v>
      </c>
      <c r="L1477" s="748">
        <v>12</v>
      </c>
      <c r="M1477" s="749">
        <v>32981.5</v>
      </c>
      <c r="N1477" s="682">
        <v>1</v>
      </c>
      <c r="O1477" s="748">
        <v>6</v>
      </c>
      <c r="P1477" s="749">
        <v>14668.18</v>
      </c>
    </row>
    <row r="1478" spans="1:16" x14ac:dyDescent="0.2">
      <c r="A1478" s="744">
        <v>480</v>
      </c>
      <c r="B1478" s="744" t="s">
        <v>1264</v>
      </c>
      <c r="C1478" s="744" t="s">
        <v>1201</v>
      </c>
      <c r="D1478" s="746" t="s">
        <v>2509</v>
      </c>
      <c r="E1478" s="750">
        <v>5000</v>
      </c>
      <c r="F1478" s="744" t="s">
        <v>5227</v>
      </c>
      <c r="G1478" s="737" t="s">
        <v>5228</v>
      </c>
      <c r="H1478" s="737" t="s">
        <v>2509</v>
      </c>
      <c r="I1478" s="737" t="s">
        <v>2625</v>
      </c>
      <c r="J1478" s="753" t="s">
        <v>2511</v>
      </c>
      <c r="K1478" s="682">
        <v>5</v>
      </c>
      <c r="L1478" s="748">
        <v>12</v>
      </c>
      <c r="M1478" s="749">
        <v>71032.72</v>
      </c>
      <c r="N1478" s="682">
        <v>2</v>
      </c>
      <c r="O1478" s="748">
        <v>6</v>
      </c>
      <c r="P1478" s="749">
        <v>34818.01</v>
      </c>
    </row>
    <row r="1479" spans="1:16" x14ac:dyDescent="0.2">
      <c r="A1479" s="744">
        <v>480</v>
      </c>
      <c r="B1479" s="744" t="s">
        <v>2598</v>
      </c>
      <c r="C1479" s="744" t="s">
        <v>1201</v>
      </c>
      <c r="D1479" s="746" t="s">
        <v>2604</v>
      </c>
      <c r="E1479" s="750">
        <v>1500</v>
      </c>
      <c r="F1479" s="744" t="s">
        <v>5229</v>
      </c>
      <c r="G1479" s="737" t="s">
        <v>5230</v>
      </c>
      <c r="H1479" s="737" t="s">
        <v>2628</v>
      </c>
      <c r="I1479" s="737" t="s">
        <v>2526</v>
      </c>
      <c r="J1479" s="753" t="s">
        <v>2526</v>
      </c>
      <c r="K1479" s="682">
        <v>1</v>
      </c>
      <c r="L1479" s="748">
        <v>12</v>
      </c>
      <c r="M1479" s="749">
        <v>29484.45</v>
      </c>
      <c r="N1479" s="682">
        <v>1</v>
      </c>
      <c r="O1479" s="748">
        <v>6</v>
      </c>
      <c r="P1479" s="749">
        <v>12907.49</v>
      </c>
    </row>
    <row r="1480" spans="1:16" ht="22.5" x14ac:dyDescent="0.2">
      <c r="A1480" s="744">
        <v>480</v>
      </c>
      <c r="B1480" s="744" t="s">
        <v>2598</v>
      </c>
      <c r="C1480" s="744" t="s">
        <v>1201</v>
      </c>
      <c r="D1480" s="746" t="s">
        <v>2614</v>
      </c>
      <c r="E1480" s="750">
        <v>1500</v>
      </c>
      <c r="F1480" s="744" t="s">
        <v>5231</v>
      </c>
      <c r="G1480" s="737" t="s">
        <v>5232</v>
      </c>
      <c r="H1480" s="737" t="s">
        <v>2806</v>
      </c>
      <c r="I1480" s="737" t="s">
        <v>2625</v>
      </c>
      <c r="J1480" s="753" t="s">
        <v>2511</v>
      </c>
      <c r="K1480" s="682">
        <v>1</v>
      </c>
      <c r="L1480" s="748">
        <v>12</v>
      </c>
      <c r="M1480" s="749">
        <v>29334.149999999998</v>
      </c>
      <c r="N1480" s="682">
        <v>1</v>
      </c>
      <c r="O1480" s="748">
        <v>6</v>
      </c>
      <c r="P1480" s="749">
        <v>12847.64</v>
      </c>
    </row>
    <row r="1481" spans="1:16" x14ac:dyDescent="0.2">
      <c r="A1481" s="744">
        <v>480</v>
      </c>
      <c r="B1481" s="744" t="s">
        <v>1264</v>
      </c>
      <c r="C1481" s="744" t="s">
        <v>1201</v>
      </c>
      <c r="D1481" s="746" t="s">
        <v>4994</v>
      </c>
      <c r="E1481" s="750">
        <v>2500</v>
      </c>
      <c r="F1481" s="744" t="s">
        <v>5233</v>
      </c>
      <c r="G1481" s="737" t="s">
        <v>5234</v>
      </c>
      <c r="H1481" s="737" t="s">
        <v>2519</v>
      </c>
      <c r="I1481" s="737" t="s">
        <v>2519</v>
      </c>
      <c r="J1481" s="753" t="s">
        <v>2519</v>
      </c>
      <c r="K1481" s="682">
        <v>5</v>
      </c>
      <c r="L1481" s="748">
        <v>12</v>
      </c>
      <c r="M1481" s="749">
        <v>35678.300000000003</v>
      </c>
      <c r="N1481" s="682">
        <v>2</v>
      </c>
      <c r="O1481" s="748">
        <v>6</v>
      </c>
      <c r="P1481" s="749">
        <v>15930</v>
      </c>
    </row>
    <row r="1482" spans="1:16" x14ac:dyDescent="0.2">
      <c r="A1482" s="744">
        <v>480</v>
      </c>
      <c r="B1482" s="744" t="s">
        <v>1264</v>
      </c>
      <c r="C1482" s="744" t="s">
        <v>1201</v>
      </c>
      <c r="D1482" s="746" t="s">
        <v>2999</v>
      </c>
      <c r="E1482" s="750">
        <v>5000</v>
      </c>
      <c r="F1482" s="744" t="s">
        <v>5235</v>
      </c>
      <c r="G1482" s="737" t="s">
        <v>5236</v>
      </c>
      <c r="H1482" s="737" t="s">
        <v>4885</v>
      </c>
      <c r="I1482" s="737" t="s">
        <v>2625</v>
      </c>
      <c r="J1482" s="753" t="s">
        <v>2511</v>
      </c>
      <c r="K1482" s="682">
        <v>5</v>
      </c>
      <c r="L1482" s="748">
        <v>12</v>
      </c>
      <c r="M1482" s="749">
        <v>64811.81</v>
      </c>
      <c r="N1482" s="682">
        <v>2</v>
      </c>
      <c r="O1482" s="748">
        <v>6</v>
      </c>
      <c r="P1482" s="749">
        <v>30799.1</v>
      </c>
    </row>
    <row r="1483" spans="1:16" x14ac:dyDescent="0.2">
      <c r="A1483" s="744">
        <v>480</v>
      </c>
      <c r="B1483" s="744" t="s">
        <v>1264</v>
      </c>
      <c r="C1483" s="744" t="s">
        <v>1201</v>
      </c>
      <c r="D1483" s="746" t="s">
        <v>3046</v>
      </c>
      <c r="E1483" s="750">
        <v>4500</v>
      </c>
      <c r="F1483" s="744" t="s">
        <v>5237</v>
      </c>
      <c r="G1483" s="737" t="s">
        <v>5238</v>
      </c>
      <c r="H1483" s="737" t="s">
        <v>2509</v>
      </c>
      <c r="I1483" s="737" t="s">
        <v>2625</v>
      </c>
      <c r="J1483" s="753" t="s">
        <v>2511</v>
      </c>
      <c r="K1483" s="682">
        <v>6</v>
      </c>
      <c r="L1483" s="748">
        <v>12</v>
      </c>
      <c r="M1483" s="749">
        <v>65345.799999999996</v>
      </c>
      <c r="N1483" s="682"/>
      <c r="O1483" s="748"/>
      <c r="P1483" s="749"/>
    </row>
    <row r="1484" spans="1:16" ht="22.5" x14ac:dyDescent="0.2">
      <c r="A1484" s="744">
        <v>480</v>
      </c>
      <c r="B1484" s="744" t="s">
        <v>1264</v>
      </c>
      <c r="C1484" s="744" t="s">
        <v>1201</v>
      </c>
      <c r="D1484" s="746" t="s">
        <v>3920</v>
      </c>
      <c r="E1484" s="750">
        <v>2500</v>
      </c>
      <c r="F1484" s="744" t="s">
        <v>5239</v>
      </c>
      <c r="G1484" s="737" t="s">
        <v>5240</v>
      </c>
      <c r="H1484" s="737" t="s">
        <v>2509</v>
      </c>
      <c r="I1484" s="737" t="s">
        <v>2625</v>
      </c>
      <c r="J1484" s="753" t="s">
        <v>2511</v>
      </c>
      <c r="K1484" s="682">
        <v>1</v>
      </c>
      <c r="L1484" s="748">
        <v>12</v>
      </c>
      <c r="M1484" s="749">
        <v>41113.769999999997</v>
      </c>
      <c r="N1484" s="682">
        <v>1</v>
      </c>
      <c r="O1484" s="748">
        <v>6</v>
      </c>
      <c r="P1484" s="749">
        <v>18810.419999999998</v>
      </c>
    </row>
    <row r="1485" spans="1:16" x14ac:dyDescent="0.2">
      <c r="A1485" s="744">
        <v>480</v>
      </c>
      <c r="B1485" s="744" t="s">
        <v>2598</v>
      </c>
      <c r="C1485" s="744" t="s">
        <v>1201</v>
      </c>
      <c r="D1485" s="746" t="s">
        <v>2604</v>
      </c>
      <c r="E1485" s="750">
        <v>1500</v>
      </c>
      <c r="F1485" s="744" t="s">
        <v>5241</v>
      </c>
      <c r="G1485" s="737" t="s">
        <v>5242</v>
      </c>
      <c r="H1485" s="737" t="s">
        <v>3506</v>
      </c>
      <c r="I1485" s="737" t="s">
        <v>2625</v>
      </c>
      <c r="J1485" s="753" t="s">
        <v>2511</v>
      </c>
      <c r="K1485" s="682">
        <v>1</v>
      </c>
      <c r="L1485" s="748">
        <v>12</v>
      </c>
      <c r="M1485" s="749">
        <v>29555.379999999994</v>
      </c>
      <c r="N1485" s="682">
        <v>1</v>
      </c>
      <c r="O1485" s="748">
        <v>6</v>
      </c>
      <c r="P1485" s="749">
        <v>12918.89</v>
      </c>
    </row>
    <row r="1486" spans="1:16" x14ac:dyDescent="0.2">
      <c r="A1486" s="744">
        <v>480</v>
      </c>
      <c r="B1486" s="744" t="s">
        <v>2598</v>
      </c>
      <c r="C1486" s="744" t="s">
        <v>1201</v>
      </c>
      <c r="D1486" s="746" t="s">
        <v>2662</v>
      </c>
      <c r="E1486" s="750">
        <v>1500</v>
      </c>
      <c r="F1486" s="744" t="s">
        <v>5243</v>
      </c>
      <c r="G1486" s="737" t="s">
        <v>5244</v>
      </c>
      <c r="H1486" s="737" t="s">
        <v>2822</v>
      </c>
      <c r="I1486" s="737" t="s">
        <v>2526</v>
      </c>
      <c r="J1486" s="753" t="s">
        <v>2526</v>
      </c>
      <c r="K1486" s="682">
        <v>1</v>
      </c>
      <c r="L1486" s="748">
        <v>12</v>
      </c>
      <c r="M1486" s="749">
        <v>29413.760000000002</v>
      </c>
      <c r="N1486" s="682">
        <v>1</v>
      </c>
      <c r="O1486" s="748">
        <v>6</v>
      </c>
      <c r="P1486" s="749">
        <v>12923.619999999999</v>
      </c>
    </row>
    <row r="1487" spans="1:16" x14ac:dyDescent="0.2">
      <c r="A1487" s="744">
        <v>480</v>
      </c>
      <c r="B1487" s="744" t="s">
        <v>1264</v>
      </c>
      <c r="C1487" s="744" t="s">
        <v>1201</v>
      </c>
      <c r="D1487" s="746" t="s">
        <v>5245</v>
      </c>
      <c r="E1487" s="750">
        <v>3500</v>
      </c>
      <c r="F1487" s="744" t="s">
        <v>5246</v>
      </c>
      <c r="G1487" s="737" t="s">
        <v>5247</v>
      </c>
      <c r="H1487" s="737" t="s">
        <v>2555</v>
      </c>
      <c r="I1487" s="737" t="s">
        <v>2625</v>
      </c>
      <c r="J1487" s="753" t="s">
        <v>2511</v>
      </c>
      <c r="K1487" s="682">
        <v>1</v>
      </c>
      <c r="L1487" s="748">
        <v>12</v>
      </c>
      <c r="M1487" s="749">
        <v>47380.869999999995</v>
      </c>
      <c r="N1487" s="682">
        <v>1</v>
      </c>
      <c r="O1487" s="748">
        <v>6</v>
      </c>
      <c r="P1487" s="749">
        <v>21670.42</v>
      </c>
    </row>
    <row r="1488" spans="1:16" x14ac:dyDescent="0.2">
      <c r="A1488" s="744">
        <v>480</v>
      </c>
      <c r="B1488" s="744" t="s">
        <v>2598</v>
      </c>
      <c r="C1488" s="744" t="s">
        <v>1201</v>
      </c>
      <c r="D1488" s="746" t="s">
        <v>2604</v>
      </c>
      <c r="E1488" s="750">
        <v>1500</v>
      </c>
      <c r="F1488" s="744" t="s">
        <v>5248</v>
      </c>
      <c r="G1488" s="737" t="s">
        <v>5249</v>
      </c>
      <c r="H1488" s="737" t="s">
        <v>2551</v>
      </c>
      <c r="I1488" s="737" t="s">
        <v>2625</v>
      </c>
      <c r="J1488" s="753" t="s">
        <v>2511</v>
      </c>
      <c r="K1488" s="682">
        <v>1</v>
      </c>
      <c r="L1488" s="748">
        <v>12</v>
      </c>
      <c r="M1488" s="749">
        <v>29244.039999999997</v>
      </c>
      <c r="N1488" s="682">
        <v>1</v>
      </c>
      <c r="O1488" s="748">
        <v>6</v>
      </c>
      <c r="P1488" s="749">
        <v>12685.54</v>
      </c>
    </row>
    <row r="1489" spans="1:16" ht="22.5" x14ac:dyDescent="0.2">
      <c r="A1489" s="744">
        <v>480</v>
      </c>
      <c r="B1489" s="744" t="s">
        <v>2598</v>
      </c>
      <c r="C1489" s="744" t="s">
        <v>1201</v>
      </c>
      <c r="D1489" s="746" t="s">
        <v>2604</v>
      </c>
      <c r="E1489" s="750">
        <v>1500</v>
      </c>
      <c r="F1489" s="744" t="s">
        <v>5250</v>
      </c>
      <c r="G1489" s="737" t="s">
        <v>5251</v>
      </c>
      <c r="H1489" s="737" t="s">
        <v>5252</v>
      </c>
      <c r="I1489" s="737" t="s">
        <v>2603</v>
      </c>
      <c r="J1489" s="753" t="s">
        <v>2547</v>
      </c>
      <c r="K1489" s="682">
        <v>1</v>
      </c>
      <c r="L1489" s="748">
        <v>12</v>
      </c>
      <c r="M1489" s="749">
        <v>28986.240000000005</v>
      </c>
      <c r="N1489" s="682">
        <v>1</v>
      </c>
      <c r="O1489" s="748">
        <v>6</v>
      </c>
      <c r="P1489" s="749">
        <v>12814.16</v>
      </c>
    </row>
    <row r="1490" spans="1:16" x14ac:dyDescent="0.2">
      <c r="A1490" s="744">
        <v>480</v>
      </c>
      <c r="B1490" s="744" t="s">
        <v>1264</v>
      </c>
      <c r="C1490" s="744" t="s">
        <v>1201</v>
      </c>
      <c r="D1490" s="746" t="s">
        <v>5253</v>
      </c>
      <c r="E1490" s="750">
        <v>3500</v>
      </c>
      <c r="F1490" s="744" t="s">
        <v>5254</v>
      </c>
      <c r="G1490" s="737" t="s">
        <v>5255</v>
      </c>
      <c r="H1490" s="737" t="s">
        <v>2760</v>
      </c>
      <c r="I1490" s="737" t="s">
        <v>2526</v>
      </c>
      <c r="J1490" s="753" t="s">
        <v>2526</v>
      </c>
      <c r="K1490" s="682">
        <v>1</v>
      </c>
      <c r="L1490" s="748">
        <v>12</v>
      </c>
      <c r="M1490" s="749">
        <v>53654.440000000017</v>
      </c>
      <c r="N1490" s="682">
        <v>1</v>
      </c>
      <c r="O1490" s="748">
        <v>6</v>
      </c>
      <c r="P1490" s="749">
        <v>24920</v>
      </c>
    </row>
    <row r="1491" spans="1:16" ht="22.5" x14ac:dyDescent="0.2">
      <c r="A1491" s="744">
        <v>480</v>
      </c>
      <c r="B1491" s="744" t="s">
        <v>2598</v>
      </c>
      <c r="C1491" s="744" t="s">
        <v>1201</v>
      </c>
      <c r="D1491" s="746" t="s">
        <v>2641</v>
      </c>
      <c r="E1491" s="750">
        <v>1500</v>
      </c>
      <c r="F1491" s="744" t="s">
        <v>5256</v>
      </c>
      <c r="G1491" s="737" t="s">
        <v>5257</v>
      </c>
      <c r="H1491" s="737" t="s">
        <v>2583</v>
      </c>
      <c r="I1491" s="737" t="s">
        <v>2526</v>
      </c>
      <c r="J1491" s="753" t="s">
        <v>2526</v>
      </c>
      <c r="K1491" s="682">
        <v>1</v>
      </c>
      <c r="L1491" s="748">
        <v>12</v>
      </c>
      <c r="M1491" s="749">
        <v>29294.43</v>
      </c>
      <c r="N1491" s="682">
        <v>1</v>
      </c>
      <c r="O1491" s="748">
        <v>6</v>
      </c>
      <c r="P1491" s="749">
        <v>12580.99</v>
      </c>
    </row>
    <row r="1492" spans="1:16" ht="22.5" x14ac:dyDescent="0.2">
      <c r="A1492" s="744">
        <v>480</v>
      </c>
      <c r="B1492" s="744" t="s">
        <v>2598</v>
      </c>
      <c r="C1492" s="744" t="s">
        <v>1201</v>
      </c>
      <c r="D1492" s="746" t="s">
        <v>2604</v>
      </c>
      <c r="E1492" s="750">
        <v>2300</v>
      </c>
      <c r="F1492" s="744" t="s">
        <v>5258</v>
      </c>
      <c r="G1492" s="737" t="s">
        <v>5259</v>
      </c>
      <c r="H1492" s="737" t="s">
        <v>5260</v>
      </c>
      <c r="I1492" s="737" t="s">
        <v>2526</v>
      </c>
      <c r="J1492" s="753" t="s">
        <v>2526</v>
      </c>
      <c r="K1492" s="682">
        <v>1</v>
      </c>
      <c r="L1492" s="748">
        <v>12</v>
      </c>
      <c r="M1492" s="749">
        <v>39012.010000000017</v>
      </c>
      <c r="N1492" s="682">
        <v>1</v>
      </c>
      <c r="O1492" s="748">
        <v>6</v>
      </c>
      <c r="P1492" s="749">
        <v>17636.27</v>
      </c>
    </row>
    <row r="1493" spans="1:16" x14ac:dyDescent="0.2">
      <c r="A1493" s="744">
        <v>480</v>
      </c>
      <c r="B1493" s="744" t="s">
        <v>2598</v>
      </c>
      <c r="C1493" s="744" t="s">
        <v>1201</v>
      </c>
      <c r="D1493" s="746" t="s">
        <v>2604</v>
      </c>
      <c r="E1493" s="750">
        <v>1500</v>
      </c>
      <c r="F1493" s="744" t="s">
        <v>5261</v>
      </c>
      <c r="G1493" s="737" t="s">
        <v>5262</v>
      </c>
      <c r="H1493" s="737" t="s">
        <v>2525</v>
      </c>
      <c r="I1493" s="737" t="s">
        <v>2526</v>
      </c>
      <c r="J1493" s="753" t="s">
        <v>2526</v>
      </c>
      <c r="K1493" s="682">
        <v>1</v>
      </c>
      <c r="L1493" s="748">
        <v>12</v>
      </c>
      <c r="M1493" s="749">
        <v>29366.54</v>
      </c>
      <c r="N1493" s="682">
        <v>1</v>
      </c>
      <c r="O1493" s="748">
        <v>6</v>
      </c>
      <c r="P1493" s="749">
        <v>12796.67</v>
      </c>
    </row>
    <row r="1494" spans="1:16" x14ac:dyDescent="0.2">
      <c r="A1494" s="744">
        <v>480</v>
      </c>
      <c r="B1494" s="744" t="s">
        <v>1264</v>
      </c>
      <c r="C1494" s="744" t="s">
        <v>1201</v>
      </c>
      <c r="D1494" s="746" t="s">
        <v>2509</v>
      </c>
      <c r="E1494" s="750">
        <v>2100</v>
      </c>
      <c r="F1494" s="744" t="s">
        <v>2135</v>
      </c>
      <c r="G1494" s="737" t="s">
        <v>2136</v>
      </c>
      <c r="H1494" s="737" t="s">
        <v>5263</v>
      </c>
      <c r="I1494" s="737" t="s">
        <v>2526</v>
      </c>
      <c r="J1494" s="753" t="s">
        <v>2526</v>
      </c>
      <c r="K1494" s="682">
        <v>1</v>
      </c>
      <c r="L1494" s="748">
        <v>11</v>
      </c>
      <c r="M1494" s="749">
        <v>8200</v>
      </c>
      <c r="N1494" s="682"/>
      <c r="O1494" s="748"/>
      <c r="P1494" s="749"/>
    </row>
    <row r="1495" spans="1:16" x14ac:dyDescent="0.2">
      <c r="A1495" s="744">
        <v>480</v>
      </c>
      <c r="B1495" s="744" t="s">
        <v>2598</v>
      </c>
      <c r="C1495" s="744" t="s">
        <v>1201</v>
      </c>
      <c r="D1495" s="746" t="s">
        <v>2614</v>
      </c>
      <c r="E1495" s="750">
        <v>1500</v>
      </c>
      <c r="F1495" s="744" t="s">
        <v>5264</v>
      </c>
      <c r="G1495" s="737" t="s">
        <v>5265</v>
      </c>
      <c r="H1495" s="737" t="s">
        <v>2987</v>
      </c>
      <c r="I1495" s="737" t="s">
        <v>2625</v>
      </c>
      <c r="J1495" s="753" t="s">
        <v>2511</v>
      </c>
      <c r="K1495" s="682">
        <v>1</v>
      </c>
      <c r="L1495" s="748">
        <v>12</v>
      </c>
      <c r="M1495" s="749">
        <v>29628.090000000007</v>
      </c>
      <c r="N1495" s="682">
        <v>1</v>
      </c>
      <c r="O1495" s="748">
        <v>6</v>
      </c>
      <c r="P1495" s="749">
        <v>13929.59</v>
      </c>
    </row>
    <row r="1496" spans="1:16" x14ac:dyDescent="0.2">
      <c r="A1496" s="744">
        <v>480</v>
      </c>
      <c r="B1496" s="744" t="s">
        <v>2598</v>
      </c>
      <c r="C1496" s="744" t="s">
        <v>1201</v>
      </c>
      <c r="D1496" s="746" t="s">
        <v>4055</v>
      </c>
      <c r="E1496" s="750">
        <v>1500</v>
      </c>
      <c r="F1496" s="744" t="s">
        <v>5266</v>
      </c>
      <c r="G1496" s="737" t="s">
        <v>5267</v>
      </c>
      <c r="H1496" s="737" t="s">
        <v>2519</v>
      </c>
      <c r="I1496" s="737" t="s">
        <v>2519</v>
      </c>
      <c r="J1496" s="753" t="s">
        <v>2519</v>
      </c>
      <c r="K1496" s="682">
        <v>1</v>
      </c>
      <c r="L1496" s="748">
        <v>12</v>
      </c>
      <c r="M1496" s="749">
        <v>29621.560000000005</v>
      </c>
      <c r="N1496" s="682">
        <v>1</v>
      </c>
      <c r="O1496" s="748">
        <v>6</v>
      </c>
      <c r="P1496" s="749">
        <v>12876.380000000001</v>
      </c>
    </row>
    <row r="1497" spans="1:16" x14ac:dyDescent="0.2">
      <c r="A1497" s="744">
        <v>480</v>
      </c>
      <c r="B1497" s="744" t="s">
        <v>1264</v>
      </c>
      <c r="C1497" s="744" t="s">
        <v>1201</v>
      </c>
      <c r="D1497" s="746" t="s">
        <v>2608</v>
      </c>
      <c r="E1497" s="750">
        <v>1500</v>
      </c>
      <c r="F1497" s="744" t="s">
        <v>5268</v>
      </c>
      <c r="G1497" s="737" t="s">
        <v>5269</v>
      </c>
      <c r="H1497" s="737" t="s">
        <v>5270</v>
      </c>
      <c r="I1497" s="737" t="s">
        <v>2526</v>
      </c>
      <c r="J1497" s="753" t="s">
        <v>2526</v>
      </c>
      <c r="K1497" s="682">
        <v>1</v>
      </c>
      <c r="L1497" s="748">
        <v>12</v>
      </c>
      <c r="M1497" s="749">
        <v>29623.349999999995</v>
      </c>
      <c r="N1497" s="682">
        <v>1</v>
      </c>
      <c r="O1497" s="748">
        <v>6</v>
      </c>
      <c r="P1497" s="749">
        <v>12930</v>
      </c>
    </row>
    <row r="1498" spans="1:16" x14ac:dyDescent="0.2">
      <c r="A1498" s="744">
        <v>480</v>
      </c>
      <c r="B1498" s="744" t="s">
        <v>2598</v>
      </c>
      <c r="C1498" s="744" t="s">
        <v>1201</v>
      </c>
      <c r="D1498" s="746" t="s">
        <v>2968</v>
      </c>
      <c r="E1498" s="750">
        <v>1500</v>
      </c>
      <c r="F1498" s="744" t="s">
        <v>5271</v>
      </c>
      <c r="G1498" s="737" t="s">
        <v>5272</v>
      </c>
      <c r="H1498" s="737" t="s">
        <v>2571</v>
      </c>
      <c r="I1498" s="737" t="s">
        <v>2625</v>
      </c>
      <c r="J1498" s="753" t="s">
        <v>2511</v>
      </c>
      <c r="K1498" s="682">
        <v>1</v>
      </c>
      <c r="L1498" s="748">
        <v>12</v>
      </c>
      <c r="M1498" s="749">
        <v>29602.359999999993</v>
      </c>
      <c r="N1498" s="682">
        <v>1</v>
      </c>
      <c r="O1498" s="748">
        <v>6</v>
      </c>
      <c r="P1498" s="749">
        <v>12928.34</v>
      </c>
    </row>
    <row r="1499" spans="1:16" x14ac:dyDescent="0.2">
      <c r="A1499" s="744">
        <v>480</v>
      </c>
      <c r="B1499" s="744" t="s">
        <v>2598</v>
      </c>
      <c r="C1499" s="744" t="s">
        <v>1201</v>
      </c>
      <c r="D1499" s="746" t="s">
        <v>2945</v>
      </c>
      <c r="E1499" s="750">
        <v>2500</v>
      </c>
      <c r="F1499" s="744" t="s">
        <v>5273</v>
      </c>
      <c r="G1499" s="737" t="s">
        <v>5274</v>
      </c>
      <c r="H1499" s="737" t="s">
        <v>5275</v>
      </c>
      <c r="I1499" s="737" t="s">
        <v>2526</v>
      </c>
      <c r="J1499" s="753" t="s">
        <v>2526</v>
      </c>
      <c r="K1499" s="682">
        <v>1</v>
      </c>
      <c r="L1499" s="748">
        <v>12</v>
      </c>
      <c r="M1499" s="749">
        <v>41247.290000000008</v>
      </c>
      <c r="N1499" s="682">
        <v>1</v>
      </c>
      <c r="O1499" s="748">
        <v>6</v>
      </c>
      <c r="P1499" s="749">
        <v>19902.419999999998</v>
      </c>
    </row>
    <row r="1500" spans="1:16" x14ac:dyDescent="0.2">
      <c r="A1500" s="744">
        <v>480</v>
      </c>
      <c r="B1500" s="744" t="s">
        <v>1264</v>
      </c>
      <c r="C1500" s="744" t="s">
        <v>1201</v>
      </c>
      <c r="D1500" s="746" t="s">
        <v>3446</v>
      </c>
      <c r="E1500" s="750">
        <v>1800</v>
      </c>
      <c r="F1500" s="744" t="s">
        <v>5276</v>
      </c>
      <c r="G1500" s="737" t="s">
        <v>5277</v>
      </c>
      <c r="H1500" s="737" t="s">
        <v>2519</v>
      </c>
      <c r="I1500" s="737" t="s">
        <v>2519</v>
      </c>
      <c r="J1500" s="753" t="s">
        <v>2519</v>
      </c>
      <c r="K1500" s="682">
        <v>5</v>
      </c>
      <c r="L1500" s="748">
        <v>12</v>
      </c>
      <c r="M1500" s="749">
        <v>27043.599999999995</v>
      </c>
      <c r="N1500" s="682">
        <v>2</v>
      </c>
      <c r="O1500" s="748">
        <v>6</v>
      </c>
      <c r="P1500" s="749">
        <v>11663.369999999999</v>
      </c>
    </row>
    <row r="1501" spans="1:16" ht="22.5" x14ac:dyDescent="0.2">
      <c r="A1501" s="744">
        <v>480</v>
      </c>
      <c r="B1501" s="744" t="s">
        <v>1264</v>
      </c>
      <c r="C1501" s="744" t="s">
        <v>1201</v>
      </c>
      <c r="D1501" s="746" t="s">
        <v>3577</v>
      </c>
      <c r="E1501" s="750">
        <v>3500</v>
      </c>
      <c r="F1501" s="744" t="s">
        <v>5278</v>
      </c>
      <c r="G1501" s="737" t="s">
        <v>5279</v>
      </c>
      <c r="H1501" s="737" t="s">
        <v>5280</v>
      </c>
      <c r="I1501" s="737" t="s">
        <v>2625</v>
      </c>
      <c r="J1501" s="753" t="s">
        <v>2511</v>
      </c>
      <c r="K1501" s="682">
        <v>1</v>
      </c>
      <c r="L1501" s="748">
        <v>12</v>
      </c>
      <c r="M1501" s="749">
        <v>53195.380000000005</v>
      </c>
      <c r="N1501" s="682">
        <v>1</v>
      </c>
      <c r="O1501" s="748">
        <v>6</v>
      </c>
      <c r="P1501" s="749">
        <v>24760.27</v>
      </c>
    </row>
    <row r="1502" spans="1:16" x14ac:dyDescent="0.2">
      <c r="A1502" s="744">
        <v>480</v>
      </c>
      <c r="B1502" s="744" t="s">
        <v>2598</v>
      </c>
      <c r="C1502" s="744" t="s">
        <v>1201</v>
      </c>
      <c r="D1502" s="746" t="s">
        <v>2614</v>
      </c>
      <c r="E1502" s="750">
        <v>1500</v>
      </c>
      <c r="F1502" s="744" t="s">
        <v>5281</v>
      </c>
      <c r="G1502" s="737" t="s">
        <v>5282</v>
      </c>
      <c r="H1502" s="737" t="s">
        <v>5283</v>
      </c>
      <c r="I1502" s="737" t="s">
        <v>2526</v>
      </c>
      <c r="J1502" s="753" t="s">
        <v>2526</v>
      </c>
      <c r="K1502" s="682">
        <v>1</v>
      </c>
      <c r="L1502" s="748">
        <v>12</v>
      </c>
      <c r="M1502" s="749">
        <v>28368</v>
      </c>
      <c r="N1502" s="682">
        <v>1</v>
      </c>
      <c r="O1502" s="748">
        <v>6</v>
      </c>
      <c r="P1502" s="749">
        <v>12725.130000000001</v>
      </c>
    </row>
    <row r="1503" spans="1:16" ht="22.5" x14ac:dyDescent="0.2">
      <c r="A1503" s="744">
        <v>480</v>
      </c>
      <c r="B1503" s="744" t="s">
        <v>2598</v>
      </c>
      <c r="C1503" s="744" t="s">
        <v>1201</v>
      </c>
      <c r="D1503" s="746" t="s">
        <v>3689</v>
      </c>
      <c r="E1503" s="750">
        <v>2500</v>
      </c>
      <c r="F1503" s="744" t="s">
        <v>5284</v>
      </c>
      <c r="G1503" s="737" t="s">
        <v>5285</v>
      </c>
      <c r="H1503" s="737" t="s">
        <v>2519</v>
      </c>
      <c r="I1503" s="737" t="s">
        <v>2519</v>
      </c>
      <c r="J1503" s="753" t="s">
        <v>2519</v>
      </c>
      <c r="K1503" s="682">
        <v>5</v>
      </c>
      <c r="L1503" s="748">
        <v>12</v>
      </c>
      <c r="M1503" s="749">
        <v>35296.53</v>
      </c>
      <c r="N1503" s="682">
        <v>2</v>
      </c>
      <c r="O1503" s="748">
        <v>6</v>
      </c>
      <c r="P1503" s="749">
        <v>15449.449999999999</v>
      </c>
    </row>
    <row r="1504" spans="1:16" ht="22.5" x14ac:dyDescent="0.2">
      <c r="A1504" s="744">
        <v>480</v>
      </c>
      <c r="B1504" s="744" t="s">
        <v>1264</v>
      </c>
      <c r="C1504" s="744" t="s">
        <v>1201</v>
      </c>
      <c r="D1504" s="746" t="s">
        <v>3641</v>
      </c>
      <c r="E1504" s="750">
        <v>2100</v>
      </c>
      <c r="F1504" s="744" t="s">
        <v>5286</v>
      </c>
      <c r="G1504" s="737" t="s">
        <v>5287</v>
      </c>
      <c r="H1504" s="737" t="s">
        <v>5288</v>
      </c>
      <c r="I1504" s="737" t="s">
        <v>2526</v>
      </c>
      <c r="J1504" s="753" t="s">
        <v>2526</v>
      </c>
      <c r="K1504" s="682">
        <v>1</v>
      </c>
      <c r="L1504" s="748">
        <v>4</v>
      </c>
      <c r="M1504" s="749">
        <v>14150.16</v>
      </c>
      <c r="N1504" s="682"/>
      <c r="O1504" s="748"/>
      <c r="P1504" s="749"/>
    </row>
    <row r="1505" spans="1:16" x14ac:dyDescent="0.2">
      <c r="A1505" s="744">
        <v>480</v>
      </c>
      <c r="B1505" s="744" t="s">
        <v>2598</v>
      </c>
      <c r="C1505" s="744" t="s">
        <v>1201</v>
      </c>
      <c r="D1505" s="746" t="s">
        <v>2662</v>
      </c>
      <c r="E1505" s="750">
        <v>1850</v>
      </c>
      <c r="F1505" s="744" t="s">
        <v>5289</v>
      </c>
      <c r="G1505" s="737" t="s">
        <v>5290</v>
      </c>
      <c r="H1505" s="737" t="s">
        <v>2583</v>
      </c>
      <c r="I1505" s="737" t="s">
        <v>2526</v>
      </c>
      <c r="J1505" s="753" t="s">
        <v>2526</v>
      </c>
      <c r="K1505" s="682">
        <v>1</v>
      </c>
      <c r="L1505" s="748">
        <v>12</v>
      </c>
      <c r="M1505" s="749">
        <v>33742.03</v>
      </c>
      <c r="N1505" s="682">
        <v>1</v>
      </c>
      <c r="O1505" s="748">
        <v>6</v>
      </c>
      <c r="P1505" s="749">
        <v>14951.66</v>
      </c>
    </row>
    <row r="1506" spans="1:16" x14ac:dyDescent="0.2">
      <c r="A1506" s="744">
        <v>480</v>
      </c>
      <c r="B1506" s="744" t="s">
        <v>2598</v>
      </c>
      <c r="C1506" s="744" t="s">
        <v>1201</v>
      </c>
      <c r="D1506" s="746" t="s">
        <v>2700</v>
      </c>
      <c r="E1506" s="750">
        <v>1800</v>
      </c>
      <c r="F1506" s="744" t="s">
        <v>5291</v>
      </c>
      <c r="G1506" s="737" t="s">
        <v>5292</v>
      </c>
      <c r="H1506" s="737" t="s">
        <v>2587</v>
      </c>
      <c r="I1506" s="737" t="s">
        <v>2526</v>
      </c>
      <c r="J1506" s="753" t="s">
        <v>2526</v>
      </c>
      <c r="K1506" s="682">
        <v>4</v>
      </c>
      <c r="L1506" s="748">
        <v>12</v>
      </c>
      <c r="M1506" s="749">
        <v>32873.370000000003</v>
      </c>
      <c r="N1506" s="682">
        <v>1</v>
      </c>
      <c r="O1506" s="748">
        <v>6</v>
      </c>
      <c r="P1506" s="749">
        <v>14652.369999999999</v>
      </c>
    </row>
    <row r="1507" spans="1:16" x14ac:dyDescent="0.2">
      <c r="A1507" s="744">
        <v>480</v>
      </c>
      <c r="B1507" s="744" t="s">
        <v>1264</v>
      </c>
      <c r="C1507" s="744" t="s">
        <v>1201</v>
      </c>
      <c r="D1507" s="746" t="s">
        <v>2556</v>
      </c>
      <c r="E1507" s="750">
        <v>2100</v>
      </c>
      <c r="F1507" s="744" t="s">
        <v>5293</v>
      </c>
      <c r="G1507" s="737" t="s">
        <v>5294</v>
      </c>
      <c r="H1507" s="737" t="s">
        <v>2998</v>
      </c>
      <c r="I1507" s="737" t="s">
        <v>2526</v>
      </c>
      <c r="J1507" s="753" t="s">
        <v>2526</v>
      </c>
      <c r="K1507" s="682">
        <v>1</v>
      </c>
      <c r="L1507" s="748">
        <v>12</v>
      </c>
      <c r="M1507" s="749">
        <v>36900</v>
      </c>
      <c r="N1507" s="682">
        <v>1</v>
      </c>
      <c r="O1507" s="748">
        <v>6</v>
      </c>
      <c r="P1507" s="749">
        <v>16530</v>
      </c>
    </row>
    <row r="1508" spans="1:16" ht="22.5" x14ac:dyDescent="0.2">
      <c r="A1508" s="744">
        <v>480</v>
      </c>
      <c r="B1508" s="744" t="s">
        <v>1264</v>
      </c>
      <c r="C1508" s="744" t="s">
        <v>1201</v>
      </c>
      <c r="D1508" s="746" t="s">
        <v>4241</v>
      </c>
      <c r="E1508" s="750">
        <v>1500</v>
      </c>
      <c r="F1508" s="744" t="s">
        <v>5295</v>
      </c>
      <c r="G1508" s="737" t="s">
        <v>5296</v>
      </c>
      <c r="H1508" s="737" t="s">
        <v>5297</v>
      </c>
      <c r="I1508" s="737" t="s">
        <v>2526</v>
      </c>
      <c r="J1508" s="753" t="s">
        <v>2526</v>
      </c>
      <c r="K1508" s="682">
        <v>1</v>
      </c>
      <c r="L1508" s="748">
        <v>12</v>
      </c>
      <c r="M1508" s="749">
        <v>29118.859999999993</v>
      </c>
      <c r="N1508" s="682">
        <v>1</v>
      </c>
      <c r="O1508" s="748">
        <v>6</v>
      </c>
      <c r="P1508" s="749">
        <v>13062.49</v>
      </c>
    </row>
    <row r="1509" spans="1:16" x14ac:dyDescent="0.2">
      <c r="A1509" s="744">
        <v>480</v>
      </c>
      <c r="B1509" s="744" t="s">
        <v>1264</v>
      </c>
      <c r="C1509" s="744" t="s">
        <v>1201</v>
      </c>
      <c r="D1509" s="746" t="s">
        <v>5298</v>
      </c>
      <c r="E1509" s="750">
        <v>2100</v>
      </c>
      <c r="F1509" s="744" t="s">
        <v>5299</v>
      </c>
      <c r="G1509" s="737" t="s">
        <v>5300</v>
      </c>
      <c r="H1509" s="737" t="s">
        <v>4934</v>
      </c>
      <c r="I1509" s="737" t="s">
        <v>2625</v>
      </c>
      <c r="J1509" s="753" t="s">
        <v>2511</v>
      </c>
      <c r="K1509" s="682">
        <v>5</v>
      </c>
      <c r="L1509" s="748">
        <v>12</v>
      </c>
      <c r="M1509" s="749">
        <v>36315.719999999994</v>
      </c>
      <c r="N1509" s="682">
        <v>2</v>
      </c>
      <c r="O1509" s="748">
        <v>6</v>
      </c>
      <c r="P1509" s="749">
        <v>16504</v>
      </c>
    </row>
    <row r="1510" spans="1:16" x14ac:dyDescent="0.2">
      <c r="A1510" s="744">
        <v>480</v>
      </c>
      <c r="B1510" s="744" t="s">
        <v>1264</v>
      </c>
      <c r="C1510" s="744" t="s">
        <v>1201</v>
      </c>
      <c r="D1510" s="746" t="s">
        <v>3940</v>
      </c>
      <c r="E1510" s="750">
        <v>5500</v>
      </c>
      <c r="F1510" s="744" t="s">
        <v>5301</v>
      </c>
      <c r="G1510" s="737" t="s">
        <v>5302</v>
      </c>
      <c r="H1510" s="737" t="s">
        <v>2830</v>
      </c>
      <c r="I1510" s="737" t="s">
        <v>2625</v>
      </c>
      <c r="J1510" s="753" t="s">
        <v>2511</v>
      </c>
      <c r="K1510" s="682">
        <v>1</v>
      </c>
      <c r="L1510" s="748">
        <v>12</v>
      </c>
      <c r="M1510" s="749">
        <v>71692.740000000005</v>
      </c>
      <c r="N1510" s="682">
        <v>1</v>
      </c>
      <c r="O1510" s="748">
        <v>6</v>
      </c>
      <c r="P1510" s="749">
        <v>33923.89</v>
      </c>
    </row>
    <row r="1511" spans="1:16" ht="22.5" x14ac:dyDescent="0.2">
      <c r="A1511" s="744">
        <v>480</v>
      </c>
      <c r="B1511" s="744" t="s">
        <v>1264</v>
      </c>
      <c r="C1511" s="744" t="s">
        <v>1201</v>
      </c>
      <c r="D1511" s="746" t="s">
        <v>2841</v>
      </c>
      <c r="E1511" s="750">
        <v>1500</v>
      </c>
      <c r="F1511" s="744" t="s">
        <v>5303</v>
      </c>
      <c r="G1511" s="737" t="s">
        <v>5304</v>
      </c>
      <c r="H1511" s="737" t="s">
        <v>2607</v>
      </c>
      <c r="I1511" s="737" t="s">
        <v>2526</v>
      </c>
      <c r="J1511" s="753" t="s">
        <v>2526</v>
      </c>
      <c r="K1511" s="682">
        <v>1</v>
      </c>
      <c r="L1511" s="748">
        <v>12</v>
      </c>
      <c r="M1511" s="749">
        <v>28587.21999999999</v>
      </c>
      <c r="N1511" s="682">
        <v>1</v>
      </c>
      <c r="O1511" s="748">
        <v>6</v>
      </c>
      <c r="P1511" s="749">
        <v>12376.11</v>
      </c>
    </row>
    <row r="1512" spans="1:16" x14ac:dyDescent="0.2">
      <c r="A1512" s="744">
        <v>480</v>
      </c>
      <c r="B1512" s="744" t="s">
        <v>1264</v>
      </c>
      <c r="C1512" s="744" t="s">
        <v>1201</v>
      </c>
      <c r="D1512" s="746" t="s">
        <v>3307</v>
      </c>
      <c r="E1512" s="750">
        <v>2100</v>
      </c>
      <c r="F1512" s="744" t="s">
        <v>5305</v>
      </c>
      <c r="G1512" s="737" t="s">
        <v>5306</v>
      </c>
      <c r="H1512" s="737" t="s">
        <v>5307</v>
      </c>
      <c r="I1512" s="737" t="s">
        <v>2526</v>
      </c>
      <c r="J1512" s="753" t="s">
        <v>2526</v>
      </c>
      <c r="K1512" s="682">
        <v>1</v>
      </c>
      <c r="L1512" s="748">
        <v>12</v>
      </c>
      <c r="M1512" s="749">
        <v>36425.670000000006</v>
      </c>
      <c r="N1512" s="682">
        <v>1</v>
      </c>
      <c r="O1512" s="748">
        <v>6</v>
      </c>
      <c r="P1512" s="749">
        <v>16374.529999999999</v>
      </c>
    </row>
    <row r="1513" spans="1:16" x14ac:dyDescent="0.2">
      <c r="A1513" s="744">
        <v>480</v>
      </c>
      <c r="B1513" s="744" t="s">
        <v>2598</v>
      </c>
      <c r="C1513" s="744" t="s">
        <v>1201</v>
      </c>
      <c r="D1513" s="746" t="s">
        <v>2865</v>
      </c>
      <c r="E1513" s="750">
        <v>1800</v>
      </c>
      <c r="F1513" s="744" t="s">
        <v>5308</v>
      </c>
      <c r="G1513" s="737" t="s">
        <v>5309</v>
      </c>
      <c r="H1513" s="737" t="s">
        <v>3524</v>
      </c>
      <c r="I1513" s="737" t="s">
        <v>2625</v>
      </c>
      <c r="J1513" s="753" t="s">
        <v>2511</v>
      </c>
      <c r="K1513" s="682">
        <v>5</v>
      </c>
      <c r="L1513" s="748">
        <v>12</v>
      </c>
      <c r="M1513" s="749">
        <v>27239.5</v>
      </c>
      <c r="N1513" s="682">
        <v>2</v>
      </c>
      <c r="O1513" s="748">
        <v>6</v>
      </c>
      <c r="P1513" s="749">
        <v>11730</v>
      </c>
    </row>
    <row r="1514" spans="1:16" x14ac:dyDescent="0.2">
      <c r="A1514" s="744">
        <v>480</v>
      </c>
      <c r="B1514" s="744" t="s">
        <v>1264</v>
      </c>
      <c r="C1514" s="744" t="s">
        <v>1201</v>
      </c>
      <c r="D1514" s="746" t="s">
        <v>5310</v>
      </c>
      <c r="E1514" s="750">
        <v>4500</v>
      </c>
      <c r="F1514" s="744" t="s">
        <v>5311</v>
      </c>
      <c r="G1514" s="737" t="s">
        <v>5312</v>
      </c>
      <c r="H1514" s="737" t="s">
        <v>3943</v>
      </c>
      <c r="I1514" s="737" t="s">
        <v>2625</v>
      </c>
      <c r="J1514" s="753" t="s">
        <v>2511</v>
      </c>
      <c r="K1514" s="682">
        <v>5</v>
      </c>
      <c r="L1514" s="748">
        <v>12</v>
      </c>
      <c r="M1514" s="749">
        <v>59160.3</v>
      </c>
      <c r="N1514" s="682">
        <v>2</v>
      </c>
      <c r="O1514" s="748">
        <v>6</v>
      </c>
      <c r="P1514" s="749">
        <v>27749.059999999998</v>
      </c>
    </row>
    <row r="1515" spans="1:16" x14ac:dyDescent="0.2">
      <c r="A1515" s="744">
        <v>480</v>
      </c>
      <c r="B1515" s="744" t="s">
        <v>1264</v>
      </c>
      <c r="C1515" s="744" t="s">
        <v>1201</v>
      </c>
      <c r="D1515" s="746" t="s">
        <v>2604</v>
      </c>
      <c r="E1515" s="750">
        <v>1500</v>
      </c>
      <c r="F1515" s="744" t="s">
        <v>5313</v>
      </c>
      <c r="G1515" s="737" t="s">
        <v>5314</v>
      </c>
      <c r="H1515" s="737" t="s">
        <v>2815</v>
      </c>
      <c r="I1515" s="737" t="s">
        <v>2526</v>
      </c>
      <c r="J1515" s="753" t="s">
        <v>2526</v>
      </c>
      <c r="K1515" s="682">
        <v>1</v>
      </c>
      <c r="L1515" s="748">
        <v>12</v>
      </c>
      <c r="M1515" s="749">
        <v>29112.489999999991</v>
      </c>
      <c r="N1515" s="682">
        <v>1</v>
      </c>
      <c r="O1515" s="748">
        <v>6</v>
      </c>
      <c r="P1515" s="749">
        <v>12779.44</v>
      </c>
    </row>
    <row r="1516" spans="1:16" x14ac:dyDescent="0.2">
      <c r="A1516" s="744">
        <v>480</v>
      </c>
      <c r="B1516" s="744" t="s">
        <v>2598</v>
      </c>
      <c r="C1516" s="744" t="s">
        <v>1201</v>
      </c>
      <c r="D1516" s="746" t="s">
        <v>2781</v>
      </c>
      <c r="E1516" s="750">
        <v>3500</v>
      </c>
      <c r="F1516" s="744" t="s">
        <v>5315</v>
      </c>
      <c r="G1516" s="737" t="s">
        <v>5316</v>
      </c>
      <c r="H1516" s="737" t="s">
        <v>3669</v>
      </c>
      <c r="I1516" s="737" t="s">
        <v>2625</v>
      </c>
      <c r="J1516" s="753" t="s">
        <v>2511</v>
      </c>
      <c r="K1516" s="682">
        <v>1</v>
      </c>
      <c r="L1516" s="748">
        <v>12</v>
      </c>
      <c r="M1516" s="749">
        <v>53551.11</v>
      </c>
      <c r="N1516" s="682">
        <v>1</v>
      </c>
      <c r="O1516" s="748">
        <v>6</v>
      </c>
      <c r="P1516" s="749">
        <v>24924.119999999995</v>
      </c>
    </row>
    <row r="1517" spans="1:16" x14ac:dyDescent="0.2">
      <c r="A1517" s="744">
        <v>480</v>
      </c>
      <c r="B1517" s="744" t="s">
        <v>1264</v>
      </c>
      <c r="C1517" s="744" t="s">
        <v>1201</v>
      </c>
      <c r="D1517" s="746" t="s">
        <v>3013</v>
      </c>
      <c r="E1517" s="750">
        <v>4500</v>
      </c>
      <c r="F1517" s="744" t="s">
        <v>5317</v>
      </c>
      <c r="G1517" s="737" t="s">
        <v>5318</v>
      </c>
      <c r="H1517" s="737" t="s">
        <v>2519</v>
      </c>
      <c r="I1517" s="737" t="s">
        <v>2519</v>
      </c>
      <c r="J1517" s="753" t="s">
        <v>2519</v>
      </c>
      <c r="K1517" s="682">
        <v>5</v>
      </c>
      <c r="L1517" s="748">
        <v>12</v>
      </c>
      <c r="M1517" s="749">
        <v>59690.93</v>
      </c>
      <c r="N1517" s="682">
        <v>2</v>
      </c>
      <c r="O1517" s="748">
        <v>6</v>
      </c>
      <c r="P1517" s="749">
        <v>27924.06</v>
      </c>
    </row>
    <row r="1518" spans="1:16" ht="22.5" x14ac:dyDescent="0.2">
      <c r="A1518" s="744">
        <v>480</v>
      </c>
      <c r="B1518" s="744" t="s">
        <v>2598</v>
      </c>
      <c r="C1518" s="744" t="s">
        <v>1201</v>
      </c>
      <c r="D1518" s="746" t="s">
        <v>3985</v>
      </c>
      <c r="E1518" s="750">
        <v>1500</v>
      </c>
      <c r="F1518" s="744" t="s">
        <v>5319</v>
      </c>
      <c r="G1518" s="737" t="s">
        <v>5320</v>
      </c>
      <c r="H1518" s="737" t="s">
        <v>2519</v>
      </c>
      <c r="I1518" s="737" t="s">
        <v>2521</v>
      </c>
      <c r="J1518" s="753" t="s">
        <v>2521</v>
      </c>
      <c r="K1518" s="682">
        <v>1</v>
      </c>
      <c r="L1518" s="748">
        <v>12</v>
      </c>
      <c r="M1518" s="749">
        <v>29629.570000000003</v>
      </c>
      <c r="N1518" s="682">
        <v>1</v>
      </c>
      <c r="O1518" s="748">
        <v>6</v>
      </c>
      <c r="P1518" s="749">
        <v>12928.89</v>
      </c>
    </row>
    <row r="1519" spans="1:16" ht="22.5" x14ac:dyDescent="0.2">
      <c r="A1519" s="744">
        <v>480</v>
      </c>
      <c r="B1519" s="744" t="s">
        <v>2598</v>
      </c>
      <c r="C1519" s="744" t="s">
        <v>1201</v>
      </c>
      <c r="D1519" s="746" t="s">
        <v>2614</v>
      </c>
      <c r="E1519" s="750">
        <v>1500</v>
      </c>
      <c r="F1519" s="744" t="s">
        <v>5321</v>
      </c>
      <c r="G1519" s="737" t="s">
        <v>5322</v>
      </c>
      <c r="H1519" s="737" t="s">
        <v>2873</v>
      </c>
      <c r="I1519" s="737" t="s">
        <v>2625</v>
      </c>
      <c r="J1519" s="753" t="s">
        <v>2511</v>
      </c>
      <c r="K1519" s="682">
        <v>1</v>
      </c>
      <c r="L1519" s="748">
        <v>12</v>
      </c>
      <c r="M1519" s="749">
        <v>29405.809999999998</v>
      </c>
      <c r="N1519" s="682">
        <v>1</v>
      </c>
      <c r="O1519" s="748">
        <v>6</v>
      </c>
      <c r="P1519" s="749">
        <v>12777.630000000001</v>
      </c>
    </row>
    <row r="1520" spans="1:16" x14ac:dyDescent="0.2">
      <c r="A1520" s="744">
        <v>480</v>
      </c>
      <c r="B1520" s="744" t="s">
        <v>2598</v>
      </c>
      <c r="C1520" s="744" t="s">
        <v>1201</v>
      </c>
      <c r="D1520" s="746" t="s">
        <v>4217</v>
      </c>
      <c r="E1520" s="750">
        <v>1500</v>
      </c>
      <c r="F1520" s="744" t="s">
        <v>5323</v>
      </c>
      <c r="G1520" s="737" t="s">
        <v>5324</v>
      </c>
      <c r="H1520" s="737" t="s">
        <v>5325</v>
      </c>
      <c r="I1520" s="737" t="s">
        <v>2625</v>
      </c>
      <c r="J1520" s="753" t="s">
        <v>2511</v>
      </c>
      <c r="K1520" s="682">
        <v>1</v>
      </c>
      <c r="L1520" s="748">
        <v>12</v>
      </c>
      <c r="M1520" s="749">
        <v>29302.17</v>
      </c>
      <c r="N1520" s="682">
        <v>1</v>
      </c>
      <c r="O1520" s="748">
        <v>6</v>
      </c>
      <c r="P1520" s="749">
        <v>12900.71</v>
      </c>
    </row>
    <row r="1521" spans="1:16" ht="22.5" x14ac:dyDescent="0.2">
      <c r="A1521" s="744">
        <v>480</v>
      </c>
      <c r="B1521" s="744" t="s">
        <v>1264</v>
      </c>
      <c r="C1521" s="744" t="s">
        <v>1201</v>
      </c>
      <c r="D1521" s="746" t="s">
        <v>4174</v>
      </c>
      <c r="E1521" s="750">
        <v>2000</v>
      </c>
      <c r="F1521" s="744" t="s">
        <v>5326</v>
      </c>
      <c r="G1521" s="737" t="s">
        <v>5327</v>
      </c>
      <c r="H1521" s="737" t="s">
        <v>5328</v>
      </c>
      <c r="I1521" s="737" t="s">
        <v>2526</v>
      </c>
      <c r="J1521" s="753" t="s">
        <v>2526</v>
      </c>
      <c r="K1521" s="682">
        <v>1</v>
      </c>
      <c r="L1521" s="748">
        <v>12</v>
      </c>
      <c r="M1521" s="749">
        <v>35516.33</v>
      </c>
      <c r="N1521" s="682">
        <v>1</v>
      </c>
      <c r="O1521" s="748">
        <v>6</v>
      </c>
      <c r="P1521" s="749">
        <v>15897.529999999999</v>
      </c>
    </row>
    <row r="1522" spans="1:16" x14ac:dyDescent="0.2">
      <c r="A1522" s="744">
        <v>480</v>
      </c>
      <c r="B1522" s="744" t="s">
        <v>2598</v>
      </c>
      <c r="C1522" s="744" t="s">
        <v>1201</v>
      </c>
      <c r="D1522" s="746" t="s">
        <v>2614</v>
      </c>
      <c r="E1522" s="750">
        <v>1500</v>
      </c>
      <c r="F1522" s="744" t="s">
        <v>5329</v>
      </c>
      <c r="G1522" s="737" t="s">
        <v>5330</v>
      </c>
      <c r="H1522" s="737" t="s">
        <v>2587</v>
      </c>
      <c r="I1522" s="737" t="s">
        <v>2526</v>
      </c>
      <c r="J1522" s="753" t="s">
        <v>2526</v>
      </c>
      <c r="K1522" s="682">
        <v>1</v>
      </c>
      <c r="L1522" s="748">
        <v>12</v>
      </c>
      <c r="M1522" s="749">
        <v>29519.850000000002</v>
      </c>
      <c r="N1522" s="682">
        <v>1</v>
      </c>
      <c r="O1522" s="748">
        <v>6</v>
      </c>
      <c r="P1522" s="749">
        <v>12875.83</v>
      </c>
    </row>
    <row r="1523" spans="1:16" ht="22.5" x14ac:dyDescent="0.2">
      <c r="A1523" s="744">
        <v>480</v>
      </c>
      <c r="B1523" s="744" t="s">
        <v>1264</v>
      </c>
      <c r="C1523" s="744" t="s">
        <v>1201</v>
      </c>
      <c r="D1523" s="746" t="s">
        <v>5331</v>
      </c>
      <c r="E1523" s="750">
        <v>6000</v>
      </c>
      <c r="F1523" s="744" t="s">
        <v>5332</v>
      </c>
      <c r="G1523" s="737" t="s">
        <v>5333</v>
      </c>
      <c r="H1523" s="737" t="s">
        <v>5334</v>
      </c>
      <c r="I1523" s="737" t="s">
        <v>2625</v>
      </c>
      <c r="J1523" s="753" t="s">
        <v>2511</v>
      </c>
      <c r="K1523" s="682">
        <v>1</v>
      </c>
      <c r="L1523" s="748">
        <v>12</v>
      </c>
      <c r="M1523" s="749">
        <v>77700</v>
      </c>
      <c r="N1523" s="682">
        <v>1</v>
      </c>
      <c r="O1523" s="748">
        <v>6</v>
      </c>
      <c r="P1523" s="749">
        <v>36930</v>
      </c>
    </row>
    <row r="1524" spans="1:16" ht="22.5" x14ac:dyDescent="0.2">
      <c r="A1524" s="744">
        <v>480</v>
      </c>
      <c r="B1524" s="744" t="s">
        <v>1264</v>
      </c>
      <c r="C1524" s="744" t="s">
        <v>1201</v>
      </c>
      <c r="D1524" s="746" t="s">
        <v>4241</v>
      </c>
      <c r="E1524" s="750">
        <v>1500</v>
      </c>
      <c r="F1524" s="744" t="s">
        <v>5335</v>
      </c>
      <c r="G1524" s="737" t="s">
        <v>5336</v>
      </c>
      <c r="H1524" s="737" t="s">
        <v>5337</v>
      </c>
      <c r="I1524" s="737" t="s">
        <v>2526</v>
      </c>
      <c r="J1524" s="753" t="s">
        <v>2526</v>
      </c>
      <c r="K1524" s="682">
        <v>1</v>
      </c>
      <c r="L1524" s="748">
        <v>12</v>
      </c>
      <c r="M1524" s="749">
        <v>29345.360000000004</v>
      </c>
      <c r="N1524" s="682">
        <v>1</v>
      </c>
      <c r="O1524" s="748">
        <v>6</v>
      </c>
      <c r="P1524" s="749">
        <v>12927.08</v>
      </c>
    </row>
    <row r="1525" spans="1:16" x14ac:dyDescent="0.2">
      <c r="A1525" s="744">
        <v>480</v>
      </c>
      <c r="B1525" s="744" t="s">
        <v>2598</v>
      </c>
      <c r="C1525" s="744" t="s">
        <v>1201</v>
      </c>
      <c r="D1525" s="746" t="s">
        <v>5338</v>
      </c>
      <c r="E1525" s="750">
        <v>2100</v>
      </c>
      <c r="F1525" s="744" t="s">
        <v>5339</v>
      </c>
      <c r="G1525" s="737" t="s">
        <v>5340</v>
      </c>
      <c r="H1525" s="737" t="s">
        <v>2617</v>
      </c>
      <c r="I1525" s="737" t="s">
        <v>2526</v>
      </c>
      <c r="J1525" s="753" t="s">
        <v>2526</v>
      </c>
      <c r="K1525" s="682">
        <v>1</v>
      </c>
      <c r="L1525" s="748">
        <v>12</v>
      </c>
      <c r="M1525" s="749">
        <v>36855.220000000016</v>
      </c>
      <c r="N1525" s="682">
        <v>1</v>
      </c>
      <c r="O1525" s="748">
        <v>6</v>
      </c>
      <c r="P1525" s="749">
        <v>16514.830000000002</v>
      </c>
    </row>
    <row r="1526" spans="1:16" x14ac:dyDescent="0.2">
      <c r="A1526" s="744">
        <v>480</v>
      </c>
      <c r="B1526" s="744" t="s">
        <v>2598</v>
      </c>
      <c r="C1526" s="744" t="s">
        <v>1201</v>
      </c>
      <c r="D1526" s="746" t="s">
        <v>2604</v>
      </c>
      <c r="E1526" s="750">
        <v>1500</v>
      </c>
      <c r="F1526" s="744" t="s">
        <v>5341</v>
      </c>
      <c r="G1526" s="737" t="s">
        <v>5342</v>
      </c>
      <c r="H1526" s="737" t="s">
        <v>2583</v>
      </c>
      <c r="I1526" s="737" t="s">
        <v>2526</v>
      </c>
      <c r="J1526" s="753" t="s">
        <v>2526</v>
      </c>
      <c r="K1526" s="682">
        <v>1</v>
      </c>
      <c r="L1526" s="748">
        <v>12</v>
      </c>
      <c r="M1526" s="749">
        <v>29560.32</v>
      </c>
      <c r="N1526" s="682">
        <v>1</v>
      </c>
      <c r="O1526" s="748">
        <v>6</v>
      </c>
      <c r="P1526" s="749">
        <v>12928.36</v>
      </c>
    </row>
    <row r="1527" spans="1:16" x14ac:dyDescent="0.2">
      <c r="A1527" s="744">
        <v>480</v>
      </c>
      <c r="B1527" s="744" t="s">
        <v>1264</v>
      </c>
      <c r="C1527" s="744" t="s">
        <v>1201</v>
      </c>
      <c r="D1527" s="746" t="s">
        <v>2650</v>
      </c>
      <c r="E1527" s="750">
        <v>2100</v>
      </c>
      <c r="F1527" s="744" t="s">
        <v>5343</v>
      </c>
      <c r="G1527" s="737" t="s">
        <v>5344</v>
      </c>
      <c r="H1527" s="737" t="s">
        <v>2873</v>
      </c>
      <c r="I1527" s="737" t="s">
        <v>2526</v>
      </c>
      <c r="J1527" s="753" t="s">
        <v>2526</v>
      </c>
      <c r="K1527" s="682">
        <v>6</v>
      </c>
      <c r="L1527" s="748">
        <v>12</v>
      </c>
      <c r="M1527" s="749">
        <v>30759.119999999999</v>
      </c>
      <c r="N1527" s="682">
        <v>2</v>
      </c>
      <c r="O1527" s="748">
        <v>6</v>
      </c>
      <c r="P1527" s="749">
        <v>13529.71</v>
      </c>
    </row>
    <row r="1528" spans="1:16" ht="22.5" x14ac:dyDescent="0.2">
      <c r="A1528" s="744">
        <v>480</v>
      </c>
      <c r="B1528" s="744" t="s">
        <v>2598</v>
      </c>
      <c r="C1528" s="744" t="s">
        <v>1201</v>
      </c>
      <c r="D1528" s="746" t="s">
        <v>5345</v>
      </c>
      <c r="E1528" s="750">
        <v>6000</v>
      </c>
      <c r="F1528" s="744" t="s">
        <v>5346</v>
      </c>
      <c r="G1528" s="737" t="s">
        <v>5347</v>
      </c>
      <c r="H1528" s="737" t="s">
        <v>5334</v>
      </c>
      <c r="I1528" s="737" t="s">
        <v>2625</v>
      </c>
      <c r="J1528" s="753" t="s">
        <v>2511</v>
      </c>
      <c r="K1528" s="682">
        <v>5</v>
      </c>
      <c r="L1528" s="748">
        <v>12</v>
      </c>
      <c r="M1528" s="749">
        <v>78052.509999999995</v>
      </c>
      <c r="N1528" s="682">
        <v>2</v>
      </c>
      <c r="O1528" s="748">
        <v>6</v>
      </c>
      <c r="P1528" s="749">
        <v>36484.17</v>
      </c>
    </row>
    <row r="1529" spans="1:16" x14ac:dyDescent="0.2">
      <c r="A1529" s="744">
        <v>480</v>
      </c>
      <c r="B1529" s="744" t="s">
        <v>1264</v>
      </c>
      <c r="C1529" s="744" t="s">
        <v>1201</v>
      </c>
      <c r="D1529" s="746" t="s">
        <v>5348</v>
      </c>
      <c r="E1529" s="750">
        <v>3500</v>
      </c>
      <c r="F1529" s="744" t="s">
        <v>5349</v>
      </c>
      <c r="G1529" s="737" t="s">
        <v>5350</v>
      </c>
      <c r="H1529" s="737" t="s">
        <v>2873</v>
      </c>
      <c r="I1529" s="737" t="s">
        <v>2625</v>
      </c>
      <c r="J1529" s="753" t="s">
        <v>2511</v>
      </c>
      <c r="K1529" s="682">
        <v>1</v>
      </c>
      <c r="L1529" s="748">
        <v>12</v>
      </c>
      <c r="M1529" s="749">
        <v>53832.229999999996</v>
      </c>
      <c r="N1529" s="682">
        <v>1</v>
      </c>
      <c r="O1529" s="748">
        <v>6</v>
      </c>
      <c r="P1529" s="749">
        <v>24930</v>
      </c>
    </row>
    <row r="1530" spans="1:16" ht="22.5" x14ac:dyDescent="0.2">
      <c r="A1530" s="744">
        <v>480</v>
      </c>
      <c r="B1530" s="744" t="s">
        <v>1264</v>
      </c>
      <c r="C1530" s="744" t="s">
        <v>1201</v>
      </c>
      <c r="D1530" s="746" t="s">
        <v>2509</v>
      </c>
      <c r="E1530" s="750">
        <v>5500</v>
      </c>
      <c r="F1530" s="744" t="s">
        <v>5351</v>
      </c>
      <c r="G1530" s="737" t="s">
        <v>5352</v>
      </c>
      <c r="H1530" s="737" t="s">
        <v>3773</v>
      </c>
      <c r="I1530" s="737" t="s">
        <v>2625</v>
      </c>
      <c r="J1530" s="753" t="s">
        <v>2511</v>
      </c>
      <c r="K1530" s="682">
        <v>1</v>
      </c>
      <c r="L1530" s="748">
        <v>12</v>
      </c>
      <c r="M1530" s="749">
        <v>70163.45</v>
      </c>
      <c r="N1530" s="682">
        <v>1</v>
      </c>
      <c r="O1530" s="748">
        <v>6</v>
      </c>
      <c r="P1530" s="749">
        <v>33598.42</v>
      </c>
    </row>
    <row r="1531" spans="1:16" ht="22.5" x14ac:dyDescent="0.2">
      <c r="A1531" s="744">
        <v>480</v>
      </c>
      <c r="B1531" s="744" t="s">
        <v>2598</v>
      </c>
      <c r="C1531" s="744" t="s">
        <v>1201</v>
      </c>
      <c r="D1531" s="746" t="s">
        <v>2614</v>
      </c>
      <c r="E1531" s="750">
        <v>1500</v>
      </c>
      <c r="F1531" s="744" t="s">
        <v>5353</v>
      </c>
      <c r="G1531" s="737" t="s">
        <v>5354</v>
      </c>
      <c r="H1531" s="737" t="s">
        <v>5355</v>
      </c>
      <c r="I1531" s="737" t="s">
        <v>2526</v>
      </c>
      <c r="J1531" s="753" t="s">
        <v>2526</v>
      </c>
      <c r="K1531" s="682">
        <v>1</v>
      </c>
      <c r="L1531" s="748">
        <v>12</v>
      </c>
      <c r="M1531" s="749">
        <v>29147.149999999998</v>
      </c>
      <c r="N1531" s="682">
        <v>1</v>
      </c>
      <c r="O1531" s="748">
        <v>6</v>
      </c>
      <c r="P1531" s="749">
        <v>12855.41</v>
      </c>
    </row>
    <row r="1532" spans="1:16" x14ac:dyDescent="0.2">
      <c r="A1532" s="744">
        <v>480</v>
      </c>
      <c r="B1532" s="744" t="s">
        <v>2598</v>
      </c>
      <c r="C1532" s="744" t="s">
        <v>1201</v>
      </c>
      <c r="D1532" s="746" t="s">
        <v>2854</v>
      </c>
      <c r="E1532" s="750">
        <v>1500</v>
      </c>
      <c r="F1532" s="744" t="s">
        <v>5356</v>
      </c>
      <c r="G1532" s="737" t="s">
        <v>5357</v>
      </c>
      <c r="H1532" s="737" t="s">
        <v>2587</v>
      </c>
      <c r="I1532" s="737" t="s">
        <v>2526</v>
      </c>
      <c r="J1532" s="753" t="s">
        <v>2526</v>
      </c>
      <c r="K1532" s="682">
        <v>1</v>
      </c>
      <c r="L1532" s="748">
        <v>12</v>
      </c>
      <c r="M1532" s="749">
        <v>29497.8</v>
      </c>
      <c r="N1532" s="682">
        <v>1</v>
      </c>
      <c r="O1532" s="748">
        <v>6</v>
      </c>
      <c r="P1532" s="749">
        <v>13063.33</v>
      </c>
    </row>
    <row r="1533" spans="1:16" x14ac:dyDescent="0.2">
      <c r="A1533" s="744">
        <v>480</v>
      </c>
      <c r="B1533" s="744" t="s">
        <v>2598</v>
      </c>
      <c r="C1533" s="744" t="s">
        <v>1201</v>
      </c>
      <c r="D1533" s="746" t="s">
        <v>2641</v>
      </c>
      <c r="E1533" s="750">
        <v>1800</v>
      </c>
      <c r="F1533" s="744" t="s">
        <v>5358</v>
      </c>
      <c r="G1533" s="737" t="s">
        <v>5359</v>
      </c>
      <c r="H1533" s="737" t="s">
        <v>2830</v>
      </c>
      <c r="I1533" s="737" t="s">
        <v>2625</v>
      </c>
      <c r="J1533" s="753" t="s">
        <v>2511</v>
      </c>
      <c r="K1533" s="682">
        <v>1</v>
      </c>
      <c r="L1533" s="748">
        <v>12</v>
      </c>
      <c r="M1533" s="749">
        <v>33101.089999999997</v>
      </c>
      <c r="N1533" s="682">
        <v>1</v>
      </c>
      <c r="O1533" s="748">
        <v>6</v>
      </c>
      <c r="P1533" s="749">
        <v>14704.099999999999</v>
      </c>
    </row>
    <row r="1534" spans="1:16" ht="22.5" x14ac:dyDescent="0.2">
      <c r="A1534" s="744">
        <v>480</v>
      </c>
      <c r="B1534" s="744" t="s">
        <v>1264</v>
      </c>
      <c r="C1534" s="744" t="s">
        <v>1201</v>
      </c>
      <c r="D1534" s="746" t="s">
        <v>2662</v>
      </c>
      <c r="E1534" s="750">
        <v>1500</v>
      </c>
      <c r="F1534" s="744" t="s">
        <v>5360</v>
      </c>
      <c r="G1534" s="737" t="s">
        <v>5361</v>
      </c>
      <c r="H1534" s="737" t="s">
        <v>5362</v>
      </c>
      <c r="I1534" s="737" t="s">
        <v>2526</v>
      </c>
      <c r="J1534" s="753" t="s">
        <v>2526</v>
      </c>
      <c r="K1534" s="682">
        <v>5</v>
      </c>
      <c r="L1534" s="748">
        <v>12</v>
      </c>
      <c r="M1534" s="749">
        <v>29631.820000000003</v>
      </c>
      <c r="N1534" s="682">
        <v>2</v>
      </c>
      <c r="O1534" s="748">
        <v>6</v>
      </c>
      <c r="P1534" s="749">
        <v>12930</v>
      </c>
    </row>
    <row r="1535" spans="1:16" x14ac:dyDescent="0.2">
      <c r="A1535" s="744">
        <v>480</v>
      </c>
      <c r="B1535" s="744" t="s">
        <v>2598</v>
      </c>
      <c r="C1535" s="744" t="s">
        <v>1201</v>
      </c>
      <c r="D1535" s="746" t="s">
        <v>5363</v>
      </c>
      <c r="E1535" s="750">
        <v>7000</v>
      </c>
      <c r="F1535" s="744" t="s">
        <v>5364</v>
      </c>
      <c r="G1535" s="737" t="s">
        <v>5365</v>
      </c>
      <c r="H1535" s="737" t="s">
        <v>2509</v>
      </c>
      <c r="I1535" s="737" t="s">
        <v>2625</v>
      </c>
      <c r="J1535" s="753" t="s">
        <v>2511</v>
      </c>
      <c r="K1535" s="682">
        <v>5</v>
      </c>
      <c r="L1535" s="748">
        <v>12</v>
      </c>
      <c r="M1535" s="749">
        <v>87089.600000000006</v>
      </c>
      <c r="N1535" s="682">
        <v>2</v>
      </c>
      <c r="O1535" s="748">
        <v>6</v>
      </c>
      <c r="P1535" s="749">
        <v>42256.740000000005</v>
      </c>
    </row>
    <row r="1536" spans="1:16" ht="22.5" x14ac:dyDescent="0.2">
      <c r="A1536" s="744">
        <v>480</v>
      </c>
      <c r="B1536" s="744" t="s">
        <v>2598</v>
      </c>
      <c r="C1536" s="744" t="s">
        <v>1201</v>
      </c>
      <c r="D1536" s="746" t="s">
        <v>5366</v>
      </c>
      <c r="E1536" s="750">
        <v>3000</v>
      </c>
      <c r="F1536" s="744" t="s">
        <v>5367</v>
      </c>
      <c r="G1536" s="737" t="s">
        <v>5368</v>
      </c>
      <c r="H1536" s="737" t="s">
        <v>2987</v>
      </c>
      <c r="I1536" s="737" t="s">
        <v>2625</v>
      </c>
      <c r="J1536" s="753" t="s">
        <v>2511</v>
      </c>
      <c r="K1536" s="682">
        <v>1</v>
      </c>
      <c r="L1536" s="748">
        <v>12</v>
      </c>
      <c r="M1536" s="749">
        <v>47641.170000000013</v>
      </c>
      <c r="N1536" s="682">
        <v>1</v>
      </c>
      <c r="O1536" s="748">
        <v>6</v>
      </c>
      <c r="P1536" s="749">
        <v>21573.200000000001</v>
      </c>
    </row>
    <row r="1537" spans="1:16" ht="22.5" x14ac:dyDescent="0.2">
      <c r="A1537" s="744">
        <v>480</v>
      </c>
      <c r="B1537" s="744" t="s">
        <v>2598</v>
      </c>
      <c r="C1537" s="744" t="s">
        <v>1201</v>
      </c>
      <c r="D1537" s="746" t="s">
        <v>3073</v>
      </c>
      <c r="E1537" s="750">
        <v>1500</v>
      </c>
      <c r="F1537" s="744" t="s">
        <v>5369</v>
      </c>
      <c r="G1537" s="737" t="s">
        <v>5370</v>
      </c>
      <c r="H1537" s="737" t="s">
        <v>5371</v>
      </c>
      <c r="I1537" s="737" t="s">
        <v>2603</v>
      </c>
      <c r="J1537" s="753" t="s">
        <v>2547</v>
      </c>
      <c r="K1537" s="682">
        <v>1</v>
      </c>
      <c r="L1537" s="748">
        <v>12</v>
      </c>
      <c r="M1537" s="749">
        <v>29599.849999999995</v>
      </c>
      <c r="N1537" s="682">
        <v>1</v>
      </c>
      <c r="O1537" s="748">
        <v>6</v>
      </c>
      <c r="P1537" s="749">
        <v>12920.279999999999</v>
      </c>
    </row>
    <row r="1538" spans="1:16" ht="22.5" x14ac:dyDescent="0.2">
      <c r="A1538" s="744">
        <v>480</v>
      </c>
      <c r="B1538" s="744" t="s">
        <v>1264</v>
      </c>
      <c r="C1538" s="744" t="s">
        <v>1201</v>
      </c>
      <c r="D1538" s="746" t="s">
        <v>2604</v>
      </c>
      <c r="E1538" s="750">
        <v>1500</v>
      </c>
      <c r="F1538" s="744" t="s">
        <v>5372</v>
      </c>
      <c r="G1538" s="737" t="s">
        <v>5373</v>
      </c>
      <c r="H1538" s="737" t="s">
        <v>2628</v>
      </c>
      <c r="I1538" s="737" t="s">
        <v>2526</v>
      </c>
      <c r="J1538" s="753" t="s">
        <v>2526</v>
      </c>
      <c r="K1538" s="682">
        <v>1</v>
      </c>
      <c r="L1538" s="748">
        <v>12</v>
      </c>
      <c r="M1538" s="749">
        <v>28761.409999999996</v>
      </c>
      <c r="N1538" s="682">
        <v>1</v>
      </c>
      <c r="O1538" s="748">
        <v>6</v>
      </c>
      <c r="P1538" s="749">
        <v>12719.72</v>
      </c>
    </row>
    <row r="1539" spans="1:16" x14ac:dyDescent="0.2">
      <c r="A1539" s="744">
        <v>480</v>
      </c>
      <c r="B1539" s="744" t="s">
        <v>2598</v>
      </c>
      <c r="C1539" s="744" t="s">
        <v>1201</v>
      </c>
      <c r="D1539" s="746" t="s">
        <v>2942</v>
      </c>
      <c r="E1539" s="750">
        <v>3000</v>
      </c>
      <c r="F1539" s="744" t="s">
        <v>5374</v>
      </c>
      <c r="G1539" s="737" t="s">
        <v>5375</v>
      </c>
      <c r="H1539" s="737" t="s">
        <v>2555</v>
      </c>
      <c r="I1539" s="737" t="s">
        <v>2625</v>
      </c>
      <c r="J1539" s="753" t="s">
        <v>2511</v>
      </c>
      <c r="K1539" s="682">
        <v>1</v>
      </c>
      <c r="L1539" s="748">
        <v>12</v>
      </c>
      <c r="M1539" s="749">
        <v>46285.66</v>
      </c>
      <c r="N1539" s="682">
        <v>1</v>
      </c>
      <c r="O1539" s="748">
        <v>6</v>
      </c>
      <c r="P1539" s="749">
        <v>21635.61</v>
      </c>
    </row>
    <row r="1540" spans="1:16" x14ac:dyDescent="0.2">
      <c r="A1540" s="744">
        <v>480</v>
      </c>
      <c r="B1540" s="744" t="s">
        <v>2598</v>
      </c>
      <c r="C1540" s="744" t="s">
        <v>1201</v>
      </c>
      <c r="D1540" s="746" t="s">
        <v>2781</v>
      </c>
      <c r="E1540" s="750">
        <v>3500</v>
      </c>
      <c r="F1540" s="744" t="s">
        <v>5376</v>
      </c>
      <c r="G1540" s="737" t="s">
        <v>5377</v>
      </c>
      <c r="H1540" s="737" t="s">
        <v>5378</v>
      </c>
      <c r="I1540" s="737" t="s">
        <v>2625</v>
      </c>
      <c r="J1540" s="753" t="s">
        <v>2511</v>
      </c>
      <c r="K1540" s="682">
        <v>1</v>
      </c>
      <c r="L1540" s="748">
        <v>12</v>
      </c>
      <c r="M1540" s="749">
        <v>53207.75</v>
      </c>
      <c r="N1540" s="682">
        <v>1</v>
      </c>
      <c r="O1540" s="748">
        <v>6</v>
      </c>
      <c r="P1540" s="749">
        <v>24802.199999999997</v>
      </c>
    </row>
    <row r="1541" spans="1:16" ht="22.5" x14ac:dyDescent="0.2">
      <c r="A1541" s="744">
        <v>480</v>
      </c>
      <c r="B1541" s="744" t="s">
        <v>1264</v>
      </c>
      <c r="C1541" s="744" t="s">
        <v>1201</v>
      </c>
      <c r="D1541" s="746" t="s">
        <v>2746</v>
      </c>
      <c r="E1541" s="750">
        <v>1500</v>
      </c>
      <c r="F1541" s="744" t="s">
        <v>5379</v>
      </c>
      <c r="G1541" s="737" t="s">
        <v>5380</v>
      </c>
      <c r="H1541" s="737" t="s">
        <v>2617</v>
      </c>
      <c r="I1541" s="737" t="s">
        <v>2526</v>
      </c>
      <c r="J1541" s="753" t="s">
        <v>2526</v>
      </c>
      <c r="K1541" s="682">
        <v>5</v>
      </c>
      <c r="L1541" s="748">
        <v>12</v>
      </c>
      <c r="M1541" s="749">
        <v>28815.15</v>
      </c>
      <c r="N1541" s="682">
        <v>2</v>
      </c>
      <c r="O1541" s="748">
        <v>6</v>
      </c>
      <c r="P1541" s="749">
        <v>12695.98</v>
      </c>
    </row>
    <row r="1542" spans="1:16" ht="22.5" x14ac:dyDescent="0.2">
      <c r="A1542" s="744">
        <v>480</v>
      </c>
      <c r="B1542" s="744" t="s">
        <v>2598</v>
      </c>
      <c r="C1542" s="744" t="s">
        <v>1201</v>
      </c>
      <c r="D1542" s="746" t="s">
        <v>3247</v>
      </c>
      <c r="E1542" s="750">
        <v>2100</v>
      </c>
      <c r="F1542" s="744" t="s">
        <v>5381</v>
      </c>
      <c r="G1542" s="737" t="s">
        <v>5382</v>
      </c>
      <c r="H1542" s="737" t="s">
        <v>3864</v>
      </c>
      <c r="I1542" s="737" t="s">
        <v>2526</v>
      </c>
      <c r="J1542" s="753" t="s">
        <v>2526</v>
      </c>
      <c r="K1542" s="682">
        <v>1</v>
      </c>
      <c r="L1542" s="748">
        <v>12</v>
      </c>
      <c r="M1542" s="749">
        <v>36813.33</v>
      </c>
      <c r="N1542" s="682">
        <v>1</v>
      </c>
      <c r="O1542" s="748">
        <v>6</v>
      </c>
      <c r="P1542" s="749">
        <v>16530</v>
      </c>
    </row>
    <row r="1543" spans="1:16" ht="22.5" x14ac:dyDescent="0.2">
      <c r="A1543" s="744">
        <v>480</v>
      </c>
      <c r="B1543" s="744" t="s">
        <v>1264</v>
      </c>
      <c r="C1543" s="744" t="s">
        <v>1201</v>
      </c>
      <c r="D1543" s="746" t="s">
        <v>3556</v>
      </c>
      <c r="E1543" s="750">
        <v>2500</v>
      </c>
      <c r="F1543" s="744" t="s">
        <v>5383</v>
      </c>
      <c r="G1543" s="737" t="s">
        <v>5384</v>
      </c>
      <c r="H1543" s="737" t="s">
        <v>2551</v>
      </c>
      <c r="I1543" s="737" t="s">
        <v>2625</v>
      </c>
      <c r="J1543" s="753" t="s">
        <v>2511</v>
      </c>
      <c r="K1543" s="682">
        <v>1</v>
      </c>
      <c r="L1543" s="748">
        <v>12</v>
      </c>
      <c r="M1543" s="749">
        <v>40874.549999999996</v>
      </c>
      <c r="N1543" s="682">
        <v>1</v>
      </c>
      <c r="O1543" s="748">
        <v>6</v>
      </c>
      <c r="P1543" s="749">
        <v>18687.13</v>
      </c>
    </row>
    <row r="1544" spans="1:16" x14ac:dyDescent="0.2">
      <c r="A1544" s="744">
        <v>480</v>
      </c>
      <c r="B1544" s="744" t="s">
        <v>2598</v>
      </c>
      <c r="C1544" s="744" t="s">
        <v>1201</v>
      </c>
      <c r="D1544" s="746" t="s">
        <v>2865</v>
      </c>
      <c r="E1544" s="750">
        <v>1800</v>
      </c>
      <c r="F1544" s="744" t="s">
        <v>5385</v>
      </c>
      <c r="G1544" s="737" t="s">
        <v>5386</v>
      </c>
      <c r="H1544" s="737" t="s">
        <v>2519</v>
      </c>
      <c r="I1544" s="737" t="s">
        <v>2519</v>
      </c>
      <c r="J1544" s="753" t="s">
        <v>2519</v>
      </c>
      <c r="K1544" s="682">
        <v>5</v>
      </c>
      <c r="L1544" s="748">
        <v>12</v>
      </c>
      <c r="M1544" s="749">
        <v>27239.75</v>
      </c>
      <c r="N1544" s="682">
        <v>2</v>
      </c>
      <c r="O1544" s="748">
        <v>6</v>
      </c>
      <c r="P1544" s="749">
        <v>11730</v>
      </c>
    </row>
    <row r="1545" spans="1:16" x14ac:dyDescent="0.2">
      <c r="A1545" s="744">
        <v>480</v>
      </c>
      <c r="B1545" s="744" t="s">
        <v>2598</v>
      </c>
      <c r="C1545" s="744" t="s">
        <v>1201</v>
      </c>
      <c r="D1545" s="746" t="s">
        <v>2614</v>
      </c>
      <c r="E1545" s="750">
        <v>1500</v>
      </c>
      <c r="F1545" s="744" t="s">
        <v>5387</v>
      </c>
      <c r="G1545" s="737" t="s">
        <v>5388</v>
      </c>
      <c r="H1545" s="737" t="s">
        <v>2624</v>
      </c>
      <c r="I1545" s="737" t="s">
        <v>2625</v>
      </c>
      <c r="J1545" s="753" t="s">
        <v>2511</v>
      </c>
      <c r="K1545" s="682">
        <v>1</v>
      </c>
      <c r="L1545" s="748">
        <v>12</v>
      </c>
      <c r="M1545" s="749">
        <v>29632.230000000003</v>
      </c>
      <c r="N1545" s="682">
        <v>1</v>
      </c>
      <c r="O1545" s="748">
        <v>6</v>
      </c>
      <c r="P1545" s="749">
        <v>12930</v>
      </c>
    </row>
    <row r="1546" spans="1:16" x14ac:dyDescent="0.2">
      <c r="A1546" s="744">
        <v>480</v>
      </c>
      <c r="B1546" s="744" t="s">
        <v>2598</v>
      </c>
      <c r="C1546" s="744" t="s">
        <v>1201</v>
      </c>
      <c r="D1546" s="746" t="s">
        <v>2614</v>
      </c>
      <c r="E1546" s="750">
        <v>1500</v>
      </c>
      <c r="F1546" s="744" t="s">
        <v>5389</v>
      </c>
      <c r="G1546" s="737" t="s">
        <v>5390</v>
      </c>
      <c r="H1546" s="737" t="s">
        <v>4885</v>
      </c>
      <c r="I1546" s="737" t="s">
        <v>2625</v>
      </c>
      <c r="J1546" s="753" t="s">
        <v>2511</v>
      </c>
      <c r="K1546" s="682">
        <v>1</v>
      </c>
      <c r="L1546" s="748">
        <v>12</v>
      </c>
      <c r="M1546" s="749">
        <v>29618.91</v>
      </c>
      <c r="N1546" s="682">
        <v>1</v>
      </c>
      <c r="O1546" s="748">
        <v>6</v>
      </c>
      <c r="P1546" s="749">
        <v>12926.24</v>
      </c>
    </row>
    <row r="1547" spans="1:16" x14ac:dyDescent="0.2">
      <c r="A1547" s="744">
        <v>480</v>
      </c>
      <c r="B1547" s="744" t="s">
        <v>2598</v>
      </c>
      <c r="C1547" s="744" t="s">
        <v>1201</v>
      </c>
      <c r="D1547" s="746" t="s">
        <v>2604</v>
      </c>
      <c r="E1547" s="750">
        <v>1500</v>
      </c>
      <c r="F1547" s="744" t="s">
        <v>5391</v>
      </c>
      <c r="G1547" s="737" t="s">
        <v>5392</v>
      </c>
      <c r="H1547" s="737" t="s">
        <v>2551</v>
      </c>
      <c r="I1547" s="737" t="s">
        <v>2625</v>
      </c>
      <c r="J1547" s="753" t="s">
        <v>2511</v>
      </c>
      <c r="K1547" s="682">
        <v>1</v>
      </c>
      <c r="L1547" s="748">
        <v>12</v>
      </c>
      <c r="M1547" s="749">
        <v>30626.970000000005</v>
      </c>
      <c r="N1547" s="682">
        <v>1</v>
      </c>
      <c r="O1547" s="748">
        <v>6</v>
      </c>
      <c r="P1547" s="749">
        <v>12928.36</v>
      </c>
    </row>
    <row r="1548" spans="1:16" x14ac:dyDescent="0.2">
      <c r="A1548" s="744">
        <v>480</v>
      </c>
      <c r="B1548" s="744" t="s">
        <v>2598</v>
      </c>
      <c r="C1548" s="744" t="s">
        <v>1201</v>
      </c>
      <c r="D1548" s="746" t="s">
        <v>2614</v>
      </c>
      <c r="E1548" s="750">
        <v>1500</v>
      </c>
      <c r="F1548" s="744" t="s">
        <v>5393</v>
      </c>
      <c r="G1548" s="737" t="s">
        <v>5394</v>
      </c>
      <c r="H1548" s="737" t="s">
        <v>2583</v>
      </c>
      <c r="I1548" s="737" t="s">
        <v>2526</v>
      </c>
      <c r="J1548" s="753" t="s">
        <v>2526</v>
      </c>
      <c r="K1548" s="682">
        <v>1</v>
      </c>
      <c r="L1548" s="748">
        <v>12</v>
      </c>
      <c r="M1548" s="749">
        <v>29585.11</v>
      </c>
      <c r="N1548" s="682">
        <v>1</v>
      </c>
      <c r="O1548" s="748">
        <v>6</v>
      </c>
      <c r="P1548" s="749">
        <v>12922.22</v>
      </c>
    </row>
    <row r="1549" spans="1:16" ht="22.5" x14ac:dyDescent="0.2">
      <c r="A1549" s="744">
        <v>480</v>
      </c>
      <c r="B1549" s="744" t="s">
        <v>2598</v>
      </c>
      <c r="C1549" s="744" t="s">
        <v>1201</v>
      </c>
      <c r="D1549" s="746" t="s">
        <v>2700</v>
      </c>
      <c r="E1549" s="750">
        <v>1800</v>
      </c>
      <c r="F1549" s="744" t="s">
        <v>5395</v>
      </c>
      <c r="G1549" s="737" t="s">
        <v>5396</v>
      </c>
      <c r="H1549" s="737" t="s">
        <v>2509</v>
      </c>
      <c r="I1549" s="737" t="s">
        <v>2625</v>
      </c>
      <c r="J1549" s="753" t="s">
        <v>2511</v>
      </c>
      <c r="K1549" s="682">
        <v>1</v>
      </c>
      <c r="L1549" s="748">
        <v>12</v>
      </c>
      <c r="M1549" s="749">
        <v>32978.920000000006</v>
      </c>
      <c r="N1549" s="682">
        <v>1</v>
      </c>
      <c r="O1549" s="748">
        <v>6</v>
      </c>
      <c r="P1549" s="749">
        <v>14608.44</v>
      </c>
    </row>
    <row r="1550" spans="1:16" x14ac:dyDescent="0.2">
      <c r="A1550" s="744">
        <v>480</v>
      </c>
      <c r="B1550" s="744" t="s">
        <v>1264</v>
      </c>
      <c r="C1550" s="744" t="s">
        <v>1201</v>
      </c>
      <c r="D1550" s="746" t="s">
        <v>5026</v>
      </c>
      <c r="E1550" s="750">
        <v>6000</v>
      </c>
      <c r="F1550" s="744" t="s">
        <v>5397</v>
      </c>
      <c r="G1550" s="737" t="s">
        <v>5398</v>
      </c>
      <c r="H1550" s="737" t="s">
        <v>5399</v>
      </c>
      <c r="I1550" s="737" t="s">
        <v>2625</v>
      </c>
      <c r="J1550" s="753" t="s">
        <v>2511</v>
      </c>
      <c r="K1550" s="682">
        <v>1</v>
      </c>
      <c r="L1550" s="748">
        <v>12</v>
      </c>
      <c r="M1550" s="749">
        <v>77575.400000000009</v>
      </c>
      <c r="N1550" s="682">
        <v>1</v>
      </c>
      <c r="O1550" s="748">
        <v>6</v>
      </c>
      <c r="P1550" s="749">
        <v>36887.910000000003</v>
      </c>
    </row>
    <row r="1551" spans="1:16" x14ac:dyDescent="0.2">
      <c r="A1551" s="744">
        <v>480</v>
      </c>
      <c r="B1551" s="744" t="s">
        <v>2598</v>
      </c>
      <c r="C1551" s="744" t="s">
        <v>1201</v>
      </c>
      <c r="D1551" s="746" t="s">
        <v>2700</v>
      </c>
      <c r="E1551" s="750">
        <v>1800</v>
      </c>
      <c r="F1551" s="744" t="s">
        <v>5400</v>
      </c>
      <c r="G1551" s="737" t="s">
        <v>5401</v>
      </c>
      <c r="H1551" s="737" t="s">
        <v>5402</v>
      </c>
      <c r="I1551" s="737" t="s">
        <v>2625</v>
      </c>
      <c r="J1551" s="753" t="s">
        <v>2511</v>
      </c>
      <c r="K1551" s="682">
        <v>5</v>
      </c>
      <c r="L1551" s="748">
        <v>12</v>
      </c>
      <c r="M1551" s="749">
        <v>33221.729999999996</v>
      </c>
      <c r="N1551" s="682">
        <v>2</v>
      </c>
      <c r="O1551" s="748">
        <v>6</v>
      </c>
      <c r="P1551" s="749">
        <v>14561.81</v>
      </c>
    </row>
    <row r="1552" spans="1:16" x14ac:dyDescent="0.2">
      <c r="A1552" s="744">
        <v>480</v>
      </c>
      <c r="B1552" s="744" t="s">
        <v>2598</v>
      </c>
      <c r="C1552" s="744" t="s">
        <v>1201</v>
      </c>
      <c r="D1552" s="746" t="s">
        <v>2865</v>
      </c>
      <c r="E1552" s="750">
        <v>1800</v>
      </c>
      <c r="F1552" s="744" t="s">
        <v>5403</v>
      </c>
      <c r="G1552" s="737" t="s">
        <v>5404</v>
      </c>
      <c r="H1552" s="737" t="s">
        <v>2519</v>
      </c>
      <c r="I1552" s="737" t="s">
        <v>2519</v>
      </c>
      <c r="J1552" s="753" t="s">
        <v>2519</v>
      </c>
      <c r="K1552" s="682">
        <v>5</v>
      </c>
      <c r="L1552" s="748">
        <v>12</v>
      </c>
      <c r="M1552" s="749">
        <v>27086.6</v>
      </c>
      <c r="N1552" s="682">
        <v>2</v>
      </c>
      <c r="O1552" s="748">
        <v>6</v>
      </c>
      <c r="P1552" s="749">
        <v>8990.74</v>
      </c>
    </row>
    <row r="1553" spans="1:16" x14ac:dyDescent="0.2">
      <c r="A1553" s="744">
        <v>480</v>
      </c>
      <c r="B1553" s="744" t="s">
        <v>2598</v>
      </c>
      <c r="C1553" s="744" t="s">
        <v>1201</v>
      </c>
      <c r="D1553" s="746" t="s">
        <v>2700</v>
      </c>
      <c r="E1553" s="750">
        <v>1800</v>
      </c>
      <c r="F1553" s="744" t="s">
        <v>5405</v>
      </c>
      <c r="G1553" s="737" t="s">
        <v>5406</v>
      </c>
      <c r="H1553" s="737" t="s">
        <v>2509</v>
      </c>
      <c r="I1553" s="737" t="s">
        <v>2625</v>
      </c>
      <c r="J1553" s="753" t="s">
        <v>2511</v>
      </c>
      <c r="K1553" s="682">
        <v>1</v>
      </c>
      <c r="L1553" s="748">
        <v>12</v>
      </c>
      <c r="M1553" s="749">
        <v>33223.33</v>
      </c>
      <c r="N1553" s="682">
        <v>1</v>
      </c>
      <c r="O1553" s="748">
        <v>6</v>
      </c>
      <c r="P1553" s="749">
        <v>14730</v>
      </c>
    </row>
    <row r="1554" spans="1:16" x14ac:dyDescent="0.2">
      <c r="A1554" s="744">
        <v>480</v>
      </c>
      <c r="B1554" s="744" t="s">
        <v>2598</v>
      </c>
      <c r="C1554" s="744" t="s">
        <v>1201</v>
      </c>
      <c r="D1554" s="746" t="s">
        <v>2614</v>
      </c>
      <c r="E1554" s="750">
        <v>1500</v>
      </c>
      <c r="F1554" s="744" t="s">
        <v>5407</v>
      </c>
      <c r="G1554" s="737" t="s">
        <v>5408</v>
      </c>
      <c r="H1554" s="737" t="s">
        <v>2583</v>
      </c>
      <c r="I1554" s="737" t="s">
        <v>2526</v>
      </c>
      <c r="J1554" s="753" t="s">
        <v>2526</v>
      </c>
      <c r="K1554" s="682">
        <v>1</v>
      </c>
      <c r="L1554" s="748">
        <v>12</v>
      </c>
      <c r="M1554" s="749">
        <v>29695.29</v>
      </c>
      <c r="N1554" s="682">
        <v>1</v>
      </c>
      <c r="O1554" s="748">
        <v>6</v>
      </c>
      <c r="P1554" s="749">
        <v>12927.92</v>
      </c>
    </row>
    <row r="1555" spans="1:16" x14ac:dyDescent="0.2">
      <c r="A1555" s="744">
        <v>480</v>
      </c>
      <c r="B1555" s="744" t="s">
        <v>2598</v>
      </c>
      <c r="C1555" s="744" t="s">
        <v>1201</v>
      </c>
      <c r="D1555" s="746" t="s">
        <v>2700</v>
      </c>
      <c r="E1555" s="750">
        <v>1800</v>
      </c>
      <c r="F1555" s="744" t="s">
        <v>5409</v>
      </c>
      <c r="G1555" s="737" t="s">
        <v>5410</v>
      </c>
      <c r="H1555" s="737" t="s">
        <v>3524</v>
      </c>
      <c r="I1555" s="737" t="s">
        <v>2625</v>
      </c>
      <c r="J1555" s="753" t="s">
        <v>2511</v>
      </c>
      <c r="K1555" s="682">
        <v>1</v>
      </c>
      <c r="L1555" s="748">
        <v>12</v>
      </c>
      <c r="M1555" s="749">
        <v>32672.74</v>
      </c>
      <c r="N1555" s="682">
        <v>1</v>
      </c>
      <c r="O1555" s="748">
        <v>6</v>
      </c>
      <c r="P1555" s="749">
        <v>14685.91</v>
      </c>
    </row>
    <row r="1556" spans="1:16" x14ac:dyDescent="0.2">
      <c r="A1556" s="744">
        <v>480</v>
      </c>
      <c r="B1556" s="744" t="s">
        <v>2598</v>
      </c>
      <c r="C1556" s="744" t="s">
        <v>1201</v>
      </c>
      <c r="D1556" s="746" t="s">
        <v>5411</v>
      </c>
      <c r="E1556" s="750">
        <v>6500</v>
      </c>
      <c r="F1556" s="744" t="s">
        <v>5412</v>
      </c>
      <c r="G1556" s="737" t="s">
        <v>5413</v>
      </c>
      <c r="H1556" s="737" t="s">
        <v>5414</v>
      </c>
      <c r="I1556" s="737" t="s">
        <v>2625</v>
      </c>
      <c r="J1556" s="753" t="s">
        <v>2511</v>
      </c>
      <c r="K1556" s="682">
        <v>1</v>
      </c>
      <c r="L1556" s="748">
        <v>12</v>
      </c>
      <c r="M1556" s="749">
        <v>83117.259999999995</v>
      </c>
      <c r="N1556" s="682">
        <v>1</v>
      </c>
      <c r="O1556" s="748">
        <v>6</v>
      </c>
      <c r="P1556" s="749">
        <v>39877.64</v>
      </c>
    </row>
    <row r="1557" spans="1:16" x14ac:dyDescent="0.2">
      <c r="A1557" s="744">
        <v>480</v>
      </c>
      <c r="B1557" s="744" t="s">
        <v>2598</v>
      </c>
      <c r="C1557" s="744" t="s">
        <v>1201</v>
      </c>
      <c r="D1557" s="746" t="s">
        <v>4931</v>
      </c>
      <c r="E1557" s="750">
        <v>2500</v>
      </c>
      <c r="F1557" s="744" t="s">
        <v>5415</v>
      </c>
      <c r="G1557" s="737" t="s">
        <v>5416</v>
      </c>
      <c r="H1557" s="737" t="s">
        <v>3019</v>
      </c>
      <c r="I1557" s="737" t="s">
        <v>2625</v>
      </c>
      <c r="J1557" s="753" t="s">
        <v>2511</v>
      </c>
      <c r="K1557" s="682">
        <v>1</v>
      </c>
      <c r="L1557" s="748">
        <v>12</v>
      </c>
      <c r="M1557" s="749">
        <v>41425.240000000005</v>
      </c>
      <c r="N1557" s="682">
        <v>1</v>
      </c>
      <c r="O1557" s="748">
        <v>6</v>
      </c>
      <c r="P1557" s="749">
        <v>18896.25</v>
      </c>
    </row>
    <row r="1558" spans="1:16" x14ac:dyDescent="0.2">
      <c r="A1558" s="744">
        <v>480</v>
      </c>
      <c r="B1558" s="744" t="s">
        <v>2598</v>
      </c>
      <c r="C1558" s="744" t="s">
        <v>1201</v>
      </c>
      <c r="D1558" s="746" t="s">
        <v>2611</v>
      </c>
      <c r="E1558" s="750">
        <v>1500</v>
      </c>
      <c r="F1558" s="744" t="s">
        <v>5417</v>
      </c>
      <c r="G1558" s="737" t="s">
        <v>5418</v>
      </c>
      <c r="H1558" s="737" t="s">
        <v>5419</v>
      </c>
      <c r="I1558" s="737" t="s">
        <v>2526</v>
      </c>
      <c r="J1558" s="753" t="s">
        <v>2526</v>
      </c>
      <c r="K1558" s="682">
        <v>3</v>
      </c>
      <c r="L1558" s="748">
        <v>9</v>
      </c>
      <c r="M1558" s="749">
        <v>15165.629999999997</v>
      </c>
      <c r="N1558" s="682">
        <v>2</v>
      </c>
      <c r="O1558" s="748">
        <v>6</v>
      </c>
      <c r="P1558" s="749">
        <v>9925.1</v>
      </c>
    </row>
    <row r="1559" spans="1:16" ht="22.5" x14ac:dyDescent="0.2">
      <c r="A1559" s="744">
        <v>480</v>
      </c>
      <c r="B1559" s="744" t="s">
        <v>1264</v>
      </c>
      <c r="C1559" s="744" t="s">
        <v>1201</v>
      </c>
      <c r="D1559" s="746" t="s">
        <v>5420</v>
      </c>
      <c r="E1559" s="750">
        <v>4000</v>
      </c>
      <c r="F1559" s="744" t="s">
        <v>5421</v>
      </c>
      <c r="G1559" s="737" t="s">
        <v>5422</v>
      </c>
      <c r="H1559" s="737" t="s">
        <v>5423</v>
      </c>
      <c r="I1559" s="737" t="s">
        <v>2625</v>
      </c>
      <c r="J1559" s="753" t="s">
        <v>2511</v>
      </c>
      <c r="K1559" s="682">
        <v>5</v>
      </c>
      <c r="L1559" s="748">
        <v>12</v>
      </c>
      <c r="M1559" s="749">
        <v>53699.44</v>
      </c>
      <c r="N1559" s="682"/>
      <c r="O1559" s="748"/>
      <c r="P1559" s="749"/>
    </row>
    <row r="1560" spans="1:16" x14ac:dyDescent="0.2">
      <c r="A1560" s="744">
        <v>480</v>
      </c>
      <c r="B1560" s="744" t="s">
        <v>2598</v>
      </c>
      <c r="C1560" s="744" t="s">
        <v>1201</v>
      </c>
      <c r="D1560" s="746" t="s">
        <v>2854</v>
      </c>
      <c r="E1560" s="750">
        <v>1500</v>
      </c>
      <c r="F1560" s="744" t="s">
        <v>5424</v>
      </c>
      <c r="G1560" s="737" t="s">
        <v>5425</v>
      </c>
      <c r="H1560" s="737" t="s">
        <v>2587</v>
      </c>
      <c r="I1560" s="737" t="s">
        <v>2526</v>
      </c>
      <c r="J1560" s="753" t="s">
        <v>2526</v>
      </c>
      <c r="K1560" s="682">
        <v>1</v>
      </c>
      <c r="L1560" s="748">
        <v>12</v>
      </c>
      <c r="M1560" s="749">
        <v>29350.349999999995</v>
      </c>
      <c r="N1560" s="682">
        <v>1</v>
      </c>
      <c r="O1560" s="748">
        <v>6</v>
      </c>
      <c r="P1560" s="749">
        <v>12787.76</v>
      </c>
    </row>
    <row r="1561" spans="1:16" x14ac:dyDescent="0.2">
      <c r="A1561" s="744">
        <v>480</v>
      </c>
      <c r="B1561" s="744" t="s">
        <v>1264</v>
      </c>
      <c r="C1561" s="744" t="s">
        <v>1201</v>
      </c>
      <c r="D1561" s="746" t="s">
        <v>2662</v>
      </c>
      <c r="E1561" s="750">
        <v>2100</v>
      </c>
      <c r="F1561" s="744" t="s">
        <v>5426</v>
      </c>
      <c r="G1561" s="737" t="s">
        <v>5427</v>
      </c>
      <c r="H1561" s="737" t="s">
        <v>2830</v>
      </c>
      <c r="I1561" s="737" t="s">
        <v>2625</v>
      </c>
      <c r="J1561" s="753" t="s">
        <v>2511</v>
      </c>
      <c r="K1561" s="682">
        <v>1</v>
      </c>
      <c r="L1561" s="748">
        <v>12</v>
      </c>
      <c r="M1561" s="749">
        <v>36358.67</v>
      </c>
      <c r="N1561" s="682">
        <v>1</v>
      </c>
      <c r="O1561" s="748">
        <v>6</v>
      </c>
      <c r="P1561" s="749">
        <v>16217.82</v>
      </c>
    </row>
    <row r="1562" spans="1:16" ht="22.5" x14ac:dyDescent="0.2">
      <c r="A1562" s="744">
        <v>480</v>
      </c>
      <c r="B1562" s="744" t="s">
        <v>2598</v>
      </c>
      <c r="C1562" s="744" t="s">
        <v>1201</v>
      </c>
      <c r="D1562" s="746" t="s">
        <v>2700</v>
      </c>
      <c r="E1562" s="750">
        <v>1800</v>
      </c>
      <c r="F1562" s="744" t="s">
        <v>5428</v>
      </c>
      <c r="G1562" s="737" t="s">
        <v>5429</v>
      </c>
      <c r="H1562" s="737" t="s">
        <v>5430</v>
      </c>
      <c r="I1562" s="737" t="s">
        <v>2625</v>
      </c>
      <c r="J1562" s="753" t="s">
        <v>2511</v>
      </c>
      <c r="K1562" s="682">
        <v>4</v>
      </c>
      <c r="L1562" s="748">
        <v>12</v>
      </c>
      <c r="M1562" s="749">
        <v>33144.26</v>
      </c>
      <c r="N1562" s="682">
        <v>1</v>
      </c>
      <c r="O1562" s="748">
        <v>6</v>
      </c>
      <c r="P1562" s="749">
        <v>14730</v>
      </c>
    </row>
    <row r="1563" spans="1:16" x14ac:dyDescent="0.2">
      <c r="A1563" s="744">
        <v>480</v>
      </c>
      <c r="B1563" s="744" t="s">
        <v>1264</v>
      </c>
      <c r="C1563" s="744" t="s">
        <v>1201</v>
      </c>
      <c r="D1563" s="746" t="s">
        <v>5431</v>
      </c>
      <c r="E1563" s="750">
        <v>1500</v>
      </c>
      <c r="F1563" s="744" t="s">
        <v>5432</v>
      </c>
      <c r="G1563" s="737" t="s">
        <v>5433</v>
      </c>
      <c r="H1563" s="737" t="s">
        <v>5434</v>
      </c>
      <c r="I1563" s="737" t="s">
        <v>2526</v>
      </c>
      <c r="J1563" s="753" t="s">
        <v>2526</v>
      </c>
      <c r="K1563" s="682">
        <v>1</v>
      </c>
      <c r="L1563" s="748">
        <v>12</v>
      </c>
      <c r="M1563" s="749">
        <v>29667.079999999994</v>
      </c>
      <c r="N1563" s="682">
        <v>1</v>
      </c>
      <c r="O1563" s="748">
        <v>6</v>
      </c>
      <c r="P1563" s="749">
        <v>12924.87</v>
      </c>
    </row>
    <row r="1564" spans="1:16" ht="22.5" x14ac:dyDescent="0.2">
      <c r="A1564" s="744">
        <v>480</v>
      </c>
      <c r="B1564" s="744" t="s">
        <v>1264</v>
      </c>
      <c r="C1564" s="744" t="s">
        <v>1201</v>
      </c>
      <c r="D1564" s="746" t="s">
        <v>2608</v>
      </c>
      <c r="E1564" s="750">
        <v>1500</v>
      </c>
      <c r="F1564" s="744" t="s">
        <v>5435</v>
      </c>
      <c r="G1564" s="737" t="s">
        <v>5436</v>
      </c>
      <c r="H1564" s="737" t="s">
        <v>5437</v>
      </c>
      <c r="I1564" s="737" t="s">
        <v>2526</v>
      </c>
      <c r="J1564" s="753" t="s">
        <v>2526</v>
      </c>
      <c r="K1564" s="682">
        <v>1</v>
      </c>
      <c r="L1564" s="748">
        <v>12</v>
      </c>
      <c r="M1564" s="749">
        <v>29607.64</v>
      </c>
      <c r="N1564" s="682">
        <v>1</v>
      </c>
      <c r="O1564" s="748">
        <v>6</v>
      </c>
      <c r="P1564" s="749">
        <v>12863.06</v>
      </c>
    </row>
    <row r="1565" spans="1:16" x14ac:dyDescent="0.2">
      <c r="A1565" s="744">
        <v>480</v>
      </c>
      <c r="B1565" s="744" t="s">
        <v>1264</v>
      </c>
      <c r="C1565" s="744" t="s">
        <v>1201</v>
      </c>
      <c r="D1565" s="746" t="s">
        <v>2509</v>
      </c>
      <c r="E1565" s="750">
        <v>4000</v>
      </c>
      <c r="F1565" s="744" t="s">
        <v>5438</v>
      </c>
      <c r="G1565" s="737" t="s">
        <v>5439</v>
      </c>
      <c r="H1565" s="737" t="s">
        <v>2555</v>
      </c>
      <c r="I1565" s="737" t="s">
        <v>2625</v>
      </c>
      <c r="J1565" s="753" t="s">
        <v>2511</v>
      </c>
      <c r="K1565" s="682">
        <v>1</v>
      </c>
      <c r="L1565" s="748">
        <v>12</v>
      </c>
      <c r="M1565" s="749">
        <v>57591.200000000019</v>
      </c>
      <c r="N1565" s="682">
        <v>1</v>
      </c>
      <c r="O1565" s="748">
        <v>6</v>
      </c>
      <c r="P1565" s="749">
        <v>27587.52</v>
      </c>
    </row>
    <row r="1566" spans="1:16" ht="22.5" x14ac:dyDescent="0.2">
      <c r="A1566" s="744">
        <v>480</v>
      </c>
      <c r="B1566" s="744" t="s">
        <v>1264</v>
      </c>
      <c r="C1566" s="744" t="s">
        <v>1201</v>
      </c>
      <c r="D1566" s="746" t="s">
        <v>2614</v>
      </c>
      <c r="E1566" s="750">
        <v>1500</v>
      </c>
      <c r="F1566" s="744" t="s">
        <v>5440</v>
      </c>
      <c r="G1566" s="737" t="s">
        <v>5441</v>
      </c>
      <c r="H1566" s="737" t="s">
        <v>3472</v>
      </c>
      <c r="I1566" s="737" t="s">
        <v>2526</v>
      </c>
      <c r="J1566" s="753" t="s">
        <v>2526</v>
      </c>
      <c r="K1566" s="682">
        <v>1</v>
      </c>
      <c r="L1566" s="748">
        <v>12</v>
      </c>
      <c r="M1566" s="749">
        <v>29698.750000000004</v>
      </c>
      <c r="N1566" s="682">
        <v>1</v>
      </c>
      <c r="O1566" s="748">
        <v>6</v>
      </c>
      <c r="P1566" s="749">
        <v>12862.77</v>
      </c>
    </row>
    <row r="1567" spans="1:16" x14ac:dyDescent="0.2">
      <c r="A1567" s="744">
        <v>480</v>
      </c>
      <c r="B1567" s="744" t="s">
        <v>2598</v>
      </c>
      <c r="C1567" s="744" t="s">
        <v>1201</v>
      </c>
      <c r="D1567" s="746" t="s">
        <v>2604</v>
      </c>
      <c r="E1567" s="750">
        <v>1500</v>
      </c>
      <c r="F1567" s="744" t="s">
        <v>5442</v>
      </c>
      <c r="G1567" s="737" t="s">
        <v>5443</v>
      </c>
      <c r="H1567" s="737" t="s">
        <v>3580</v>
      </c>
      <c r="I1567" s="737" t="s">
        <v>2526</v>
      </c>
      <c r="J1567" s="753" t="s">
        <v>2526</v>
      </c>
      <c r="K1567" s="682">
        <v>1</v>
      </c>
      <c r="L1567" s="748">
        <v>12</v>
      </c>
      <c r="M1567" s="749">
        <v>29468.04</v>
      </c>
      <c r="N1567" s="682">
        <v>1</v>
      </c>
      <c r="O1567" s="748">
        <v>6</v>
      </c>
      <c r="P1567" s="749">
        <v>12912.08</v>
      </c>
    </row>
    <row r="1568" spans="1:16" x14ac:dyDescent="0.2">
      <c r="A1568" s="744">
        <v>480</v>
      </c>
      <c r="B1568" s="744" t="s">
        <v>2598</v>
      </c>
      <c r="C1568" s="744" t="s">
        <v>1201</v>
      </c>
      <c r="D1568" s="746" t="s">
        <v>2700</v>
      </c>
      <c r="E1568" s="750">
        <v>1800</v>
      </c>
      <c r="F1568" s="744" t="s">
        <v>5444</v>
      </c>
      <c r="G1568" s="737" t="s">
        <v>5445</v>
      </c>
      <c r="H1568" s="737" t="s">
        <v>2555</v>
      </c>
      <c r="I1568" s="737" t="s">
        <v>2625</v>
      </c>
      <c r="J1568" s="753" t="s">
        <v>2511</v>
      </c>
      <c r="K1568" s="682">
        <v>1</v>
      </c>
      <c r="L1568" s="748">
        <v>12</v>
      </c>
      <c r="M1568" s="749">
        <v>34203.649999999987</v>
      </c>
      <c r="N1568" s="682">
        <v>1</v>
      </c>
      <c r="O1568" s="748">
        <v>6</v>
      </c>
      <c r="P1568" s="749">
        <v>14722.8</v>
      </c>
    </row>
    <row r="1569" spans="1:16" x14ac:dyDescent="0.2">
      <c r="A1569" s="744">
        <v>480</v>
      </c>
      <c r="B1569" s="744" t="s">
        <v>1264</v>
      </c>
      <c r="C1569" s="744" t="s">
        <v>1201</v>
      </c>
      <c r="D1569" s="746" t="s">
        <v>3013</v>
      </c>
      <c r="E1569" s="750">
        <v>5000</v>
      </c>
      <c r="F1569" s="744" t="s">
        <v>5446</v>
      </c>
      <c r="G1569" s="737" t="s">
        <v>5447</v>
      </c>
      <c r="H1569" s="737" t="s">
        <v>2519</v>
      </c>
      <c r="I1569" s="737" t="s">
        <v>2519</v>
      </c>
      <c r="J1569" s="753" t="s">
        <v>2519</v>
      </c>
      <c r="K1569" s="682">
        <v>1</v>
      </c>
      <c r="L1569" s="748">
        <v>1</v>
      </c>
      <c r="M1569" s="749">
        <v>12097.220000000001</v>
      </c>
      <c r="N1569" s="682"/>
      <c r="O1569" s="748"/>
      <c r="P1569" s="749"/>
    </row>
    <row r="1570" spans="1:16" x14ac:dyDescent="0.2">
      <c r="A1570" s="744">
        <v>480</v>
      </c>
      <c r="B1570" s="744" t="s">
        <v>2598</v>
      </c>
      <c r="C1570" s="744" t="s">
        <v>1201</v>
      </c>
      <c r="D1570" s="746" t="s">
        <v>2614</v>
      </c>
      <c r="E1570" s="750">
        <v>1500</v>
      </c>
      <c r="F1570" s="744" t="s">
        <v>5448</v>
      </c>
      <c r="G1570" s="737" t="s">
        <v>5449</v>
      </c>
      <c r="H1570" s="737" t="s">
        <v>2587</v>
      </c>
      <c r="I1570" s="737" t="s">
        <v>2526</v>
      </c>
      <c r="J1570" s="753" t="s">
        <v>2526</v>
      </c>
      <c r="K1570" s="682">
        <v>1</v>
      </c>
      <c r="L1570" s="748">
        <v>12</v>
      </c>
      <c r="M1570" s="749">
        <v>23650</v>
      </c>
      <c r="N1570" s="682">
        <v>1</v>
      </c>
      <c r="O1570" s="748">
        <v>6</v>
      </c>
      <c r="P1570" s="749">
        <v>9930</v>
      </c>
    </row>
    <row r="1571" spans="1:16" x14ac:dyDescent="0.2">
      <c r="A1571" s="744">
        <v>480</v>
      </c>
      <c r="B1571" s="744" t="s">
        <v>1264</v>
      </c>
      <c r="C1571" s="744" t="s">
        <v>1201</v>
      </c>
      <c r="D1571" s="746" t="s">
        <v>4927</v>
      </c>
      <c r="E1571" s="750">
        <v>5000</v>
      </c>
      <c r="F1571" s="744" t="s">
        <v>5450</v>
      </c>
      <c r="G1571" s="737" t="s">
        <v>5451</v>
      </c>
      <c r="H1571" s="737" t="s">
        <v>2519</v>
      </c>
      <c r="I1571" s="737" t="s">
        <v>2519</v>
      </c>
      <c r="J1571" s="753" t="s">
        <v>2519</v>
      </c>
      <c r="K1571" s="682"/>
      <c r="L1571" s="748"/>
      <c r="M1571" s="749"/>
      <c r="N1571" s="682">
        <v>1</v>
      </c>
      <c r="O1571" s="748">
        <v>6</v>
      </c>
      <c r="P1571" s="749">
        <v>30763.33</v>
      </c>
    </row>
    <row r="1572" spans="1:16" ht="22.5" x14ac:dyDescent="0.2">
      <c r="A1572" s="744">
        <v>480</v>
      </c>
      <c r="B1572" s="744" t="s">
        <v>1264</v>
      </c>
      <c r="C1572" s="744" t="s">
        <v>1201</v>
      </c>
      <c r="D1572" s="746" t="s">
        <v>3084</v>
      </c>
      <c r="E1572" s="750">
        <v>1800</v>
      </c>
      <c r="F1572" s="744" t="s">
        <v>5452</v>
      </c>
      <c r="G1572" s="737" t="s">
        <v>5453</v>
      </c>
      <c r="H1572" s="737" t="s">
        <v>2617</v>
      </c>
      <c r="I1572" s="737" t="s">
        <v>2526</v>
      </c>
      <c r="J1572" s="753" t="s">
        <v>2526</v>
      </c>
      <c r="K1572" s="682">
        <v>3</v>
      </c>
      <c r="L1572" s="748">
        <v>9</v>
      </c>
      <c r="M1572" s="749">
        <v>17945.989999999998</v>
      </c>
      <c r="N1572" s="682">
        <v>2</v>
      </c>
      <c r="O1572" s="748">
        <v>6</v>
      </c>
      <c r="P1572" s="749">
        <v>11692.36</v>
      </c>
    </row>
    <row r="1573" spans="1:16" x14ac:dyDescent="0.2">
      <c r="A1573" s="744">
        <v>480</v>
      </c>
      <c r="B1573" s="744" t="s">
        <v>1264</v>
      </c>
      <c r="C1573" s="744" t="s">
        <v>1201</v>
      </c>
      <c r="D1573" s="746" t="s">
        <v>4340</v>
      </c>
      <c r="E1573" s="750">
        <v>1500</v>
      </c>
      <c r="F1573" s="744" t="s">
        <v>5454</v>
      </c>
      <c r="G1573" s="737" t="s">
        <v>5455</v>
      </c>
      <c r="H1573" s="737" t="s">
        <v>5456</v>
      </c>
      <c r="I1573" s="737" t="s">
        <v>2625</v>
      </c>
      <c r="J1573" s="753" t="s">
        <v>2511</v>
      </c>
      <c r="K1573" s="682">
        <v>1</v>
      </c>
      <c r="L1573" s="748">
        <v>12</v>
      </c>
      <c r="M1573" s="749">
        <v>29331.41</v>
      </c>
      <c r="N1573" s="682">
        <v>1</v>
      </c>
      <c r="O1573" s="748">
        <v>6</v>
      </c>
      <c r="P1573" s="749">
        <v>12822.77</v>
      </c>
    </row>
    <row r="1574" spans="1:16" x14ac:dyDescent="0.2">
      <c r="A1574" s="744">
        <v>480</v>
      </c>
      <c r="B1574" s="744" t="s">
        <v>1264</v>
      </c>
      <c r="C1574" s="744" t="s">
        <v>1201</v>
      </c>
      <c r="D1574" s="746" t="s">
        <v>2614</v>
      </c>
      <c r="E1574" s="750">
        <v>1500</v>
      </c>
      <c r="F1574" s="744" t="s">
        <v>5457</v>
      </c>
      <c r="G1574" s="737" t="s">
        <v>5458</v>
      </c>
      <c r="H1574" s="737" t="s">
        <v>2583</v>
      </c>
      <c r="I1574" s="737" t="s">
        <v>2526</v>
      </c>
      <c r="J1574" s="753" t="s">
        <v>2526</v>
      </c>
      <c r="K1574" s="682">
        <v>1</v>
      </c>
      <c r="L1574" s="748">
        <v>12</v>
      </c>
      <c r="M1574" s="749">
        <v>29600.739999999998</v>
      </c>
      <c r="N1574" s="682">
        <v>1</v>
      </c>
      <c r="O1574" s="748">
        <v>6</v>
      </c>
      <c r="P1574" s="749">
        <v>12929.31</v>
      </c>
    </row>
    <row r="1575" spans="1:16" x14ac:dyDescent="0.2">
      <c r="A1575" s="744">
        <v>480</v>
      </c>
      <c r="B1575" s="744" t="s">
        <v>1264</v>
      </c>
      <c r="C1575" s="744" t="s">
        <v>1201</v>
      </c>
      <c r="D1575" s="746" t="s">
        <v>2621</v>
      </c>
      <c r="E1575" s="750">
        <v>1800</v>
      </c>
      <c r="F1575" s="744" t="s">
        <v>5459</v>
      </c>
      <c r="G1575" s="737" t="s">
        <v>5460</v>
      </c>
      <c r="H1575" s="737" t="s">
        <v>2509</v>
      </c>
      <c r="I1575" s="737" t="s">
        <v>2625</v>
      </c>
      <c r="J1575" s="753" t="s">
        <v>2511</v>
      </c>
      <c r="K1575" s="682">
        <v>7</v>
      </c>
      <c r="L1575" s="748">
        <v>12</v>
      </c>
      <c r="M1575" s="749">
        <v>33293.949999999997</v>
      </c>
      <c r="N1575" s="682">
        <v>2</v>
      </c>
      <c r="O1575" s="748">
        <v>6</v>
      </c>
      <c r="P1575" s="749">
        <v>14641.02</v>
      </c>
    </row>
    <row r="1576" spans="1:16" x14ac:dyDescent="0.2">
      <c r="A1576" s="744">
        <v>480</v>
      </c>
      <c r="B1576" s="744" t="s">
        <v>1264</v>
      </c>
      <c r="C1576" s="744" t="s">
        <v>1201</v>
      </c>
      <c r="D1576" s="746" t="s">
        <v>2621</v>
      </c>
      <c r="E1576" s="750">
        <v>1800</v>
      </c>
      <c r="F1576" s="744" t="s">
        <v>5461</v>
      </c>
      <c r="G1576" s="737" t="s">
        <v>5462</v>
      </c>
      <c r="H1576" s="737" t="s">
        <v>5463</v>
      </c>
      <c r="I1576" s="737" t="s">
        <v>2625</v>
      </c>
      <c r="J1576" s="753" t="s">
        <v>2511</v>
      </c>
      <c r="K1576" s="682">
        <v>1</v>
      </c>
      <c r="L1576" s="748">
        <v>12</v>
      </c>
      <c r="M1576" s="749">
        <v>33199.979999999996</v>
      </c>
      <c r="N1576" s="682">
        <v>1</v>
      </c>
      <c r="O1576" s="748">
        <v>6</v>
      </c>
      <c r="P1576" s="749">
        <v>14560.239999999998</v>
      </c>
    </row>
    <row r="1577" spans="1:16" ht="22.5" x14ac:dyDescent="0.2">
      <c r="A1577" s="744">
        <v>480</v>
      </c>
      <c r="B1577" s="744" t="s">
        <v>1264</v>
      </c>
      <c r="C1577" s="744" t="s">
        <v>1201</v>
      </c>
      <c r="D1577" s="746" t="s">
        <v>5026</v>
      </c>
      <c r="E1577" s="750">
        <v>6000</v>
      </c>
      <c r="F1577" s="744" t="s">
        <v>5464</v>
      </c>
      <c r="G1577" s="737" t="s">
        <v>5465</v>
      </c>
      <c r="H1577" s="737" t="s">
        <v>2806</v>
      </c>
      <c r="I1577" s="737" t="s">
        <v>2625</v>
      </c>
      <c r="J1577" s="753" t="s">
        <v>2511</v>
      </c>
      <c r="K1577" s="682">
        <v>1</v>
      </c>
      <c r="L1577" s="748">
        <v>12</v>
      </c>
      <c r="M1577" s="749">
        <v>75392.509999999995</v>
      </c>
      <c r="N1577" s="682">
        <v>1</v>
      </c>
      <c r="O1577" s="748">
        <v>6</v>
      </c>
      <c r="P1577" s="749">
        <v>36777.5</v>
      </c>
    </row>
    <row r="1578" spans="1:16" x14ac:dyDescent="0.2">
      <c r="A1578" s="744">
        <v>480</v>
      </c>
      <c r="B1578" s="744" t="s">
        <v>2598</v>
      </c>
      <c r="C1578" s="744" t="s">
        <v>1201</v>
      </c>
      <c r="D1578" s="746" t="s">
        <v>2604</v>
      </c>
      <c r="E1578" s="750">
        <v>1500</v>
      </c>
      <c r="F1578" s="744" t="s">
        <v>5466</v>
      </c>
      <c r="G1578" s="737" t="s">
        <v>5467</v>
      </c>
      <c r="H1578" s="737" t="s">
        <v>3386</v>
      </c>
      <c r="I1578" s="737" t="s">
        <v>2526</v>
      </c>
      <c r="J1578" s="753" t="s">
        <v>2526</v>
      </c>
      <c r="K1578" s="682">
        <v>1</v>
      </c>
      <c r="L1578" s="748">
        <v>12</v>
      </c>
      <c r="M1578" s="749">
        <v>29632.380000000005</v>
      </c>
      <c r="N1578" s="682">
        <v>1</v>
      </c>
      <c r="O1578" s="748">
        <v>6</v>
      </c>
      <c r="P1578" s="749">
        <v>12861.95</v>
      </c>
    </row>
    <row r="1579" spans="1:16" ht="22.5" x14ac:dyDescent="0.2">
      <c r="A1579" s="744">
        <v>480</v>
      </c>
      <c r="B1579" s="744" t="s">
        <v>2598</v>
      </c>
      <c r="C1579" s="744" t="s">
        <v>1201</v>
      </c>
      <c r="D1579" s="746" t="s">
        <v>2604</v>
      </c>
      <c r="E1579" s="750">
        <v>1500</v>
      </c>
      <c r="F1579" s="744" t="s">
        <v>5468</v>
      </c>
      <c r="G1579" s="737" t="s">
        <v>5469</v>
      </c>
      <c r="H1579" s="737" t="s">
        <v>2583</v>
      </c>
      <c r="I1579" s="737" t="s">
        <v>2526</v>
      </c>
      <c r="J1579" s="753" t="s">
        <v>2526</v>
      </c>
      <c r="K1579" s="682">
        <v>1</v>
      </c>
      <c r="L1579" s="748">
        <v>12</v>
      </c>
      <c r="M1579" s="749">
        <v>29085.84</v>
      </c>
      <c r="N1579" s="682">
        <v>1</v>
      </c>
      <c r="O1579" s="748">
        <v>6</v>
      </c>
      <c r="P1579" s="749">
        <v>12790.3</v>
      </c>
    </row>
    <row r="1580" spans="1:16" ht="22.5" x14ac:dyDescent="0.2">
      <c r="A1580" s="744">
        <v>480</v>
      </c>
      <c r="B1580" s="744" t="s">
        <v>2598</v>
      </c>
      <c r="C1580" s="744" t="s">
        <v>1201</v>
      </c>
      <c r="D1580" s="746" t="s">
        <v>2700</v>
      </c>
      <c r="E1580" s="750">
        <v>1800</v>
      </c>
      <c r="F1580" s="744" t="s">
        <v>5470</v>
      </c>
      <c r="G1580" s="737" t="s">
        <v>5471</v>
      </c>
      <c r="H1580" s="737" t="s">
        <v>5472</v>
      </c>
      <c r="I1580" s="737" t="s">
        <v>2625</v>
      </c>
      <c r="J1580" s="753" t="s">
        <v>2511</v>
      </c>
      <c r="K1580" s="682">
        <v>1</v>
      </c>
      <c r="L1580" s="748">
        <v>12</v>
      </c>
      <c r="M1580" s="749">
        <v>33212.29</v>
      </c>
      <c r="N1580" s="682">
        <v>1</v>
      </c>
      <c r="O1580" s="748">
        <v>6</v>
      </c>
      <c r="P1580" s="749">
        <v>14572.99</v>
      </c>
    </row>
    <row r="1581" spans="1:16" x14ac:dyDescent="0.2">
      <c r="A1581" s="744">
        <v>480</v>
      </c>
      <c r="B1581" s="744" t="s">
        <v>2598</v>
      </c>
      <c r="C1581" s="744" t="s">
        <v>1201</v>
      </c>
      <c r="D1581" s="746" t="s">
        <v>3073</v>
      </c>
      <c r="E1581" s="750">
        <v>2100</v>
      </c>
      <c r="F1581" s="744" t="s">
        <v>5473</v>
      </c>
      <c r="G1581" s="737" t="s">
        <v>5474</v>
      </c>
      <c r="H1581" s="737" t="s">
        <v>5475</v>
      </c>
      <c r="I1581" s="737" t="s">
        <v>2625</v>
      </c>
      <c r="J1581" s="753" t="s">
        <v>2511</v>
      </c>
      <c r="K1581" s="682">
        <v>1</v>
      </c>
      <c r="L1581" s="748">
        <v>12</v>
      </c>
      <c r="M1581" s="749">
        <v>36631.15</v>
      </c>
      <c r="N1581" s="682">
        <v>1</v>
      </c>
      <c r="O1581" s="748">
        <v>6</v>
      </c>
      <c r="P1581" s="749">
        <v>16602.400000000001</v>
      </c>
    </row>
    <row r="1582" spans="1:16" x14ac:dyDescent="0.2">
      <c r="A1582" s="744">
        <v>480</v>
      </c>
      <c r="B1582" s="744" t="s">
        <v>1264</v>
      </c>
      <c r="C1582" s="744" t="s">
        <v>1201</v>
      </c>
      <c r="D1582" s="746" t="s">
        <v>2662</v>
      </c>
      <c r="E1582" s="750">
        <v>2500</v>
      </c>
      <c r="F1582" s="744" t="s">
        <v>5476</v>
      </c>
      <c r="G1582" s="737" t="s">
        <v>5477</v>
      </c>
      <c r="H1582" s="737" t="s">
        <v>5478</v>
      </c>
      <c r="I1582" s="737" t="s">
        <v>2625</v>
      </c>
      <c r="J1582" s="753" t="s">
        <v>2511</v>
      </c>
      <c r="K1582" s="682">
        <v>1</v>
      </c>
      <c r="L1582" s="748">
        <v>12</v>
      </c>
      <c r="M1582" s="749">
        <v>41446.720000000001</v>
      </c>
      <c r="N1582" s="682">
        <v>1</v>
      </c>
      <c r="O1582" s="748">
        <v>6</v>
      </c>
      <c r="P1582" s="749">
        <v>18928.21</v>
      </c>
    </row>
    <row r="1583" spans="1:16" ht="22.5" x14ac:dyDescent="0.2">
      <c r="A1583" s="744">
        <v>480</v>
      </c>
      <c r="B1583" s="744" t="s">
        <v>1264</v>
      </c>
      <c r="C1583" s="744" t="s">
        <v>1201</v>
      </c>
      <c r="D1583" s="746" t="s">
        <v>4241</v>
      </c>
      <c r="E1583" s="750">
        <v>1500</v>
      </c>
      <c r="F1583" s="744" t="s">
        <v>5479</v>
      </c>
      <c r="G1583" s="737" t="s">
        <v>5480</v>
      </c>
      <c r="H1583" s="737" t="s">
        <v>2587</v>
      </c>
      <c r="I1583" s="737" t="s">
        <v>2526</v>
      </c>
      <c r="J1583" s="753" t="s">
        <v>2526</v>
      </c>
      <c r="K1583" s="682">
        <v>5</v>
      </c>
      <c r="L1583" s="748">
        <v>12</v>
      </c>
      <c r="M1583" s="749">
        <v>22073.01</v>
      </c>
      <c r="N1583" s="682">
        <v>2</v>
      </c>
      <c r="O1583" s="748">
        <v>6</v>
      </c>
      <c r="P1583" s="749">
        <v>9912.25</v>
      </c>
    </row>
    <row r="1584" spans="1:16" x14ac:dyDescent="0.2">
      <c r="A1584" s="744">
        <v>480</v>
      </c>
      <c r="B1584" s="744" t="s">
        <v>2598</v>
      </c>
      <c r="C1584" s="744" t="s">
        <v>1201</v>
      </c>
      <c r="D1584" s="746" t="s">
        <v>5481</v>
      </c>
      <c r="E1584" s="750">
        <v>5000</v>
      </c>
      <c r="F1584" s="744" t="s">
        <v>5482</v>
      </c>
      <c r="G1584" s="737" t="s">
        <v>5483</v>
      </c>
      <c r="H1584" s="737" t="s">
        <v>2519</v>
      </c>
      <c r="I1584" s="737" t="s">
        <v>2519</v>
      </c>
      <c r="J1584" s="753" t="s">
        <v>2519</v>
      </c>
      <c r="K1584" s="682">
        <v>5</v>
      </c>
      <c r="L1584" s="748">
        <v>12</v>
      </c>
      <c r="M1584" s="749">
        <v>65700</v>
      </c>
      <c r="N1584" s="682">
        <v>2</v>
      </c>
      <c r="O1584" s="748">
        <v>6</v>
      </c>
      <c r="P1584" s="749">
        <v>30922</v>
      </c>
    </row>
    <row r="1585" spans="1:16" x14ac:dyDescent="0.2">
      <c r="A1585" s="744">
        <v>480</v>
      </c>
      <c r="B1585" s="744" t="s">
        <v>1264</v>
      </c>
      <c r="C1585" s="744" t="s">
        <v>1201</v>
      </c>
      <c r="D1585" s="746" t="s">
        <v>2604</v>
      </c>
      <c r="E1585" s="750">
        <v>1500</v>
      </c>
      <c r="F1585" s="744" t="s">
        <v>5484</v>
      </c>
      <c r="G1585" s="737" t="s">
        <v>5485</v>
      </c>
      <c r="H1585" s="737" t="s">
        <v>2583</v>
      </c>
      <c r="I1585" s="737" t="s">
        <v>2526</v>
      </c>
      <c r="J1585" s="753" t="s">
        <v>2526</v>
      </c>
      <c r="K1585" s="682">
        <v>1</v>
      </c>
      <c r="L1585" s="748">
        <v>12</v>
      </c>
      <c r="M1585" s="749">
        <v>28628.91</v>
      </c>
      <c r="N1585" s="682">
        <v>1</v>
      </c>
      <c r="O1585" s="748">
        <v>6</v>
      </c>
      <c r="P1585" s="749">
        <v>12942.23</v>
      </c>
    </row>
    <row r="1586" spans="1:16" x14ac:dyDescent="0.2">
      <c r="A1586" s="744">
        <v>480</v>
      </c>
      <c r="B1586" s="744" t="s">
        <v>2598</v>
      </c>
      <c r="C1586" s="744" t="s">
        <v>1201</v>
      </c>
      <c r="D1586" s="746" t="s">
        <v>2942</v>
      </c>
      <c r="E1586" s="750">
        <v>2700</v>
      </c>
      <c r="F1586" s="744" t="s">
        <v>5486</v>
      </c>
      <c r="G1586" s="737" t="s">
        <v>5487</v>
      </c>
      <c r="H1586" s="737" t="s">
        <v>3506</v>
      </c>
      <c r="I1586" s="737" t="s">
        <v>2625</v>
      </c>
      <c r="J1586" s="753" t="s">
        <v>2511</v>
      </c>
      <c r="K1586" s="682">
        <v>1</v>
      </c>
      <c r="L1586" s="748">
        <v>12</v>
      </c>
      <c r="M1586" s="749">
        <v>43929.120000000003</v>
      </c>
      <c r="N1586" s="682">
        <v>1</v>
      </c>
      <c r="O1586" s="748">
        <v>6</v>
      </c>
      <c r="P1586" s="749">
        <v>20129.78</v>
      </c>
    </row>
    <row r="1587" spans="1:16" x14ac:dyDescent="0.2">
      <c r="A1587" s="744">
        <v>480</v>
      </c>
      <c r="B1587" s="744" t="s">
        <v>2598</v>
      </c>
      <c r="C1587" s="744" t="s">
        <v>1201</v>
      </c>
      <c r="D1587" s="746" t="s">
        <v>2700</v>
      </c>
      <c r="E1587" s="750">
        <v>1500</v>
      </c>
      <c r="F1587" s="744" t="s">
        <v>5488</v>
      </c>
      <c r="G1587" s="737" t="s">
        <v>5489</v>
      </c>
      <c r="H1587" s="737" t="s">
        <v>2583</v>
      </c>
      <c r="I1587" s="737" t="s">
        <v>2526</v>
      </c>
      <c r="J1587" s="753" t="s">
        <v>2526</v>
      </c>
      <c r="K1587" s="682">
        <v>1</v>
      </c>
      <c r="L1587" s="748">
        <v>12</v>
      </c>
      <c r="M1587" s="749">
        <v>29526.969999999998</v>
      </c>
      <c r="N1587" s="682">
        <v>1</v>
      </c>
      <c r="O1587" s="748">
        <v>6</v>
      </c>
      <c r="P1587" s="749">
        <v>12910.99</v>
      </c>
    </row>
    <row r="1588" spans="1:16" x14ac:dyDescent="0.2">
      <c r="A1588" s="744">
        <v>480</v>
      </c>
      <c r="B1588" s="744" t="s">
        <v>1264</v>
      </c>
      <c r="C1588" s="744" t="s">
        <v>1201</v>
      </c>
      <c r="D1588" s="746" t="s">
        <v>2614</v>
      </c>
      <c r="E1588" s="750">
        <v>1500</v>
      </c>
      <c r="F1588" s="744" t="s">
        <v>5490</v>
      </c>
      <c r="G1588" s="737" t="s">
        <v>5491</v>
      </c>
      <c r="H1588" s="737" t="s">
        <v>2587</v>
      </c>
      <c r="I1588" s="737" t="s">
        <v>2526</v>
      </c>
      <c r="J1588" s="753" t="s">
        <v>2526</v>
      </c>
      <c r="K1588" s="682">
        <v>1</v>
      </c>
      <c r="L1588" s="748">
        <v>12</v>
      </c>
      <c r="M1588" s="749">
        <v>29632.37</v>
      </c>
      <c r="N1588" s="682">
        <v>1</v>
      </c>
      <c r="O1588" s="748">
        <v>6</v>
      </c>
      <c r="P1588" s="749">
        <v>12796.53</v>
      </c>
    </row>
    <row r="1589" spans="1:16" ht="22.5" x14ac:dyDescent="0.2">
      <c r="A1589" s="744">
        <v>480</v>
      </c>
      <c r="B1589" s="744" t="s">
        <v>1264</v>
      </c>
      <c r="C1589" s="744" t="s">
        <v>1201</v>
      </c>
      <c r="D1589" s="746" t="s">
        <v>2809</v>
      </c>
      <c r="E1589" s="750">
        <v>1500</v>
      </c>
      <c r="F1589" s="744" t="s">
        <v>5492</v>
      </c>
      <c r="G1589" s="737" t="s">
        <v>5493</v>
      </c>
      <c r="H1589" s="737" t="s">
        <v>2617</v>
      </c>
      <c r="I1589" s="737" t="s">
        <v>2526</v>
      </c>
      <c r="J1589" s="753" t="s">
        <v>2526</v>
      </c>
      <c r="K1589" s="682">
        <v>5</v>
      </c>
      <c r="L1589" s="748">
        <v>12</v>
      </c>
      <c r="M1589" s="749">
        <v>23201.759999999995</v>
      </c>
      <c r="N1589" s="682">
        <v>2</v>
      </c>
      <c r="O1589" s="748">
        <v>6</v>
      </c>
      <c r="P1589" s="749">
        <v>9797.51</v>
      </c>
    </row>
    <row r="1590" spans="1:16" ht="22.5" x14ac:dyDescent="0.2">
      <c r="A1590" s="744">
        <v>480</v>
      </c>
      <c r="B1590" s="744" t="s">
        <v>2598</v>
      </c>
      <c r="C1590" s="744" t="s">
        <v>1201</v>
      </c>
      <c r="D1590" s="746" t="s">
        <v>2614</v>
      </c>
      <c r="E1590" s="750">
        <v>1500</v>
      </c>
      <c r="F1590" s="744" t="s">
        <v>5494</v>
      </c>
      <c r="G1590" s="737" t="s">
        <v>5495</v>
      </c>
      <c r="H1590" s="737" t="s">
        <v>5496</v>
      </c>
      <c r="I1590" s="737" t="s">
        <v>2625</v>
      </c>
      <c r="J1590" s="753" t="s">
        <v>2511</v>
      </c>
      <c r="K1590" s="682">
        <v>1</v>
      </c>
      <c r="L1590" s="748">
        <v>12</v>
      </c>
      <c r="M1590" s="749">
        <v>29555.950000000004</v>
      </c>
      <c r="N1590" s="682">
        <v>1</v>
      </c>
      <c r="O1590" s="748">
        <v>6</v>
      </c>
      <c r="P1590" s="749">
        <v>12728.9</v>
      </c>
    </row>
    <row r="1591" spans="1:16" x14ac:dyDescent="0.2">
      <c r="A1591" s="744">
        <v>480</v>
      </c>
      <c r="B1591" s="744" t="s">
        <v>1264</v>
      </c>
      <c r="C1591" s="744" t="s">
        <v>1201</v>
      </c>
      <c r="D1591" s="746" t="s">
        <v>2614</v>
      </c>
      <c r="E1591" s="750">
        <v>1500</v>
      </c>
      <c r="F1591" s="744" t="s">
        <v>5497</v>
      </c>
      <c r="G1591" s="737" t="s">
        <v>5498</v>
      </c>
      <c r="H1591" s="737" t="s">
        <v>2617</v>
      </c>
      <c r="I1591" s="737" t="s">
        <v>2526</v>
      </c>
      <c r="J1591" s="753" t="s">
        <v>2526</v>
      </c>
      <c r="K1591" s="682">
        <v>1</v>
      </c>
      <c r="L1591" s="748">
        <v>12</v>
      </c>
      <c r="M1591" s="749">
        <v>29616.44</v>
      </c>
      <c r="N1591" s="682">
        <v>1</v>
      </c>
      <c r="O1591" s="748">
        <v>6</v>
      </c>
      <c r="P1591" s="749">
        <v>12926.82</v>
      </c>
    </row>
    <row r="1592" spans="1:16" x14ac:dyDescent="0.2">
      <c r="A1592" s="744">
        <v>480</v>
      </c>
      <c r="B1592" s="744" t="s">
        <v>1264</v>
      </c>
      <c r="C1592" s="744" t="s">
        <v>1201</v>
      </c>
      <c r="D1592" s="746" t="s">
        <v>3259</v>
      </c>
      <c r="E1592" s="750">
        <v>1500</v>
      </c>
      <c r="F1592" s="744" t="s">
        <v>5499</v>
      </c>
      <c r="G1592" s="737" t="s">
        <v>5500</v>
      </c>
      <c r="H1592" s="737" t="s">
        <v>2617</v>
      </c>
      <c r="I1592" s="737" t="s">
        <v>2526</v>
      </c>
      <c r="J1592" s="753" t="s">
        <v>2526</v>
      </c>
      <c r="K1592" s="682">
        <v>1</v>
      </c>
      <c r="L1592" s="748">
        <v>12</v>
      </c>
      <c r="M1592" s="749">
        <v>30504.339999999997</v>
      </c>
      <c r="N1592" s="682">
        <v>1</v>
      </c>
      <c r="O1592" s="748">
        <v>6</v>
      </c>
      <c r="P1592" s="749">
        <v>12945.83</v>
      </c>
    </row>
    <row r="1593" spans="1:16" ht="22.5" x14ac:dyDescent="0.2">
      <c r="A1593" s="744">
        <v>480</v>
      </c>
      <c r="B1593" s="744" t="s">
        <v>1264</v>
      </c>
      <c r="C1593" s="744" t="s">
        <v>1201</v>
      </c>
      <c r="D1593" s="746" t="s">
        <v>3446</v>
      </c>
      <c r="E1593" s="750">
        <v>1800</v>
      </c>
      <c r="F1593" s="744" t="s">
        <v>5501</v>
      </c>
      <c r="G1593" s="737" t="s">
        <v>5502</v>
      </c>
      <c r="H1593" s="737" t="s">
        <v>5503</v>
      </c>
      <c r="I1593" s="737" t="s">
        <v>2526</v>
      </c>
      <c r="J1593" s="753" t="s">
        <v>2526</v>
      </c>
      <c r="K1593" s="682">
        <v>5</v>
      </c>
      <c r="L1593" s="748">
        <v>12</v>
      </c>
      <c r="M1593" s="749">
        <v>27180</v>
      </c>
      <c r="N1593" s="682">
        <v>2</v>
      </c>
      <c r="O1593" s="748">
        <v>6</v>
      </c>
      <c r="P1593" s="749">
        <v>11730</v>
      </c>
    </row>
    <row r="1594" spans="1:16" x14ac:dyDescent="0.2">
      <c r="A1594" s="744">
        <v>480</v>
      </c>
      <c r="B1594" s="744" t="s">
        <v>2598</v>
      </c>
      <c r="C1594" s="744" t="s">
        <v>1201</v>
      </c>
      <c r="D1594" s="746" t="s">
        <v>5504</v>
      </c>
      <c r="E1594" s="750">
        <v>1500</v>
      </c>
      <c r="F1594" s="744" t="s">
        <v>5505</v>
      </c>
      <c r="G1594" s="737" t="s">
        <v>5506</v>
      </c>
      <c r="H1594" s="737" t="s">
        <v>2519</v>
      </c>
      <c r="I1594" s="737" t="s">
        <v>2521</v>
      </c>
      <c r="J1594" s="753" t="s">
        <v>2521</v>
      </c>
      <c r="K1594" s="682">
        <v>1</v>
      </c>
      <c r="L1594" s="748">
        <v>12</v>
      </c>
      <c r="M1594" s="749">
        <v>29095.409999999989</v>
      </c>
      <c r="N1594" s="682">
        <v>1</v>
      </c>
      <c r="O1594" s="748">
        <v>6</v>
      </c>
      <c r="P1594" s="749">
        <v>12707.9</v>
      </c>
    </row>
    <row r="1595" spans="1:16" x14ac:dyDescent="0.2">
      <c r="A1595" s="744">
        <v>480</v>
      </c>
      <c r="B1595" s="744" t="s">
        <v>1264</v>
      </c>
      <c r="C1595" s="744" t="s">
        <v>1201</v>
      </c>
      <c r="D1595" s="746" t="s">
        <v>5166</v>
      </c>
      <c r="E1595" s="750">
        <v>1800</v>
      </c>
      <c r="F1595" s="744" t="s">
        <v>5507</v>
      </c>
      <c r="G1595" s="737" t="s">
        <v>5508</v>
      </c>
      <c r="H1595" s="737" t="s">
        <v>2873</v>
      </c>
      <c r="I1595" s="737" t="s">
        <v>2625</v>
      </c>
      <c r="J1595" s="753" t="s">
        <v>2511</v>
      </c>
      <c r="K1595" s="682">
        <v>5</v>
      </c>
      <c r="L1595" s="748">
        <v>12</v>
      </c>
      <c r="M1595" s="749">
        <v>33227.829999999994</v>
      </c>
      <c r="N1595" s="682">
        <v>2</v>
      </c>
      <c r="O1595" s="748">
        <v>6</v>
      </c>
      <c r="P1595" s="749">
        <v>14700.59</v>
      </c>
    </row>
    <row r="1596" spans="1:16" ht="22.5" x14ac:dyDescent="0.2">
      <c r="A1596" s="744">
        <v>480</v>
      </c>
      <c r="B1596" s="744" t="s">
        <v>1264</v>
      </c>
      <c r="C1596" s="744" t="s">
        <v>1201</v>
      </c>
      <c r="D1596" s="746" t="s">
        <v>5509</v>
      </c>
      <c r="E1596" s="750">
        <v>5500</v>
      </c>
      <c r="F1596" s="744" t="s">
        <v>5510</v>
      </c>
      <c r="G1596" s="737" t="s">
        <v>5511</v>
      </c>
      <c r="H1596" s="737" t="s">
        <v>2571</v>
      </c>
      <c r="I1596" s="737" t="s">
        <v>2625</v>
      </c>
      <c r="J1596" s="753" t="s">
        <v>2511</v>
      </c>
      <c r="K1596" s="682">
        <v>1</v>
      </c>
      <c r="L1596" s="748">
        <v>12</v>
      </c>
      <c r="M1596" s="749">
        <v>71682.810000000012</v>
      </c>
      <c r="N1596" s="682">
        <v>1</v>
      </c>
      <c r="O1596" s="748">
        <v>6</v>
      </c>
      <c r="P1596" s="749">
        <v>33905.94</v>
      </c>
    </row>
    <row r="1597" spans="1:16" x14ac:dyDescent="0.2">
      <c r="A1597" s="744">
        <v>480</v>
      </c>
      <c r="B1597" s="744" t="s">
        <v>3203</v>
      </c>
      <c r="C1597" s="744" t="s">
        <v>1201</v>
      </c>
      <c r="D1597" s="746" t="s">
        <v>2865</v>
      </c>
      <c r="E1597" s="750">
        <v>1800</v>
      </c>
      <c r="F1597" s="744" t="s">
        <v>5512</v>
      </c>
      <c r="G1597" s="737" t="s">
        <v>5513</v>
      </c>
      <c r="H1597" s="737" t="s">
        <v>2519</v>
      </c>
      <c r="I1597" s="737" t="s">
        <v>2519</v>
      </c>
      <c r="J1597" s="753" t="s">
        <v>2519</v>
      </c>
      <c r="K1597" s="682"/>
      <c r="L1597" s="748"/>
      <c r="M1597" s="749"/>
      <c r="N1597" s="682">
        <v>1</v>
      </c>
      <c r="O1597" s="748">
        <v>6</v>
      </c>
      <c r="P1597" s="749">
        <v>11670</v>
      </c>
    </row>
    <row r="1598" spans="1:16" x14ac:dyDescent="0.2">
      <c r="A1598" s="744">
        <v>480</v>
      </c>
      <c r="B1598" s="744" t="s">
        <v>2598</v>
      </c>
      <c r="C1598" s="744" t="s">
        <v>1201</v>
      </c>
      <c r="D1598" s="746" t="s">
        <v>2614</v>
      </c>
      <c r="E1598" s="750">
        <v>1500</v>
      </c>
      <c r="F1598" s="744" t="s">
        <v>5514</v>
      </c>
      <c r="G1598" s="737" t="s">
        <v>5515</v>
      </c>
      <c r="H1598" s="737" t="s">
        <v>5516</v>
      </c>
      <c r="I1598" s="737" t="s">
        <v>2526</v>
      </c>
      <c r="J1598" s="753" t="s">
        <v>2526</v>
      </c>
      <c r="K1598" s="682">
        <v>4</v>
      </c>
      <c r="L1598" s="748">
        <v>12</v>
      </c>
      <c r="M1598" s="749">
        <v>29256.779999999992</v>
      </c>
      <c r="N1598" s="682">
        <v>1</v>
      </c>
      <c r="O1598" s="748">
        <v>6</v>
      </c>
      <c r="P1598" s="749">
        <v>12746.26</v>
      </c>
    </row>
    <row r="1599" spans="1:16" x14ac:dyDescent="0.2">
      <c r="A1599" s="744">
        <v>480</v>
      </c>
      <c r="B1599" s="744" t="s">
        <v>2598</v>
      </c>
      <c r="C1599" s="744" t="s">
        <v>1201</v>
      </c>
      <c r="D1599" s="746" t="s">
        <v>2604</v>
      </c>
      <c r="E1599" s="750">
        <v>1500</v>
      </c>
      <c r="F1599" s="744" t="s">
        <v>5517</v>
      </c>
      <c r="G1599" s="737" t="s">
        <v>5518</v>
      </c>
      <c r="H1599" s="737" t="s">
        <v>2565</v>
      </c>
      <c r="I1599" s="737" t="s">
        <v>2625</v>
      </c>
      <c r="J1599" s="753" t="s">
        <v>2511</v>
      </c>
      <c r="K1599" s="682">
        <v>1</v>
      </c>
      <c r="L1599" s="748">
        <v>12</v>
      </c>
      <c r="M1599" s="749">
        <v>30630.85</v>
      </c>
      <c r="N1599" s="682">
        <v>1</v>
      </c>
      <c r="O1599" s="748">
        <v>6</v>
      </c>
      <c r="P1599" s="749">
        <v>12862.220000000001</v>
      </c>
    </row>
    <row r="1600" spans="1:16" ht="22.5" x14ac:dyDescent="0.2">
      <c r="A1600" s="744">
        <v>480</v>
      </c>
      <c r="B1600" s="744" t="s">
        <v>2598</v>
      </c>
      <c r="C1600" s="744" t="s">
        <v>1201</v>
      </c>
      <c r="D1600" s="746" t="s">
        <v>2614</v>
      </c>
      <c r="E1600" s="750">
        <v>1500</v>
      </c>
      <c r="F1600" s="744" t="s">
        <v>5519</v>
      </c>
      <c r="G1600" s="737" t="s">
        <v>5520</v>
      </c>
      <c r="H1600" s="737" t="s">
        <v>5521</v>
      </c>
      <c r="I1600" s="737" t="s">
        <v>2526</v>
      </c>
      <c r="J1600" s="753" t="s">
        <v>2526</v>
      </c>
      <c r="K1600" s="682">
        <v>4</v>
      </c>
      <c r="L1600" s="748">
        <v>12</v>
      </c>
      <c r="M1600" s="749">
        <v>29557.37999999999</v>
      </c>
      <c r="N1600" s="682">
        <v>1</v>
      </c>
      <c r="O1600" s="748">
        <v>6</v>
      </c>
      <c r="P1600" s="749">
        <v>12861.66</v>
      </c>
    </row>
    <row r="1601" spans="1:16" x14ac:dyDescent="0.2">
      <c r="A1601" s="744">
        <v>480</v>
      </c>
      <c r="B1601" s="744" t="s">
        <v>2598</v>
      </c>
      <c r="C1601" s="744" t="s">
        <v>1201</v>
      </c>
      <c r="D1601" s="746" t="s">
        <v>2700</v>
      </c>
      <c r="E1601" s="750">
        <v>1800</v>
      </c>
      <c r="F1601" s="744" t="s">
        <v>5522</v>
      </c>
      <c r="G1601" s="737" t="s">
        <v>5523</v>
      </c>
      <c r="H1601" s="737" t="s">
        <v>4619</v>
      </c>
      <c r="I1601" s="737" t="s">
        <v>2526</v>
      </c>
      <c r="J1601" s="753" t="s">
        <v>2526</v>
      </c>
      <c r="K1601" s="682">
        <v>5</v>
      </c>
      <c r="L1601" s="748">
        <v>12</v>
      </c>
      <c r="M1601" s="749">
        <v>33069.840000000004</v>
      </c>
      <c r="N1601" s="682">
        <v>2</v>
      </c>
      <c r="O1601" s="748">
        <v>6</v>
      </c>
      <c r="P1601" s="749">
        <v>14653.33</v>
      </c>
    </row>
    <row r="1602" spans="1:16" x14ac:dyDescent="0.2">
      <c r="A1602" s="744">
        <v>480</v>
      </c>
      <c r="B1602" s="744" t="s">
        <v>1264</v>
      </c>
      <c r="C1602" s="744" t="s">
        <v>1201</v>
      </c>
      <c r="D1602" s="746" t="s">
        <v>2608</v>
      </c>
      <c r="E1602" s="750">
        <v>1500</v>
      </c>
      <c r="F1602" s="744" t="s">
        <v>5524</v>
      </c>
      <c r="G1602" s="737" t="s">
        <v>5525</v>
      </c>
      <c r="H1602" s="737" t="s">
        <v>5526</v>
      </c>
      <c r="I1602" s="737" t="s">
        <v>2526</v>
      </c>
      <c r="J1602" s="753" t="s">
        <v>2526</v>
      </c>
      <c r="K1602" s="682">
        <v>1</v>
      </c>
      <c r="L1602" s="748">
        <v>12</v>
      </c>
      <c r="M1602" s="749">
        <v>29558.34</v>
      </c>
      <c r="N1602" s="682">
        <v>1</v>
      </c>
      <c r="O1602" s="748">
        <v>6</v>
      </c>
      <c r="P1602" s="749">
        <v>12863.33</v>
      </c>
    </row>
    <row r="1603" spans="1:16" x14ac:dyDescent="0.2">
      <c r="A1603" s="744">
        <v>480</v>
      </c>
      <c r="B1603" s="744" t="s">
        <v>1264</v>
      </c>
      <c r="C1603" s="744" t="s">
        <v>1201</v>
      </c>
      <c r="D1603" s="746" t="s">
        <v>2608</v>
      </c>
      <c r="E1603" s="750">
        <v>1500</v>
      </c>
      <c r="F1603" s="744" t="s">
        <v>5527</v>
      </c>
      <c r="G1603" s="737" t="s">
        <v>5528</v>
      </c>
      <c r="H1603" s="737" t="s">
        <v>2519</v>
      </c>
      <c r="I1603" s="737" t="s">
        <v>2519</v>
      </c>
      <c r="J1603" s="753" t="s">
        <v>2519</v>
      </c>
      <c r="K1603" s="682">
        <v>5</v>
      </c>
      <c r="L1603" s="748">
        <v>12</v>
      </c>
      <c r="M1603" s="749">
        <v>23542.09</v>
      </c>
      <c r="N1603" s="682">
        <v>2</v>
      </c>
      <c r="O1603" s="748">
        <v>6</v>
      </c>
      <c r="P1603" s="749">
        <v>9879.9</v>
      </c>
    </row>
    <row r="1604" spans="1:16" x14ac:dyDescent="0.2">
      <c r="A1604" s="744">
        <v>480</v>
      </c>
      <c r="B1604" s="744" t="s">
        <v>1264</v>
      </c>
      <c r="C1604" s="744" t="s">
        <v>1201</v>
      </c>
      <c r="D1604" s="746" t="s">
        <v>2604</v>
      </c>
      <c r="E1604" s="750">
        <v>1500</v>
      </c>
      <c r="F1604" s="744" t="s">
        <v>5529</v>
      </c>
      <c r="G1604" s="737" t="s">
        <v>5530</v>
      </c>
      <c r="H1604" s="737" t="s">
        <v>5531</v>
      </c>
      <c r="I1604" s="737" t="s">
        <v>2625</v>
      </c>
      <c r="J1604" s="753" t="s">
        <v>2511</v>
      </c>
      <c r="K1604" s="682">
        <v>1</v>
      </c>
      <c r="L1604" s="748">
        <v>12</v>
      </c>
      <c r="M1604" s="749">
        <v>29566.65</v>
      </c>
      <c r="N1604" s="682">
        <v>1</v>
      </c>
      <c r="O1604" s="748">
        <v>6</v>
      </c>
      <c r="P1604" s="749">
        <v>12795.57</v>
      </c>
    </row>
    <row r="1605" spans="1:16" x14ac:dyDescent="0.2">
      <c r="A1605" s="744">
        <v>480</v>
      </c>
      <c r="B1605" s="744" t="s">
        <v>1264</v>
      </c>
      <c r="C1605" s="744" t="s">
        <v>1201</v>
      </c>
      <c r="D1605" s="746" t="s">
        <v>2614</v>
      </c>
      <c r="E1605" s="750">
        <v>1500</v>
      </c>
      <c r="F1605" s="744" t="s">
        <v>5532</v>
      </c>
      <c r="G1605" s="737" t="s">
        <v>5533</v>
      </c>
      <c r="H1605" s="737" t="s">
        <v>2587</v>
      </c>
      <c r="I1605" s="737" t="s">
        <v>2526</v>
      </c>
      <c r="J1605" s="753" t="s">
        <v>2526</v>
      </c>
      <c r="K1605" s="682">
        <v>1</v>
      </c>
      <c r="L1605" s="748">
        <v>12</v>
      </c>
      <c r="M1605" s="749">
        <v>29615.59</v>
      </c>
      <c r="N1605" s="682">
        <v>1</v>
      </c>
      <c r="O1605" s="748">
        <v>6</v>
      </c>
      <c r="P1605" s="749">
        <v>12923.88</v>
      </c>
    </row>
    <row r="1606" spans="1:16" ht="22.5" x14ac:dyDescent="0.2">
      <c r="A1606" s="744">
        <v>480</v>
      </c>
      <c r="B1606" s="744" t="s">
        <v>1264</v>
      </c>
      <c r="C1606" s="744" t="s">
        <v>1201</v>
      </c>
      <c r="D1606" s="746" t="s">
        <v>2608</v>
      </c>
      <c r="E1606" s="750">
        <v>1500</v>
      </c>
      <c r="F1606" s="744" t="s">
        <v>5534</v>
      </c>
      <c r="G1606" s="737" t="s">
        <v>5535</v>
      </c>
      <c r="H1606" s="737" t="s">
        <v>2519</v>
      </c>
      <c r="I1606" s="737" t="s">
        <v>2519</v>
      </c>
      <c r="J1606" s="753" t="s">
        <v>2519</v>
      </c>
      <c r="K1606" s="682">
        <v>1</v>
      </c>
      <c r="L1606" s="748">
        <v>8</v>
      </c>
      <c r="M1606" s="749">
        <v>7020</v>
      </c>
      <c r="N1606" s="682"/>
      <c r="O1606" s="748"/>
      <c r="P1606" s="749"/>
    </row>
    <row r="1607" spans="1:16" x14ac:dyDescent="0.2">
      <c r="A1607" s="744">
        <v>480</v>
      </c>
      <c r="B1607" s="744" t="s">
        <v>1264</v>
      </c>
      <c r="C1607" s="744" t="s">
        <v>1201</v>
      </c>
      <c r="D1607" s="746" t="s">
        <v>2662</v>
      </c>
      <c r="E1607" s="750">
        <v>1800</v>
      </c>
      <c r="F1607" s="744" t="s">
        <v>5536</v>
      </c>
      <c r="G1607" s="737" t="s">
        <v>5537</v>
      </c>
      <c r="H1607" s="737" t="s">
        <v>2555</v>
      </c>
      <c r="I1607" s="737" t="s">
        <v>2625</v>
      </c>
      <c r="J1607" s="753" t="s">
        <v>2511</v>
      </c>
      <c r="K1607" s="682">
        <v>1</v>
      </c>
      <c r="L1607" s="748">
        <v>12</v>
      </c>
      <c r="M1607" s="749">
        <v>33146.340000000004</v>
      </c>
      <c r="N1607" s="682">
        <v>1</v>
      </c>
      <c r="O1607" s="748">
        <v>6</v>
      </c>
      <c r="P1607" s="749">
        <v>14645.35</v>
      </c>
    </row>
    <row r="1608" spans="1:16" x14ac:dyDescent="0.2">
      <c r="A1608" s="744">
        <v>480</v>
      </c>
      <c r="B1608" s="744" t="s">
        <v>2598</v>
      </c>
      <c r="C1608" s="744" t="s">
        <v>1201</v>
      </c>
      <c r="D1608" s="746" t="s">
        <v>2700</v>
      </c>
      <c r="E1608" s="750">
        <v>1800</v>
      </c>
      <c r="F1608" s="744" t="s">
        <v>5538</v>
      </c>
      <c r="G1608" s="737" t="s">
        <v>5539</v>
      </c>
      <c r="H1608" s="737" t="s">
        <v>3389</v>
      </c>
      <c r="I1608" s="737" t="s">
        <v>2625</v>
      </c>
      <c r="J1608" s="753" t="s">
        <v>2511</v>
      </c>
      <c r="K1608" s="682">
        <v>1</v>
      </c>
      <c r="L1608" s="748">
        <v>12</v>
      </c>
      <c r="M1608" s="749">
        <v>32799.58</v>
      </c>
      <c r="N1608" s="682">
        <v>1</v>
      </c>
      <c r="O1608" s="748">
        <v>6</v>
      </c>
      <c r="P1608" s="749">
        <v>14729.68</v>
      </c>
    </row>
    <row r="1609" spans="1:16" x14ac:dyDescent="0.2">
      <c r="A1609" s="744">
        <v>480</v>
      </c>
      <c r="B1609" s="744" t="s">
        <v>1264</v>
      </c>
      <c r="C1609" s="744" t="s">
        <v>1201</v>
      </c>
      <c r="D1609" s="746" t="s">
        <v>3084</v>
      </c>
      <c r="E1609" s="750">
        <v>1800</v>
      </c>
      <c r="F1609" s="744" t="s">
        <v>5540</v>
      </c>
      <c r="G1609" s="737" t="s">
        <v>5541</v>
      </c>
      <c r="H1609" s="737" t="s">
        <v>2519</v>
      </c>
      <c r="I1609" s="737" t="s">
        <v>2519</v>
      </c>
      <c r="J1609" s="753" t="s">
        <v>2519</v>
      </c>
      <c r="K1609" s="682">
        <v>5</v>
      </c>
      <c r="L1609" s="748">
        <v>12</v>
      </c>
      <c r="M1609" s="749">
        <v>27159.839999999997</v>
      </c>
      <c r="N1609" s="682">
        <v>2</v>
      </c>
      <c r="O1609" s="748">
        <v>6</v>
      </c>
      <c r="P1609" s="749">
        <v>11691.869999999999</v>
      </c>
    </row>
    <row r="1610" spans="1:16" x14ac:dyDescent="0.2">
      <c r="A1610" s="744">
        <v>480</v>
      </c>
      <c r="B1610" s="744" t="s">
        <v>2598</v>
      </c>
      <c r="C1610" s="744" t="s">
        <v>1201</v>
      </c>
      <c r="D1610" s="746" t="s">
        <v>2614</v>
      </c>
      <c r="E1610" s="750">
        <v>1500</v>
      </c>
      <c r="F1610" s="744" t="s">
        <v>5542</v>
      </c>
      <c r="G1610" s="737" t="s">
        <v>5543</v>
      </c>
      <c r="H1610" s="737" t="s">
        <v>2583</v>
      </c>
      <c r="I1610" s="737" t="s">
        <v>2526</v>
      </c>
      <c r="J1610" s="753" t="s">
        <v>2526</v>
      </c>
      <c r="K1610" s="682">
        <v>1</v>
      </c>
      <c r="L1610" s="748">
        <v>12</v>
      </c>
      <c r="M1610" s="749">
        <v>29037.369999999995</v>
      </c>
      <c r="N1610" s="682">
        <v>1</v>
      </c>
      <c r="O1610" s="748">
        <v>6</v>
      </c>
      <c r="P1610" s="749">
        <v>12724.02</v>
      </c>
    </row>
    <row r="1611" spans="1:16" ht="22.5" x14ac:dyDescent="0.2">
      <c r="A1611" s="744">
        <v>480</v>
      </c>
      <c r="B1611" s="744" t="s">
        <v>1264</v>
      </c>
      <c r="C1611" s="744" t="s">
        <v>1201</v>
      </c>
      <c r="D1611" s="746" t="s">
        <v>3556</v>
      </c>
      <c r="E1611" s="750">
        <v>4000</v>
      </c>
      <c r="F1611" s="744" t="s">
        <v>5544</v>
      </c>
      <c r="G1611" s="737" t="s">
        <v>5545</v>
      </c>
      <c r="H1611" s="737" t="s">
        <v>2551</v>
      </c>
      <c r="I1611" s="737" t="s">
        <v>2625</v>
      </c>
      <c r="J1611" s="753" t="s">
        <v>2511</v>
      </c>
      <c r="K1611" s="682">
        <v>1</v>
      </c>
      <c r="L1611" s="748">
        <v>12</v>
      </c>
      <c r="M1611" s="749">
        <v>58444.049999999996</v>
      </c>
      <c r="N1611" s="682">
        <v>1</v>
      </c>
      <c r="O1611" s="748">
        <v>6</v>
      </c>
      <c r="P1611" s="749">
        <v>27541.870000000003</v>
      </c>
    </row>
    <row r="1612" spans="1:16" ht="22.5" x14ac:dyDescent="0.2">
      <c r="A1612" s="744">
        <v>480</v>
      </c>
      <c r="B1612" s="744" t="s">
        <v>2598</v>
      </c>
      <c r="C1612" s="744" t="s">
        <v>1201</v>
      </c>
      <c r="D1612" s="746" t="s">
        <v>2700</v>
      </c>
      <c r="E1612" s="750">
        <v>1800</v>
      </c>
      <c r="F1612" s="744" t="s">
        <v>5546</v>
      </c>
      <c r="G1612" s="737" t="s">
        <v>5547</v>
      </c>
      <c r="H1612" s="737" t="s">
        <v>5548</v>
      </c>
      <c r="I1612" s="737" t="s">
        <v>2625</v>
      </c>
      <c r="J1612" s="753" t="s">
        <v>2511</v>
      </c>
      <c r="K1612" s="682">
        <v>1</v>
      </c>
      <c r="L1612" s="748">
        <v>12</v>
      </c>
      <c r="M1612" s="749">
        <v>32725.739999999994</v>
      </c>
      <c r="N1612" s="682">
        <v>1</v>
      </c>
      <c r="O1612" s="748">
        <v>6</v>
      </c>
      <c r="P1612" s="749">
        <v>14433.55</v>
      </c>
    </row>
    <row r="1613" spans="1:16" x14ac:dyDescent="0.2">
      <c r="A1613" s="744">
        <v>480</v>
      </c>
      <c r="B1613" s="744" t="s">
        <v>1264</v>
      </c>
      <c r="C1613" s="744" t="s">
        <v>1201</v>
      </c>
      <c r="D1613" s="746" t="s">
        <v>2614</v>
      </c>
      <c r="E1613" s="750">
        <v>1500</v>
      </c>
      <c r="F1613" s="744" t="s">
        <v>5549</v>
      </c>
      <c r="G1613" s="737" t="s">
        <v>5550</v>
      </c>
      <c r="H1613" s="737" t="s">
        <v>2587</v>
      </c>
      <c r="I1613" s="737" t="s">
        <v>2526</v>
      </c>
      <c r="J1613" s="753" t="s">
        <v>2526</v>
      </c>
      <c r="K1613" s="682">
        <v>1</v>
      </c>
      <c r="L1613" s="748">
        <v>12</v>
      </c>
      <c r="M1613" s="749">
        <v>29391.629999999994</v>
      </c>
      <c r="N1613" s="682">
        <v>1</v>
      </c>
      <c r="O1613" s="748">
        <v>6</v>
      </c>
      <c r="P1613" s="749">
        <v>12844.150000000001</v>
      </c>
    </row>
    <row r="1614" spans="1:16" x14ac:dyDescent="0.2">
      <c r="A1614" s="744">
        <v>480</v>
      </c>
      <c r="B1614" s="744" t="s">
        <v>2598</v>
      </c>
      <c r="C1614" s="744" t="s">
        <v>1201</v>
      </c>
      <c r="D1614" s="746" t="s">
        <v>2614</v>
      </c>
      <c r="E1614" s="750">
        <v>1500</v>
      </c>
      <c r="F1614" s="744" t="s">
        <v>5551</v>
      </c>
      <c r="G1614" s="737" t="s">
        <v>5552</v>
      </c>
      <c r="H1614" s="737" t="s">
        <v>5402</v>
      </c>
      <c r="I1614" s="737" t="s">
        <v>2625</v>
      </c>
      <c r="J1614" s="753" t="s">
        <v>2511</v>
      </c>
      <c r="K1614" s="682">
        <v>4</v>
      </c>
      <c r="L1614" s="748">
        <v>12</v>
      </c>
      <c r="M1614" s="749">
        <v>29424.440000000002</v>
      </c>
      <c r="N1614" s="682">
        <v>1</v>
      </c>
      <c r="O1614" s="748">
        <v>6</v>
      </c>
      <c r="P1614" s="749">
        <v>12873.59</v>
      </c>
    </row>
    <row r="1615" spans="1:16" x14ac:dyDescent="0.2">
      <c r="A1615" s="744">
        <v>480</v>
      </c>
      <c r="B1615" s="744" t="s">
        <v>1264</v>
      </c>
      <c r="C1615" s="744" t="s">
        <v>1201</v>
      </c>
      <c r="D1615" s="746" t="s">
        <v>3446</v>
      </c>
      <c r="E1615" s="750">
        <v>1800</v>
      </c>
      <c r="F1615" s="744" t="s">
        <v>5553</v>
      </c>
      <c r="G1615" s="737" t="s">
        <v>5554</v>
      </c>
      <c r="H1615" s="737" t="s">
        <v>5555</v>
      </c>
      <c r="I1615" s="737" t="s">
        <v>2526</v>
      </c>
      <c r="J1615" s="753" t="s">
        <v>2526</v>
      </c>
      <c r="K1615" s="682">
        <v>1</v>
      </c>
      <c r="L1615" s="748">
        <v>12</v>
      </c>
      <c r="M1615" s="749">
        <v>32796.51</v>
      </c>
      <c r="N1615" s="682">
        <v>1</v>
      </c>
      <c r="O1615" s="748">
        <v>6</v>
      </c>
      <c r="P1615" s="749">
        <v>14642.14</v>
      </c>
    </row>
    <row r="1616" spans="1:16" x14ac:dyDescent="0.2">
      <c r="A1616" s="744">
        <v>480</v>
      </c>
      <c r="B1616" s="744" t="s">
        <v>1264</v>
      </c>
      <c r="C1616" s="744" t="s">
        <v>1201</v>
      </c>
      <c r="D1616" s="746" t="s">
        <v>2662</v>
      </c>
      <c r="E1616" s="750">
        <v>2000</v>
      </c>
      <c r="F1616" s="744" t="s">
        <v>5556</v>
      </c>
      <c r="G1616" s="737" t="s">
        <v>5557</v>
      </c>
      <c r="H1616" s="737" t="s">
        <v>3434</v>
      </c>
      <c r="I1616" s="737" t="s">
        <v>2625</v>
      </c>
      <c r="J1616" s="753" t="s">
        <v>2511</v>
      </c>
      <c r="K1616" s="682">
        <v>1</v>
      </c>
      <c r="L1616" s="748">
        <v>12</v>
      </c>
      <c r="M1616" s="749">
        <v>35337.340000000011</v>
      </c>
      <c r="N1616" s="682">
        <v>1</v>
      </c>
      <c r="O1616" s="748">
        <v>6</v>
      </c>
      <c r="P1616" s="749">
        <v>15887.28</v>
      </c>
    </row>
    <row r="1617" spans="1:16" ht="22.5" x14ac:dyDescent="0.2">
      <c r="A1617" s="744">
        <v>480</v>
      </c>
      <c r="B1617" s="744" t="s">
        <v>2598</v>
      </c>
      <c r="C1617" s="744" t="s">
        <v>1201</v>
      </c>
      <c r="D1617" s="746" t="s">
        <v>2614</v>
      </c>
      <c r="E1617" s="750">
        <v>1500</v>
      </c>
      <c r="F1617" s="744" t="s">
        <v>5558</v>
      </c>
      <c r="G1617" s="737" t="s">
        <v>5559</v>
      </c>
      <c r="H1617" s="737" t="s">
        <v>5560</v>
      </c>
      <c r="I1617" s="737" t="s">
        <v>2526</v>
      </c>
      <c r="J1617" s="753" t="s">
        <v>2526</v>
      </c>
      <c r="K1617" s="682">
        <v>1</v>
      </c>
      <c r="L1617" s="748">
        <v>12</v>
      </c>
      <c r="M1617" s="749">
        <v>29276.079999999991</v>
      </c>
      <c r="N1617" s="682">
        <v>1</v>
      </c>
      <c r="O1617" s="748">
        <v>6</v>
      </c>
      <c r="P1617" s="749">
        <v>12878.46</v>
      </c>
    </row>
    <row r="1618" spans="1:16" x14ac:dyDescent="0.2">
      <c r="A1618" s="744">
        <v>480</v>
      </c>
      <c r="B1618" s="744" t="s">
        <v>1264</v>
      </c>
      <c r="C1618" s="744" t="s">
        <v>1201</v>
      </c>
      <c r="D1618" s="746" t="s">
        <v>5561</v>
      </c>
      <c r="E1618" s="750">
        <v>6000</v>
      </c>
      <c r="F1618" s="744" t="s">
        <v>5562</v>
      </c>
      <c r="G1618" s="737" t="s">
        <v>5563</v>
      </c>
      <c r="H1618" s="737" t="s">
        <v>5402</v>
      </c>
      <c r="I1618" s="737" t="s">
        <v>2625</v>
      </c>
      <c r="J1618" s="753" t="s">
        <v>2511</v>
      </c>
      <c r="K1618" s="682">
        <v>1</v>
      </c>
      <c r="L1618" s="748">
        <v>12</v>
      </c>
      <c r="M1618" s="749">
        <v>78611.66</v>
      </c>
      <c r="N1618" s="682">
        <v>1</v>
      </c>
      <c r="O1618" s="748">
        <v>6</v>
      </c>
      <c r="P1618" s="749">
        <v>36922.080000000002</v>
      </c>
    </row>
    <row r="1619" spans="1:16" x14ac:dyDescent="0.2">
      <c r="A1619" s="744">
        <v>480</v>
      </c>
      <c r="B1619" s="744" t="s">
        <v>1264</v>
      </c>
      <c r="C1619" s="744" t="s">
        <v>1201</v>
      </c>
      <c r="D1619" s="746" t="s">
        <v>3793</v>
      </c>
      <c r="E1619" s="750">
        <v>1800</v>
      </c>
      <c r="F1619" s="744" t="s">
        <v>5564</v>
      </c>
      <c r="G1619" s="737" t="s">
        <v>5565</v>
      </c>
      <c r="H1619" s="737" t="s">
        <v>5566</v>
      </c>
      <c r="I1619" s="737" t="s">
        <v>2526</v>
      </c>
      <c r="J1619" s="753" t="s">
        <v>2526</v>
      </c>
      <c r="K1619" s="682">
        <v>1</v>
      </c>
      <c r="L1619" s="748">
        <v>12</v>
      </c>
      <c r="M1619" s="749">
        <v>33265.49</v>
      </c>
      <c r="N1619" s="682">
        <v>1</v>
      </c>
      <c r="O1619" s="748">
        <v>6</v>
      </c>
      <c r="P1619" s="749">
        <v>14711.630000000001</v>
      </c>
    </row>
    <row r="1620" spans="1:16" x14ac:dyDescent="0.2">
      <c r="A1620" s="744">
        <v>480</v>
      </c>
      <c r="B1620" s="744" t="s">
        <v>2598</v>
      </c>
      <c r="C1620" s="744" t="s">
        <v>1201</v>
      </c>
      <c r="D1620" s="746" t="s">
        <v>2604</v>
      </c>
      <c r="E1620" s="750">
        <v>1500</v>
      </c>
      <c r="F1620" s="744" t="s">
        <v>5567</v>
      </c>
      <c r="G1620" s="737" t="s">
        <v>5568</v>
      </c>
      <c r="H1620" s="737" t="s">
        <v>3580</v>
      </c>
      <c r="I1620" s="737" t="s">
        <v>2526</v>
      </c>
      <c r="J1620" s="753" t="s">
        <v>2526</v>
      </c>
      <c r="K1620" s="682">
        <v>1</v>
      </c>
      <c r="L1620" s="748">
        <v>12</v>
      </c>
      <c r="M1620" s="749">
        <v>29433.320000000003</v>
      </c>
      <c r="N1620" s="682">
        <v>1</v>
      </c>
      <c r="O1620" s="748">
        <v>6</v>
      </c>
      <c r="P1620" s="749">
        <v>12929.869999999999</v>
      </c>
    </row>
    <row r="1621" spans="1:16" x14ac:dyDescent="0.2">
      <c r="A1621" s="744">
        <v>480</v>
      </c>
      <c r="B1621" s="744" t="s">
        <v>1264</v>
      </c>
      <c r="C1621" s="744" t="s">
        <v>1201</v>
      </c>
      <c r="D1621" s="746" t="s">
        <v>2841</v>
      </c>
      <c r="E1621" s="750">
        <v>1500</v>
      </c>
      <c r="F1621" s="744" t="s">
        <v>1948</v>
      </c>
      <c r="G1621" s="737" t="s">
        <v>1949</v>
      </c>
      <c r="H1621" s="737" t="s">
        <v>5569</v>
      </c>
      <c r="I1621" s="737" t="s">
        <v>2625</v>
      </c>
      <c r="J1621" s="753" t="s">
        <v>2511</v>
      </c>
      <c r="K1621" s="682">
        <v>1</v>
      </c>
      <c r="L1621" s="748">
        <v>6</v>
      </c>
      <c r="M1621" s="749">
        <v>17929.59</v>
      </c>
      <c r="N1621" s="682"/>
      <c r="O1621" s="748"/>
      <c r="P1621" s="749"/>
    </row>
    <row r="1622" spans="1:16" ht="22.5" x14ac:dyDescent="0.2">
      <c r="A1622" s="744">
        <v>480</v>
      </c>
      <c r="B1622" s="744" t="s">
        <v>2598</v>
      </c>
      <c r="C1622" s="744" t="s">
        <v>1201</v>
      </c>
      <c r="D1622" s="746" t="s">
        <v>2604</v>
      </c>
      <c r="E1622" s="750">
        <v>1500</v>
      </c>
      <c r="F1622" s="744" t="s">
        <v>5570</v>
      </c>
      <c r="G1622" s="737" t="s">
        <v>5571</v>
      </c>
      <c r="H1622" s="737" t="s">
        <v>2583</v>
      </c>
      <c r="I1622" s="737" t="s">
        <v>2526</v>
      </c>
      <c r="J1622" s="753" t="s">
        <v>2526</v>
      </c>
      <c r="K1622" s="682">
        <v>1</v>
      </c>
      <c r="L1622" s="748">
        <v>12</v>
      </c>
      <c r="M1622" s="749">
        <v>29700</v>
      </c>
      <c r="N1622" s="682">
        <v>1</v>
      </c>
      <c r="O1622" s="748">
        <v>6</v>
      </c>
      <c r="P1622" s="749">
        <v>12930</v>
      </c>
    </row>
    <row r="1623" spans="1:16" x14ac:dyDescent="0.2">
      <c r="A1623" s="744">
        <v>480</v>
      </c>
      <c r="B1623" s="744" t="s">
        <v>1264</v>
      </c>
      <c r="C1623" s="744" t="s">
        <v>1201</v>
      </c>
      <c r="D1623" s="746" t="s">
        <v>2604</v>
      </c>
      <c r="E1623" s="750">
        <v>1500</v>
      </c>
      <c r="F1623" s="744" t="s">
        <v>1384</v>
      </c>
      <c r="G1623" s="737" t="s">
        <v>1385</v>
      </c>
      <c r="H1623" s="737" t="s">
        <v>3765</v>
      </c>
      <c r="I1623" s="737" t="s">
        <v>2526</v>
      </c>
      <c r="J1623" s="753" t="s">
        <v>2526</v>
      </c>
      <c r="K1623" s="682">
        <v>1</v>
      </c>
      <c r="L1623" s="748">
        <v>10</v>
      </c>
      <c r="M1623" s="749">
        <v>9333.33</v>
      </c>
      <c r="N1623" s="682"/>
      <c r="O1623" s="748"/>
      <c r="P1623" s="749"/>
    </row>
    <row r="1624" spans="1:16" x14ac:dyDescent="0.2">
      <c r="A1624" s="744">
        <v>480</v>
      </c>
      <c r="B1624" s="744" t="s">
        <v>1264</v>
      </c>
      <c r="C1624" s="744" t="s">
        <v>1201</v>
      </c>
      <c r="D1624" s="746" t="s">
        <v>5572</v>
      </c>
      <c r="E1624" s="750">
        <v>4000</v>
      </c>
      <c r="F1624" s="744" t="s">
        <v>1975</v>
      </c>
      <c r="G1624" s="737" t="s">
        <v>1976</v>
      </c>
      <c r="H1624" s="737" t="s">
        <v>2792</v>
      </c>
      <c r="I1624" s="737" t="s">
        <v>2625</v>
      </c>
      <c r="J1624" s="753" t="s">
        <v>2511</v>
      </c>
      <c r="K1624" s="682">
        <v>1</v>
      </c>
      <c r="L1624" s="748">
        <v>11</v>
      </c>
      <c r="M1624" s="749">
        <v>11926.25</v>
      </c>
      <c r="N1624" s="682"/>
      <c r="O1624" s="748"/>
      <c r="P1624" s="749"/>
    </row>
    <row r="1625" spans="1:16" x14ac:dyDescent="0.2">
      <c r="A1625" s="744">
        <v>480</v>
      </c>
      <c r="B1625" s="744" t="s">
        <v>1264</v>
      </c>
      <c r="C1625" s="744" t="s">
        <v>1201</v>
      </c>
      <c r="D1625" s="746" t="s">
        <v>3141</v>
      </c>
      <c r="E1625" s="750">
        <v>2100</v>
      </c>
      <c r="F1625" s="744" t="s">
        <v>5573</v>
      </c>
      <c r="G1625" s="737" t="s">
        <v>5574</v>
      </c>
      <c r="H1625" s="737" t="s">
        <v>2815</v>
      </c>
      <c r="I1625" s="737" t="s">
        <v>2526</v>
      </c>
      <c r="J1625" s="753" t="s">
        <v>2526</v>
      </c>
      <c r="K1625" s="682">
        <v>1</v>
      </c>
      <c r="L1625" s="748">
        <v>12</v>
      </c>
      <c r="M1625" s="749">
        <v>36128.17</v>
      </c>
      <c r="N1625" s="682">
        <v>1</v>
      </c>
      <c r="O1625" s="748">
        <v>6</v>
      </c>
      <c r="P1625" s="749">
        <v>16344.53</v>
      </c>
    </row>
    <row r="1626" spans="1:16" x14ac:dyDescent="0.2">
      <c r="A1626" s="744">
        <v>480</v>
      </c>
      <c r="B1626" s="744" t="s">
        <v>1264</v>
      </c>
      <c r="C1626" s="744" t="s">
        <v>1201</v>
      </c>
      <c r="D1626" s="746" t="s">
        <v>2968</v>
      </c>
      <c r="E1626" s="750">
        <v>2700</v>
      </c>
      <c r="F1626" s="744" t="s">
        <v>5575</v>
      </c>
      <c r="G1626" s="737" t="s">
        <v>5576</v>
      </c>
      <c r="H1626" s="737" t="s">
        <v>3923</v>
      </c>
      <c r="I1626" s="737" t="s">
        <v>2625</v>
      </c>
      <c r="J1626" s="753" t="s">
        <v>2511</v>
      </c>
      <c r="K1626" s="682">
        <v>1</v>
      </c>
      <c r="L1626" s="748">
        <v>12</v>
      </c>
      <c r="M1626" s="749">
        <v>43070.33</v>
      </c>
      <c r="N1626" s="682">
        <v>1</v>
      </c>
      <c r="O1626" s="748">
        <v>6</v>
      </c>
      <c r="P1626" s="749">
        <v>19972.22</v>
      </c>
    </row>
    <row r="1627" spans="1:16" x14ac:dyDescent="0.2">
      <c r="A1627" s="744">
        <v>480</v>
      </c>
      <c r="B1627" s="744" t="s">
        <v>2598</v>
      </c>
      <c r="C1627" s="744" t="s">
        <v>1201</v>
      </c>
      <c r="D1627" s="746" t="s">
        <v>2614</v>
      </c>
      <c r="E1627" s="750">
        <v>1500</v>
      </c>
      <c r="F1627" s="744" t="s">
        <v>5577</v>
      </c>
      <c r="G1627" s="737" t="s">
        <v>5578</v>
      </c>
      <c r="H1627" s="737" t="s">
        <v>5579</v>
      </c>
      <c r="I1627" s="737" t="s">
        <v>2526</v>
      </c>
      <c r="J1627" s="753" t="s">
        <v>2526</v>
      </c>
      <c r="K1627" s="682">
        <v>1</v>
      </c>
      <c r="L1627" s="748">
        <v>12</v>
      </c>
      <c r="M1627" s="749">
        <v>29562.499999999996</v>
      </c>
      <c r="N1627" s="682">
        <v>1</v>
      </c>
      <c r="O1627" s="748">
        <v>6</v>
      </c>
      <c r="P1627" s="749">
        <v>12725.71</v>
      </c>
    </row>
    <row r="1628" spans="1:16" ht="22.5" x14ac:dyDescent="0.2">
      <c r="A1628" s="744">
        <v>480</v>
      </c>
      <c r="B1628" s="744" t="s">
        <v>1264</v>
      </c>
      <c r="C1628" s="744" t="s">
        <v>1201</v>
      </c>
      <c r="D1628" s="746" t="s">
        <v>2614</v>
      </c>
      <c r="E1628" s="750">
        <v>1500</v>
      </c>
      <c r="F1628" s="744" t="s">
        <v>5580</v>
      </c>
      <c r="G1628" s="737" t="s">
        <v>5581</v>
      </c>
      <c r="H1628" s="737" t="s">
        <v>2587</v>
      </c>
      <c r="I1628" s="737" t="s">
        <v>2526</v>
      </c>
      <c r="J1628" s="753" t="s">
        <v>2526</v>
      </c>
      <c r="K1628" s="682">
        <v>1</v>
      </c>
      <c r="L1628" s="748">
        <v>12</v>
      </c>
      <c r="M1628" s="749">
        <v>30632.379999999997</v>
      </c>
      <c r="N1628" s="682">
        <v>1</v>
      </c>
      <c r="O1628" s="748">
        <v>6</v>
      </c>
      <c r="P1628" s="749">
        <v>12863.2</v>
      </c>
    </row>
    <row r="1629" spans="1:16" ht="22.5" x14ac:dyDescent="0.2">
      <c r="A1629" s="744">
        <v>480</v>
      </c>
      <c r="B1629" s="744" t="s">
        <v>2598</v>
      </c>
      <c r="C1629" s="744" t="s">
        <v>1201</v>
      </c>
      <c r="D1629" s="746" t="s">
        <v>2865</v>
      </c>
      <c r="E1629" s="750">
        <v>1800</v>
      </c>
      <c r="F1629" s="744" t="s">
        <v>5582</v>
      </c>
      <c r="G1629" s="737" t="s">
        <v>5583</v>
      </c>
      <c r="H1629" s="737" t="s">
        <v>3019</v>
      </c>
      <c r="I1629" s="737" t="s">
        <v>2625</v>
      </c>
      <c r="J1629" s="753" t="s">
        <v>2511</v>
      </c>
      <c r="K1629" s="682">
        <v>1</v>
      </c>
      <c r="L1629" s="748">
        <v>12</v>
      </c>
      <c r="M1629" s="749">
        <v>27981.129999999997</v>
      </c>
      <c r="N1629" s="682">
        <v>1</v>
      </c>
      <c r="O1629" s="748">
        <v>6</v>
      </c>
      <c r="P1629" s="749">
        <v>14542.63</v>
      </c>
    </row>
    <row r="1630" spans="1:16" x14ac:dyDescent="0.2">
      <c r="A1630" s="744">
        <v>480</v>
      </c>
      <c r="B1630" s="744" t="s">
        <v>2598</v>
      </c>
      <c r="C1630" s="744" t="s">
        <v>1201</v>
      </c>
      <c r="D1630" s="746" t="s">
        <v>2865</v>
      </c>
      <c r="E1630" s="750">
        <v>1800</v>
      </c>
      <c r="F1630" s="744" t="s">
        <v>5584</v>
      </c>
      <c r="G1630" s="737" t="s">
        <v>5585</v>
      </c>
      <c r="H1630" s="737" t="s">
        <v>5586</v>
      </c>
      <c r="I1630" s="737" t="s">
        <v>2526</v>
      </c>
      <c r="J1630" s="753" t="s">
        <v>2526</v>
      </c>
      <c r="K1630" s="682">
        <v>5</v>
      </c>
      <c r="L1630" s="748">
        <v>12</v>
      </c>
      <c r="M1630" s="749">
        <v>27082.35</v>
      </c>
      <c r="N1630" s="682">
        <v>2</v>
      </c>
      <c r="O1630" s="748">
        <v>6</v>
      </c>
      <c r="P1630" s="749">
        <v>11590.48</v>
      </c>
    </row>
    <row r="1631" spans="1:16" ht="22.5" x14ac:dyDescent="0.2">
      <c r="A1631" s="744">
        <v>480</v>
      </c>
      <c r="B1631" s="744" t="s">
        <v>1264</v>
      </c>
      <c r="C1631" s="744" t="s">
        <v>1201</v>
      </c>
      <c r="D1631" s="746" t="s">
        <v>2662</v>
      </c>
      <c r="E1631" s="750">
        <v>2300</v>
      </c>
      <c r="F1631" s="744" t="s">
        <v>5587</v>
      </c>
      <c r="G1631" s="737" t="s">
        <v>5588</v>
      </c>
      <c r="H1631" s="737" t="s">
        <v>2628</v>
      </c>
      <c r="I1631" s="737" t="s">
        <v>2526</v>
      </c>
      <c r="J1631" s="753" t="s">
        <v>2526</v>
      </c>
      <c r="K1631" s="682">
        <v>1</v>
      </c>
      <c r="L1631" s="748">
        <v>12</v>
      </c>
      <c r="M1631" s="749">
        <v>38639.46</v>
      </c>
      <c r="N1631" s="682">
        <v>1</v>
      </c>
      <c r="O1631" s="748">
        <v>6</v>
      </c>
      <c r="P1631" s="749">
        <v>17634.71</v>
      </c>
    </row>
    <row r="1632" spans="1:16" x14ac:dyDescent="0.2">
      <c r="A1632" s="744">
        <v>480</v>
      </c>
      <c r="B1632" s="744" t="s">
        <v>2598</v>
      </c>
      <c r="C1632" s="744" t="s">
        <v>1201</v>
      </c>
      <c r="D1632" s="746" t="s">
        <v>2608</v>
      </c>
      <c r="E1632" s="750">
        <v>1500</v>
      </c>
      <c r="F1632" s="744" t="s">
        <v>5589</v>
      </c>
      <c r="G1632" s="737" t="s">
        <v>5590</v>
      </c>
      <c r="H1632" s="737" t="s">
        <v>2519</v>
      </c>
      <c r="I1632" s="737" t="s">
        <v>2519</v>
      </c>
      <c r="J1632" s="753" t="s">
        <v>2519</v>
      </c>
      <c r="K1632" s="682">
        <v>5</v>
      </c>
      <c r="L1632" s="748">
        <v>12</v>
      </c>
      <c r="M1632" s="749">
        <v>23600</v>
      </c>
      <c r="N1632" s="682">
        <v>2</v>
      </c>
      <c r="O1632" s="748">
        <v>6</v>
      </c>
      <c r="P1632" s="749">
        <v>9930</v>
      </c>
    </row>
    <row r="1633" spans="1:16" ht="22.5" x14ac:dyDescent="0.2">
      <c r="A1633" s="744">
        <v>480</v>
      </c>
      <c r="B1633" s="744" t="s">
        <v>1264</v>
      </c>
      <c r="C1633" s="744" t="s">
        <v>1201</v>
      </c>
      <c r="D1633" s="746" t="s">
        <v>3065</v>
      </c>
      <c r="E1633" s="750">
        <v>4500</v>
      </c>
      <c r="F1633" s="744" t="s">
        <v>5591</v>
      </c>
      <c r="G1633" s="737" t="s">
        <v>5592</v>
      </c>
      <c r="H1633" s="737" t="s">
        <v>2624</v>
      </c>
      <c r="I1633" s="737" t="s">
        <v>2625</v>
      </c>
      <c r="J1633" s="753" t="s">
        <v>2511</v>
      </c>
      <c r="K1633" s="682">
        <v>1</v>
      </c>
      <c r="L1633" s="748">
        <v>12</v>
      </c>
      <c r="M1633" s="749">
        <v>64884.35</v>
      </c>
      <c r="N1633" s="682">
        <v>1</v>
      </c>
      <c r="O1633" s="748">
        <v>6</v>
      </c>
      <c r="P1633" s="749">
        <v>30715.41</v>
      </c>
    </row>
    <row r="1634" spans="1:16" ht="22.5" x14ac:dyDescent="0.2">
      <c r="A1634" s="744">
        <v>480</v>
      </c>
      <c r="B1634" s="744" t="s">
        <v>2598</v>
      </c>
      <c r="C1634" s="744" t="s">
        <v>1201</v>
      </c>
      <c r="D1634" s="746" t="s">
        <v>2614</v>
      </c>
      <c r="E1634" s="750">
        <v>1500</v>
      </c>
      <c r="F1634" s="744" t="s">
        <v>5593</v>
      </c>
      <c r="G1634" s="737" t="s">
        <v>5594</v>
      </c>
      <c r="H1634" s="737" t="s">
        <v>5595</v>
      </c>
      <c r="I1634" s="737" t="s">
        <v>2603</v>
      </c>
      <c r="J1634" s="753" t="s">
        <v>2547</v>
      </c>
      <c r="K1634" s="682">
        <v>1</v>
      </c>
      <c r="L1634" s="748">
        <v>12</v>
      </c>
      <c r="M1634" s="749">
        <v>28571.130000000005</v>
      </c>
      <c r="N1634" s="682">
        <v>1</v>
      </c>
      <c r="O1634" s="748">
        <v>6</v>
      </c>
      <c r="P1634" s="749">
        <v>12465.39</v>
      </c>
    </row>
    <row r="1635" spans="1:16" x14ac:dyDescent="0.2">
      <c r="A1635" s="744">
        <v>480</v>
      </c>
      <c r="B1635" s="744" t="s">
        <v>1264</v>
      </c>
      <c r="C1635" s="744" t="s">
        <v>1201</v>
      </c>
      <c r="D1635" s="746" t="s">
        <v>4664</v>
      </c>
      <c r="E1635" s="750">
        <v>1500</v>
      </c>
      <c r="F1635" s="744" t="s">
        <v>2594</v>
      </c>
      <c r="G1635" s="737" t="s">
        <v>2595</v>
      </c>
      <c r="H1635" s="737" t="s">
        <v>2519</v>
      </c>
      <c r="I1635" s="737" t="s">
        <v>2521</v>
      </c>
      <c r="J1635" s="753" t="s">
        <v>2521</v>
      </c>
      <c r="K1635" s="682">
        <v>1</v>
      </c>
      <c r="L1635" s="748">
        <v>9</v>
      </c>
      <c r="M1635" s="749">
        <v>24943.89</v>
      </c>
      <c r="N1635" s="682"/>
      <c r="O1635" s="748"/>
      <c r="P1635" s="749"/>
    </row>
    <row r="1636" spans="1:16" x14ac:dyDescent="0.2">
      <c r="A1636" s="744">
        <v>480</v>
      </c>
      <c r="B1636" s="744" t="s">
        <v>2598</v>
      </c>
      <c r="C1636" s="744" t="s">
        <v>1201</v>
      </c>
      <c r="D1636" s="746" t="s">
        <v>2641</v>
      </c>
      <c r="E1636" s="750">
        <v>2100</v>
      </c>
      <c r="F1636" s="744" t="s">
        <v>5596</v>
      </c>
      <c r="G1636" s="737" t="s">
        <v>5597</v>
      </c>
      <c r="H1636" s="737" t="s">
        <v>2624</v>
      </c>
      <c r="I1636" s="737" t="s">
        <v>2625</v>
      </c>
      <c r="J1636" s="753" t="s">
        <v>2511</v>
      </c>
      <c r="K1636" s="682">
        <v>1</v>
      </c>
      <c r="L1636" s="748">
        <v>12</v>
      </c>
      <c r="M1636" s="749">
        <v>36454.21</v>
      </c>
      <c r="N1636" s="682">
        <v>1</v>
      </c>
      <c r="O1636" s="748">
        <v>6</v>
      </c>
      <c r="P1636" s="749">
        <v>16692.5</v>
      </c>
    </row>
    <row r="1637" spans="1:16" x14ac:dyDescent="0.2">
      <c r="A1637" s="744">
        <v>480</v>
      </c>
      <c r="B1637" s="744" t="s">
        <v>2598</v>
      </c>
      <c r="C1637" s="744" t="s">
        <v>1201</v>
      </c>
      <c r="D1637" s="746" t="s">
        <v>5598</v>
      </c>
      <c r="E1637" s="750">
        <v>1500</v>
      </c>
      <c r="F1637" s="744" t="s">
        <v>5599</v>
      </c>
      <c r="G1637" s="737" t="s">
        <v>5600</v>
      </c>
      <c r="H1637" s="737" t="s">
        <v>2620</v>
      </c>
      <c r="I1637" s="737" t="s">
        <v>2526</v>
      </c>
      <c r="J1637" s="753" t="s">
        <v>2526</v>
      </c>
      <c r="K1637" s="682">
        <v>1</v>
      </c>
      <c r="L1637" s="748">
        <v>12</v>
      </c>
      <c r="M1637" s="749">
        <v>29633.200000000004</v>
      </c>
      <c r="N1637" s="682">
        <v>1</v>
      </c>
      <c r="O1637" s="748">
        <v>6</v>
      </c>
      <c r="P1637" s="749">
        <v>12930</v>
      </c>
    </row>
    <row r="1638" spans="1:16" x14ac:dyDescent="0.2">
      <c r="A1638" s="744">
        <v>480</v>
      </c>
      <c r="B1638" s="744" t="s">
        <v>2598</v>
      </c>
      <c r="C1638" s="744" t="s">
        <v>1201</v>
      </c>
      <c r="D1638" s="746" t="s">
        <v>2662</v>
      </c>
      <c r="E1638" s="750">
        <v>2100</v>
      </c>
      <c r="F1638" s="744" t="s">
        <v>5601</v>
      </c>
      <c r="G1638" s="737" t="s">
        <v>5602</v>
      </c>
      <c r="H1638" s="737" t="s">
        <v>2624</v>
      </c>
      <c r="I1638" s="737" t="s">
        <v>2625</v>
      </c>
      <c r="J1638" s="753" t="s">
        <v>2511</v>
      </c>
      <c r="K1638" s="682">
        <v>1</v>
      </c>
      <c r="L1638" s="748">
        <v>12</v>
      </c>
      <c r="M1638" s="749">
        <v>36425.649999999994</v>
      </c>
      <c r="N1638" s="682"/>
      <c r="O1638" s="748"/>
      <c r="P1638" s="749"/>
    </row>
    <row r="1639" spans="1:16" x14ac:dyDescent="0.2">
      <c r="A1639" s="744">
        <v>480</v>
      </c>
      <c r="B1639" s="744" t="s">
        <v>1264</v>
      </c>
      <c r="C1639" s="744" t="s">
        <v>1201</v>
      </c>
      <c r="D1639" s="746" t="s">
        <v>5603</v>
      </c>
      <c r="E1639" s="750">
        <v>5500</v>
      </c>
      <c r="F1639" s="744" t="s">
        <v>5604</v>
      </c>
      <c r="G1639" s="737" t="s">
        <v>5605</v>
      </c>
      <c r="H1639" s="737" t="s">
        <v>2542</v>
      </c>
      <c r="I1639" s="737" t="s">
        <v>2625</v>
      </c>
      <c r="J1639" s="753" t="s">
        <v>2511</v>
      </c>
      <c r="K1639" s="682">
        <v>1</v>
      </c>
      <c r="L1639" s="748">
        <v>12</v>
      </c>
      <c r="M1639" s="749">
        <v>71700</v>
      </c>
      <c r="N1639" s="682">
        <v>1</v>
      </c>
      <c r="O1639" s="748">
        <v>6</v>
      </c>
      <c r="P1639" s="749">
        <v>33930</v>
      </c>
    </row>
    <row r="1640" spans="1:16" ht="22.5" x14ac:dyDescent="0.2">
      <c r="A1640" s="744">
        <v>480</v>
      </c>
      <c r="B1640" s="744" t="s">
        <v>2598</v>
      </c>
      <c r="C1640" s="744" t="s">
        <v>1201</v>
      </c>
      <c r="D1640" s="746" t="s">
        <v>2614</v>
      </c>
      <c r="E1640" s="750">
        <v>1500</v>
      </c>
      <c r="F1640" s="744" t="s">
        <v>5606</v>
      </c>
      <c r="G1640" s="737" t="s">
        <v>5607</v>
      </c>
      <c r="H1640" s="737" t="s">
        <v>5608</v>
      </c>
      <c r="I1640" s="737" t="s">
        <v>2625</v>
      </c>
      <c r="J1640" s="753" t="s">
        <v>2511</v>
      </c>
      <c r="K1640" s="682">
        <v>5</v>
      </c>
      <c r="L1640" s="748">
        <v>12</v>
      </c>
      <c r="M1640" s="749">
        <v>29413.62</v>
      </c>
      <c r="N1640" s="682">
        <v>1</v>
      </c>
      <c r="O1640" s="748">
        <v>2</v>
      </c>
      <c r="P1640" s="749">
        <v>6418.75</v>
      </c>
    </row>
    <row r="1641" spans="1:16" x14ac:dyDescent="0.2">
      <c r="A1641" s="744">
        <v>480</v>
      </c>
      <c r="B1641" s="744" t="s">
        <v>2598</v>
      </c>
      <c r="C1641" s="744" t="s">
        <v>1201</v>
      </c>
      <c r="D1641" s="746" t="s">
        <v>2700</v>
      </c>
      <c r="E1641" s="750">
        <v>1800</v>
      </c>
      <c r="F1641" s="744" t="s">
        <v>5609</v>
      </c>
      <c r="G1641" s="737" t="s">
        <v>5610</v>
      </c>
      <c r="H1641" s="737" t="s">
        <v>5611</v>
      </c>
      <c r="I1641" s="737" t="s">
        <v>2625</v>
      </c>
      <c r="J1641" s="753" t="s">
        <v>2511</v>
      </c>
      <c r="K1641" s="682">
        <v>1</v>
      </c>
      <c r="L1641" s="748">
        <v>12</v>
      </c>
      <c r="M1641" s="749">
        <v>33223.17</v>
      </c>
      <c r="N1641" s="682">
        <v>1</v>
      </c>
      <c r="O1641" s="748">
        <v>6</v>
      </c>
      <c r="P1641" s="749">
        <v>15653.33</v>
      </c>
    </row>
    <row r="1642" spans="1:16" ht="22.5" x14ac:dyDescent="0.2">
      <c r="A1642" s="744">
        <v>480</v>
      </c>
      <c r="B1642" s="744" t="s">
        <v>1264</v>
      </c>
      <c r="C1642" s="744" t="s">
        <v>1201</v>
      </c>
      <c r="D1642" s="746" t="s">
        <v>5612</v>
      </c>
      <c r="E1642" s="750">
        <v>2500</v>
      </c>
      <c r="F1642" s="744" t="s">
        <v>1399</v>
      </c>
      <c r="G1642" s="737" t="s">
        <v>1400</v>
      </c>
      <c r="H1642" s="737" t="s">
        <v>3524</v>
      </c>
      <c r="I1642" s="737" t="s">
        <v>2625</v>
      </c>
      <c r="J1642" s="753" t="s">
        <v>2511</v>
      </c>
      <c r="K1642" s="682">
        <v>1</v>
      </c>
      <c r="L1642" s="748">
        <v>8</v>
      </c>
      <c r="M1642" s="749">
        <v>32045.219999999998</v>
      </c>
      <c r="N1642" s="682"/>
      <c r="O1642" s="748"/>
      <c r="P1642" s="749"/>
    </row>
    <row r="1643" spans="1:16" ht="22.5" x14ac:dyDescent="0.2">
      <c r="A1643" s="744">
        <v>480</v>
      </c>
      <c r="B1643" s="744" t="s">
        <v>2598</v>
      </c>
      <c r="C1643" s="744" t="s">
        <v>1201</v>
      </c>
      <c r="D1643" s="746" t="s">
        <v>2641</v>
      </c>
      <c r="E1643" s="750">
        <v>2100</v>
      </c>
      <c r="F1643" s="744" t="s">
        <v>5613</v>
      </c>
      <c r="G1643" s="737" t="s">
        <v>5614</v>
      </c>
      <c r="H1643" s="737" t="s">
        <v>4160</v>
      </c>
      <c r="I1643" s="737" t="s">
        <v>2625</v>
      </c>
      <c r="J1643" s="753" t="s">
        <v>2511</v>
      </c>
      <c r="K1643" s="682">
        <v>1</v>
      </c>
      <c r="L1643" s="748">
        <v>12</v>
      </c>
      <c r="M1643" s="749">
        <v>36804.83</v>
      </c>
      <c r="N1643" s="682">
        <v>1</v>
      </c>
      <c r="O1643" s="748">
        <v>6</v>
      </c>
      <c r="P1643" s="749">
        <v>16525.849999999999</v>
      </c>
    </row>
    <row r="1644" spans="1:16" x14ac:dyDescent="0.2">
      <c r="A1644" s="744">
        <v>480</v>
      </c>
      <c r="B1644" s="744" t="s">
        <v>1264</v>
      </c>
      <c r="C1644" s="744" t="s">
        <v>1201</v>
      </c>
      <c r="D1644" s="746" t="s">
        <v>2509</v>
      </c>
      <c r="E1644" s="750">
        <v>4000</v>
      </c>
      <c r="F1644" s="744" t="s">
        <v>5615</v>
      </c>
      <c r="G1644" s="737" t="s">
        <v>5616</v>
      </c>
      <c r="H1644" s="737" t="s">
        <v>2509</v>
      </c>
      <c r="I1644" s="737" t="s">
        <v>2625</v>
      </c>
      <c r="J1644" s="753" t="s">
        <v>2511</v>
      </c>
      <c r="K1644" s="682">
        <v>1</v>
      </c>
      <c r="L1644" s="748">
        <v>12</v>
      </c>
      <c r="M1644" s="749">
        <v>54543.87</v>
      </c>
      <c r="N1644" s="682">
        <v>1</v>
      </c>
      <c r="O1644" s="748">
        <v>6</v>
      </c>
      <c r="P1644" s="749">
        <v>27527.82</v>
      </c>
    </row>
    <row r="1645" spans="1:16" x14ac:dyDescent="0.2">
      <c r="A1645" s="744">
        <v>480</v>
      </c>
      <c r="B1645" s="744" t="s">
        <v>2598</v>
      </c>
      <c r="C1645" s="744" t="s">
        <v>1201</v>
      </c>
      <c r="D1645" s="746" t="s">
        <v>2614</v>
      </c>
      <c r="E1645" s="750">
        <v>1500</v>
      </c>
      <c r="F1645" s="744" t="s">
        <v>5617</v>
      </c>
      <c r="G1645" s="737" t="s">
        <v>5618</v>
      </c>
      <c r="H1645" s="737" t="s">
        <v>5619</v>
      </c>
      <c r="I1645" s="737" t="s">
        <v>2625</v>
      </c>
      <c r="J1645" s="753" t="s">
        <v>2511</v>
      </c>
      <c r="K1645" s="682">
        <v>5</v>
      </c>
      <c r="L1645" s="748">
        <v>12</v>
      </c>
      <c r="M1645" s="749">
        <v>29549.050000000007</v>
      </c>
      <c r="N1645" s="682">
        <v>1</v>
      </c>
      <c r="O1645" s="748">
        <v>6</v>
      </c>
      <c r="P1645" s="749">
        <v>12878.900000000001</v>
      </c>
    </row>
    <row r="1646" spans="1:16" x14ac:dyDescent="0.2">
      <c r="A1646" s="744">
        <v>480</v>
      </c>
      <c r="B1646" s="744" t="s">
        <v>2598</v>
      </c>
      <c r="C1646" s="744" t="s">
        <v>1201</v>
      </c>
      <c r="D1646" s="746" t="s">
        <v>2614</v>
      </c>
      <c r="E1646" s="750">
        <v>1500</v>
      </c>
      <c r="F1646" s="744" t="s">
        <v>5620</v>
      </c>
      <c r="G1646" s="737" t="s">
        <v>5621</v>
      </c>
      <c r="H1646" s="737" t="s">
        <v>4077</v>
      </c>
      <c r="I1646" s="737" t="s">
        <v>2625</v>
      </c>
      <c r="J1646" s="753" t="s">
        <v>2511</v>
      </c>
      <c r="K1646" s="682">
        <v>1</v>
      </c>
      <c r="L1646" s="748">
        <v>12</v>
      </c>
      <c r="M1646" s="749">
        <v>29558.35</v>
      </c>
      <c r="N1646" s="682">
        <v>1</v>
      </c>
      <c r="O1646" s="748">
        <v>6</v>
      </c>
      <c r="P1646" s="749">
        <v>12928.619999999999</v>
      </c>
    </row>
    <row r="1647" spans="1:16" ht="22.5" x14ac:dyDescent="0.2">
      <c r="A1647" s="744">
        <v>480</v>
      </c>
      <c r="B1647" s="744" t="s">
        <v>2598</v>
      </c>
      <c r="C1647" s="744" t="s">
        <v>1201</v>
      </c>
      <c r="D1647" s="746" t="s">
        <v>2614</v>
      </c>
      <c r="E1647" s="750">
        <v>1500</v>
      </c>
      <c r="F1647" s="744" t="s">
        <v>5622</v>
      </c>
      <c r="G1647" s="737" t="s">
        <v>5623</v>
      </c>
      <c r="H1647" s="737" t="s">
        <v>2658</v>
      </c>
      <c r="I1647" s="737" t="s">
        <v>2603</v>
      </c>
      <c r="J1647" s="753" t="s">
        <v>2547</v>
      </c>
      <c r="K1647" s="682">
        <v>1</v>
      </c>
      <c r="L1647" s="748">
        <v>12</v>
      </c>
      <c r="M1647" s="749">
        <v>29700</v>
      </c>
      <c r="N1647" s="682">
        <v>1</v>
      </c>
      <c r="O1647" s="748">
        <v>6</v>
      </c>
      <c r="P1647" s="749">
        <v>12930</v>
      </c>
    </row>
    <row r="1648" spans="1:16" ht="22.5" x14ac:dyDescent="0.2">
      <c r="A1648" s="744">
        <v>480</v>
      </c>
      <c r="B1648" s="744" t="s">
        <v>2598</v>
      </c>
      <c r="C1648" s="744" t="s">
        <v>1201</v>
      </c>
      <c r="D1648" s="746" t="s">
        <v>2614</v>
      </c>
      <c r="E1648" s="750">
        <v>1500</v>
      </c>
      <c r="F1648" s="744" t="s">
        <v>5624</v>
      </c>
      <c r="G1648" s="737" t="s">
        <v>5625</v>
      </c>
      <c r="H1648" s="737" t="s">
        <v>2583</v>
      </c>
      <c r="I1648" s="737" t="s">
        <v>2526</v>
      </c>
      <c r="J1648" s="753" t="s">
        <v>2526</v>
      </c>
      <c r="K1648" s="682">
        <v>1</v>
      </c>
      <c r="L1648" s="748">
        <v>12</v>
      </c>
      <c r="M1648" s="749">
        <v>29696.680000000004</v>
      </c>
      <c r="N1648" s="682">
        <v>1</v>
      </c>
      <c r="O1648" s="748">
        <v>6</v>
      </c>
      <c r="P1648" s="749">
        <v>12929.72</v>
      </c>
    </row>
    <row r="1649" spans="1:16" x14ac:dyDescent="0.2">
      <c r="A1649" s="744">
        <v>480</v>
      </c>
      <c r="B1649" s="744" t="s">
        <v>2598</v>
      </c>
      <c r="C1649" s="744" t="s">
        <v>1201</v>
      </c>
      <c r="D1649" s="746" t="s">
        <v>2854</v>
      </c>
      <c r="E1649" s="750">
        <v>1500</v>
      </c>
      <c r="F1649" s="744" t="s">
        <v>5626</v>
      </c>
      <c r="G1649" s="737" t="s">
        <v>5627</v>
      </c>
      <c r="H1649" s="737" t="s">
        <v>5628</v>
      </c>
      <c r="I1649" s="737" t="s">
        <v>2526</v>
      </c>
      <c r="J1649" s="753" t="s">
        <v>2526</v>
      </c>
      <c r="K1649" s="682">
        <v>1</v>
      </c>
      <c r="L1649" s="748">
        <v>12</v>
      </c>
      <c r="M1649" s="749">
        <v>29498.35</v>
      </c>
      <c r="N1649" s="682">
        <v>1</v>
      </c>
      <c r="O1649" s="748">
        <v>6</v>
      </c>
      <c r="P1649" s="749">
        <v>12860.82</v>
      </c>
    </row>
    <row r="1650" spans="1:16" x14ac:dyDescent="0.2">
      <c r="A1650" s="744">
        <v>480</v>
      </c>
      <c r="B1650" s="744" t="s">
        <v>2598</v>
      </c>
      <c r="C1650" s="744" t="s">
        <v>1201</v>
      </c>
      <c r="D1650" s="746" t="s">
        <v>2614</v>
      </c>
      <c r="E1650" s="750">
        <v>1500</v>
      </c>
      <c r="F1650" s="744" t="s">
        <v>5629</v>
      </c>
      <c r="G1650" s="737" t="s">
        <v>5630</v>
      </c>
      <c r="H1650" s="737" t="s">
        <v>2587</v>
      </c>
      <c r="I1650" s="737" t="s">
        <v>2526</v>
      </c>
      <c r="J1650" s="753" t="s">
        <v>2526</v>
      </c>
      <c r="K1650" s="682">
        <v>1</v>
      </c>
      <c r="L1650" s="748">
        <v>12</v>
      </c>
      <c r="M1650" s="749">
        <v>29697.930000000004</v>
      </c>
      <c r="N1650" s="682">
        <v>1</v>
      </c>
      <c r="O1650" s="748">
        <v>6</v>
      </c>
      <c r="P1650" s="749">
        <v>12928.89</v>
      </c>
    </row>
    <row r="1651" spans="1:16" ht="22.5" x14ac:dyDescent="0.2">
      <c r="A1651" s="744">
        <v>480</v>
      </c>
      <c r="B1651" s="744" t="s">
        <v>2598</v>
      </c>
      <c r="C1651" s="744" t="s">
        <v>1201</v>
      </c>
      <c r="D1651" s="746" t="s">
        <v>2700</v>
      </c>
      <c r="E1651" s="750">
        <v>1800</v>
      </c>
      <c r="F1651" s="744" t="s">
        <v>5631</v>
      </c>
      <c r="G1651" s="737" t="s">
        <v>5632</v>
      </c>
      <c r="H1651" s="737" t="s">
        <v>2617</v>
      </c>
      <c r="I1651" s="737" t="s">
        <v>2625</v>
      </c>
      <c r="J1651" s="753" t="s">
        <v>2511</v>
      </c>
      <c r="K1651" s="682">
        <v>5</v>
      </c>
      <c r="L1651" s="748">
        <v>12</v>
      </c>
      <c r="M1651" s="749">
        <v>32828.479999999996</v>
      </c>
      <c r="N1651" s="682">
        <v>2</v>
      </c>
      <c r="O1651" s="748">
        <v>6</v>
      </c>
      <c r="P1651" s="749">
        <v>14710.98</v>
      </c>
    </row>
    <row r="1652" spans="1:16" x14ac:dyDescent="0.2">
      <c r="A1652" s="744">
        <v>480</v>
      </c>
      <c r="B1652" s="744" t="s">
        <v>2598</v>
      </c>
      <c r="C1652" s="744" t="s">
        <v>1201</v>
      </c>
      <c r="D1652" s="746" t="s">
        <v>2614</v>
      </c>
      <c r="E1652" s="750">
        <v>1500</v>
      </c>
      <c r="F1652" s="744" t="s">
        <v>5633</v>
      </c>
      <c r="G1652" s="737" t="s">
        <v>5634</v>
      </c>
      <c r="H1652" s="737" t="s">
        <v>3389</v>
      </c>
      <c r="I1652" s="737" t="s">
        <v>2526</v>
      </c>
      <c r="J1652" s="753" t="s">
        <v>2526</v>
      </c>
      <c r="K1652" s="682">
        <v>5</v>
      </c>
      <c r="L1652" s="748">
        <v>12</v>
      </c>
      <c r="M1652" s="749">
        <v>23648.33</v>
      </c>
      <c r="N1652" s="682">
        <v>2</v>
      </c>
      <c r="O1652" s="748">
        <v>6</v>
      </c>
      <c r="P1652" s="749">
        <v>9929.9</v>
      </c>
    </row>
    <row r="1653" spans="1:16" ht="22.5" x14ac:dyDescent="0.2">
      <c r="A1653" s="744">
        <v>480</v>
      </c>
      <c r="B1653" s="744" t="s">
        <v>1264</v>
      </c>
      <c r="C1653" s="744" t="s">
        <v>1201</v>
      </c>
      <c r="D1653" s="746" t="s">
        <v>2674</v>
      </c>
      <c r="E1653" s="750">
        <v>1500</v>
      </c>
      <c r="F1653" s="744" t="s">
        <v>5635</v>
      </c>
      <c r="G1653" s="737" t="s">
        <v>5636</v>
      </c>
      <c r="H1653" s="737" t="s">
        <v>5637</v>
      </c>
      <c r="I1653" s="737" t="s">
        <v>2625</v>
      </c>
      <c r="J1653" s="753" t="s">
        <v>2511</v>
      </c>
      <c r="K1653" s="682">
        <v>1</v>
      </c>
      <c r="L1653" s="748">
        <v>12</v>
      </c>
      <c r="M1653" s="749">
        <v>29471.81</v>
      </c>
      <c r="N1653" s="682">
        <v>1</v>
      </c>
      <c r="O1653" s="748">
        <v>6</v>
      </c>
      <c r="P1653" s="749">
        <v>12930</v>
      </c>
    </row>
    <row r="1654" spans="1:16" x14ac:dyDescent="0.2">
      <c r="A1654" s="744">
        <v>480</v>
      </c>
      <c r="B1654" s="744" t="s">
        <v>2598</v>
      </c>
      <c r="C1654" s="744" t="s">
        <v>1201</v>
      </c>
      <c r="D1654" s="746" t="s">
        <v>2614</v>
      </c>
      <c r="E1654" s="750">
        <v>1500</v>
      </c>
      <c r="F1654" s="744" t="s">
        <v>5638</v>
      </c>
      <c r="G1654" s="737" t="s">
        <v>5639</v>
      </c>
      <c r="H1654" s="737" t="s">
        <v>5640</v>
      </c>
      <c r="I1654" s="737" t="s">
        <v>2526</v>
      </c>
      <c r="J1654" s="753" t="s">
        <v>2526</v>
      </c>
      <c r="K1654" s="682">
        <v>1</v>
      </c>
      <c r="L1654" s="748">
        <v>12</v>
      </c>
      <c r="M1654" s="749">
        <v>29684.440000000002</v>
      </c>
      <c r="N1654" s="682">
        <v>1</v>
      </c>
      <c r="O1654" s="748">
        <v>6</v>
      </c>
      <c r="P1654" s="749">
        <v>12930</v>
      </c>
    </row>
    <row r="1655" spans="1:16" x14ac:dyDescent="0.2">
      <c r="A1655" s="744">
        <v>480</v>
      </c>
      <c r="B1655" s="744" t="s">
        <v>2598</v>
      </c>
      <c r="C1655" s="744" t="s">
        <v>1201</v>
      </c>
      <c r="D1655" s="746" t="s">
        <v>2700</v>
      </c>
      <c r="E1655" s="750">
        <v>1800</v>
      </c>
      <c r="F1655" s="744" t="s">
        <v>5641</v>
      </c>
      <c r="G1655" s="737" t="s">
        <v>5642</v>
      </c>
      <c r="H1655" s="737" t="s">
        <v>5643</v>
      </c>
      <c r="I1655" s="737" t="s">
        <v>2526</v>
      </c>
      <c r="J1655" s="753" t="s">
        <v>2526</v>
      </c>
      <c r="K1655" s="682">
        <v>1</v>
      </c>
      <c r="L1655" s="748">
        <v>12</v>
      </c>
      <c r="M1655" s="749">
        <v>27234.599999999995</v>
      </c>
      <c r="N1655" s="682">
        <v>1</v>
      </c>
      <c r="O1655" s="748">
        <v>6</v>
      </c>
      <c r="P1655" s="749">
        <v>11729.119999999999</v>
      </c>
    </row>
    <row r="1656" spans="1:16" x14ac:dyDescent="0.2">
      <c r="A1656" s="744">
        <v>480</v>
      </c>
      <c r="B1656" s="744" t="s">
        <v>1264</v>
      </c>
      <c r="C1656" s="744" t="s">
        <v>1201</v>
      </c>
      <c r="D1656" s="746" t="s">
        <v>2608</v>
      </c>
      <c r="E1656" s="750">
        <v>1500</v>
      </c>
      <c r="F1656" s="744" t="s">
        <v>5644</v>
      </c>
      <c r="G1656" s="737" t="s">
        <v>5645</v>
      </c>
      <c r="H1656" s="737" t="s">
        <v>5646</v>
      </c>
      <c r="I1656" s="737" t="s">
        <v>2526</v>
      </c>
      <c r="J1656" s="753" t="s">
        <v>2526</v>
      </c>
      <c r="K1656" s="682">
        <v>1</v>
      </c>
      <c r="L1656" s="748">
        <v>12</v>
      </c>
      <c r="M1656" s="749">
        <v>29491.79</v>
      </c>
      <c r="N1656" s="682">
        <v>1</v>
      </c>
      <c r="O1656" s="748">
        <v>6</v>
      </c>
      <c r="P1656" s="749">
        <v>12852.91</v>
      </c>
    </row>
    <row r="1657" spans="1:16" x14ac:dyDescent="0.2">
      <c r="A1657" s="744">
        <v>480</v>
      </c>
      <c r="B1657" s="744" t="s">
        <v>1264</v>
      </c>
      <c r="C1657" s="744" t="s">
        <v>1201</v>
      </c>
      <c r="D1657" s="746" t="s">
        <v>2604</v>
      </c>
      <c r="E1657" s="750">
        <v>1500</v>
      </c>
      <c r="F1657" s="744" t="s">
        <v>2365</v>
      </c>
      <c r="G1657" s="737" t="s">
        <v>2366</v>
      </c>
      <c r="H1657" s="737" t="s">
        <v>2882</v>
      </c>
      <c r="I1657" s="737" t="s">
        <v>2526</v>
      </c>
      <c r="J1657" s="753" t="s">
        <v>2526</v>
      </c>
      <c r="K1657" s="682">
        <v>1</v>
      </c>
      <c r="L1657" s="748">
        <v>11</v>
      </c>
      <c r="M1657" s="749">
        <v>7433.34</v>
      </c>
      <c r="N1657" s="682"/>
      <c r="O1657" s="748"/>
      <c r="P1657" s="749"/>
    </row>
    <row r="1658" spans="1:16" x14ac:dyDescent="0.2">
      <c r="A1658" s="744">
        <v>480</v>
      </c>
      <c r="B1658" s="744" t="s">
        <v>1264</v>
      </c>
      <c r="C1658" s="744" t="s">
        <v>1201</v>
      </c>
      <c r="D1658" s="746" t="s">
        <v>3013</v>
      </c>
      <c r="E1658" s="750">
        <v>5000</v>
      </c>
      <c r="F1658" s="744" t="s">
        <v>5647</v>
      </c>
      <c r="G1658" s="737" t="s">
        <v>5648</v>
      </c>
      <c r="H1658" s="737" t="s">
        <v>2519</v>
      </c>
      <c r="I1658" s="737" t="s">
        <v>2519</v>
      </c>
      <c r="J1658" s="753" t="s">
        <v>2519</v>
      </c>
      <c r="K1658" s="682"/>
      <c r="L1658" s="748"/>
      <c r="M1658" s="749"/>
      <c r="N1658" s="682">
        <v>1</v>
      </c>
      <c r="O1658" s="748">
        <v>6</v>
      </c>
      <c r="P1658" s="749">
        <v>30735.21</v>
      </c>
    </row>
    <row r="1659" spans="1:16" x14ac:dyDescent="0.2">
      <c r="A1659" s="744">
        <v>480</v>
      </c>
      <c r="B1659" s="744" t="s">
        <v>1264</v>
      </c>
      <c r="C1659" s="744" t="s">
        <v>1201</v>
      </c>
      <c r="D1659" s="746" t="s">
        <v>2854</v>
      </c>
      <c r="E1659" s="750">
        <v>1500</v>
      </c>
      <c r="F1659" s="744" t="s">
        <v>5649</v>
      </c>
      <c r="G1659" s="737" t="s">
        <v>5650</v>
      </c>
      <c r="H1659" s="737" t="s">
        <v>5651</v>
      </c>
      <c r="I1659" s="737" t="s">
        <v>2625</v>
      </c>
      <c r="J1659" s="753" t="s">
        <v>2511</v>
      </c>
      <c r="K1659" s="682">
        <v>3</v>
      </c>
      <c r="L1659" s="748">
        <v>8</v>
      </c>
      <c r="M1659" s="749">
        <v>16218.22</v>
      </c>
      <c r="N1659" s="682"/>
      <c r="O1659" s="748"/>
      <c r="P1659" s="749"/>
    </row>
    <row r="1660" spans="1:16" x14ac:dyDescent="0.2">
      <c r="A1660" s="744">
        <v>480</v>
      </c>
      <c r="B1660" s="744" t="s">
        <v>2598</v>
      </c>
      <c r="C1660" s="744" t="s">
        <v>1201</v>
      </c>
      <c r="D1660" s="746" t="s">
        <v>4931</v>
      </c>
      <c r="E1660" s="750">
        <v>2500</v>
      </c>
      <c r="F1660" s="744" t="s">
        <v>5652</v>
      </c>
      <c r="G1660" s="737" t="s">
        <v>5653</v>
      </c>
      <c r="H1660" s="737" t="s">
        <v>2873</v>
      </c>
      <c r="I1660" s="737" t="s">
        <v>2625</v>
      </c>
      <c r="J1660" s="753" t="s">
        <v>2511</v>
      </c>
      <c r="K1660" s="682">
        <v>5</v>
      </c>
      <c r="L1660" s="748">
        <v>12</v>
      </c>
      <c r="M1660" s="749">
        <v>40949.39999999998</v>
      </c>
      <c r="N1660" s="682">
        <v>2</v>
      </c>
      <c r="O1660" s="748">
        <v>6</v>
      </c>
      <c r="P1660" s="749">
        <v>18456.46</v>
      </c>
    </row>
    <row r="1661" spans="1:16" x14ac:dyDescent="0.2">
      <c r="A1661" s="744">
        <v>480</v>
      </c>
      <c r="B1661" s="744" t="s">
        <v>2598</v>
      </c>
      <c r="C1661" s="744" t="s">
        <v>1201</v>
      </c>
      <c r="D1661" s="746" t="s">
        <v>2700</v>
      </c>
      <c r="E1661" s="750">
        <v>1800</v>
      </c>
      <c r="F1661" s="744" t="s">
        <v>5654</v>
      </c>
      <c r="G1661" s="737" t="s">
        <v>5655</v>
      </c>
      <c r="H1661" s="737" t="s">
        <v>3524</v>
      </c>
      <c r="I1661" s="737" t="s">
        <v>2625</v>
      </c>
      <c r="J1661" s="753" t="s">
        <v>2511</v>
      </c>
      <c r="K1661" s="682">
        <v>1</v>
      </c>
      <c r="L1661" s="748">
        <v>12</v>
      </c>
      <c r="M1661" s="749">
        <v>33184.339999999997</v>
      </c>
      <c r="N1661" s="682">
        <v>1</v>
      </c>
      <c r="O1661" s="748">
        <v>6</v>
      </c>
      <c r="P1661" s="749">
        <v>14652.529999999999</v>
      </c>
    </row>
    <row r="1662" spans="1:16" x14ac:dyDescent="0.2">
      <c r="A1662" s="744">
        <v>480</v>
      </c>
      <c r="B1662" s="744" t="s">
        <v>1264</v>
      </c>
      <c r="C1662" s="744" t="s">
        <v>1201</v>
      </c>
      <c r="D1662" s="746" t="s">
        <v>2509</v>
      </c>
      <c r="E1662" s="750">
        <v>6700</v>
      </c>
      <c r="F1662" s="744" t="s">
        <v>5656</v>
      </c>
      <c r="G1662" s="737" t="s">
        <v>5657</v>
      </c>
      <c r="H1662" s="737" t="s">
        <v>5658</v>
      </c>
      <c r="I1662" s="737" t="s">
        <v>2625</v>
      </c>
      <c r="J1662" s="753" t="s">
        <v>2511</v>
      </c>
      <c r="K1662" s="682">
        <v>1</v>
      </c>
      <c r="L1662" s="748">
        <v>12</v>
      </c>
      <c r="M1662" s="749">
        <v>85503.97</v>
      </c>
      <c r="N1662" s="682">
        <v>1</v>
      </c>
      <c r="O1662" s="748">
        <v>6</v>
      </c>
      <c r="P1662" s="749">
        <v>41083</v>
      </c>
    </row>
    <row r="1663" spans="1:16" x14ac:dyDescent="0.2">
      <c r="A1663" s="744">
        <v>480</v>
      </c>
      <c r="B1663" s="744" t="s">
        <v>2598</v>
      </c>
      <c r="C1663" s="744" t="s">
        <v>1201</v>
      </c>
      <c r="D1663" s="746" t="s">
        <v>3556</v>
      </c>
      <c r="E1663" s="750">
        <v>2500</v>
      </c>
      <c r="F1663" s="744" t="s">
        <v>5659</v>
      </c>
      <c r="G1663" s="737" t="s">
        <v>5660</v>
      </c>
      <c r="H1663" s="737" t="s">
        <v>2509</v>
      </c>
      <c r="I1663" s="737" t="s">
        <v>2625</v>
      </c>
      <c r="J1663" s="753" t="s">
        <v>2511</v>
      </c>
      <c r="K1663" s="682">
        <v>1</v>
      </c>
      <c r="L1663" s="748">
        <v>12</v>
      </c>
      <c r="M1663" s="749">
        <v>41406.86</v>
      </c>
      <c r="N1663" s="682">
        <v>1</v>
      </c>
      <c r="O1663" s="748">
        <v>6</v>
      </c>
      <c r="P1663" s="749">
        <v>18908.75</v>
      </c>
    </row>
    <row r="1664" spans="1:16" ht="22.5" x14ac:dyDescent="0.2">
      <c r="A1664" s="744">
        <v>480</v>
      </c>
      <c r="B1664" s="744" t="s">
        <v>2598</v>
      </c>
      <c r="C1664" s="744" t="s">
        <v>1201</v>
      </c>
      <c r="D1664" s="746" t="s">
        <v>2690</v>
      </c>
      <c r="E1664" s="750">
        <v>1500</v>
      </c>
      <c r="F1664" s="744" t="s">
        <v>5661</v>
      </c>
      <c r="G1664" s="737" t="s">
        <v>5662</v>
      </c>
      <c r="H1664" s="737" t="s">
        <v>2587</v>
      </c>
      <c r="I1664" s="737" t="s">
        <v>2526</v>
      </c>
      <c r="J1664" s="753" t="s">
        <v>2526</v>
      </c>
      <c r="K1664" s="682">
        <v>1</v>
      </c>
      <c r="L1664" s="748">
        <v>12</v>
      </c>
      <c r="M1664" s="749">
        <v>29700</v>
      </c>
      <c r="N1664" s="682">
        <v>1</v>
      </c>
      <c r="O1664" s="748">
        <v>6</v>
      </c>
      <c r="P1664" s="749">
        <v>12930</v>
      </c>
    </row>
    <row r="1665" spans="1:16" x14ac:dyDescent="0.2">
      <c r="A1665" s="744">
        <v>480</v>
      </c>
      <c r="B1665" s="744" t="s">
        <v>2598</v>
      </c>
      <c r="C1665" s="744" t="s">
        <v>1201</v>
      </c>
      <c r="D1665" s="746" t="s">
        <v>2604</v>
      </c>
      <c r="E1665" s="750">
        <v>1500</v>
      </c>
      <c r="F1665" s="744" t="s">
        <v>5663</v>
      </c>
      <c r="G1665" s="737" t="s">
        <v>5664</v>
      </c>
      <c r="H1665" s="737" t="s">
        <v>5665</v>
      </c>
      <c r="I1665" s="737" t="s">
        <v>2526</v>
      </c>
      <c r="J1665" s="753" t="s">
        <v>2526</v>
      </c>
      <c r="K1665" s="682">
        <v>1</v>
      </c>
      <c r="L1665" s="748">
        <v>12</v>
      </c>
      <c r="M1665" s="749">
        <v>28925.129999999997</v>
      </c>
      <c r="N1665" s="682">
        <v>1</v>
      </c>
      <c r="O1665" s="748">
        <v>6</v>
      </c>
      <c r="P1665" s="749">
        <v>12734.13</v>
      </c>
    </row>
    <row r="1666" spans="1:16" x14ac:dyDescent="0.2">
      <c r="A1666" s="744">
        <v>480</v>
      </c>
      <c r="B1666" s="744" t="s">
        <v>2598</v>
      </c>
      <c r="C1666" s="744" t="s">
        <v>1201</v>
      </c>
      <c r="D1666" s="746" t="s">
        <v>2614</v>
      </c>
      <c r="E1666" s="750">
        <v>1500</v>
      </c>
      <c r="F1666" s="744" t="s">
        <v>5666</v>
      </c>
      <c r="G1666" s="737" t="s">
        <v>5667</v>
      </c>
      <c r="H1666" s="737" t="s">
        <v>2587</v>
      </c>
      <c r="I1666" s="737" t="s">
        <v>2526</v>
      </c>
      <c r="J1666" s="753" t="s">
        <v>2526</v>
      </c>
      <c r="K1666" s="682">
        <v>1</v>
      </c>
      <c r="L1666" s="748">
        <v>12</v>
      </c>
      <c r="M1666" s="749">
        <v>28924.960000000003</v>
      </c>
      <c r="N1666" s="682">
        <v>1</v>
      </c>
      <c r="O1666" s="748">
        <v>6</v>
      </c>
      <c r="P1666" s="749">
        <v>12553.76</v>
      </c>
    </row>
    <row r="1667" spans="1:16" x14ac:dyDescent="0.2">
      <c r="A1667" s="744">
        <v>480</v>
      </c>
      <c r="B1667" s="744" t="s">
        <v>1264</v>
      </c>
      <c r="C1667" s="744" t="s">
        <v>1201</v>
      </c>
      <c r="D1667" s="746" t="s">
        <v>3013</v>
      </c>
      <c r="E1667" s="750">
        <v>6000</v>
      </c>
      <c r="F1667" s="744" t="s">
        <v>5668</v>
      </c>
      <c r="G1667" s="737" t="s">
        <v>5669</v>
      </c>
      <c r="H1667" s="737" t="s">
        <v>2509</v>
      </c>
      <c r="I1667" s="737" t="s">
        <v>2625</v>
      </c>
      <c r="J1667" s="753" t="s">
        <v>2511</v>
      </c>
      <c r="K1667" s="682">
        <v>5</v>
      </c>
      <c r="L1667" s="748">
        <v>12</v>
      </c>
      <c r="M1667" s="749">
        <v>77245</v>
      </c>
      <c r="N1667" s="682">
        <v>2</v>
      </c>
      <c r="O1667" s="748">
        <v>6</v>
      </c>
      <c r="P1667" s="749">
        <v>36552.910000000003</v>
      </c>
    </row>
    <row r="1668" spans="1:16" x14ac:dyDescent="0.2">
      <c r="A1668" s="744">
        <v>480</v>
      </c>
      <c r="B1668" s="744" t="s">
        <v>2598</v>
      </c>
      <c r="C1668" s="744" t="s">
        <v>1201</v>
      </c>
      <c r="D1668" s="746" t="s">
        <v>2942</v>
      </c>
      <c r="E1668" s="750">
        <v>2700</v>
      </c>
      <c r="F1668" s="744" t="s">
        <v>5670</v>
      </c>
      <c r="G1668" s="737" t="s">
        <v>5671</v>
      </c>
      <c r="H1668" s="737" t="s">
        <v>2873</v>
      </c>
      <c r="I1668" s="737" t="s">
        <v>2625</v>
      </c>
      <c r="J1668" s="753" t="s">
        <v>2511</v>
      </c>
      <c r="K1668" s="682">
        <v>1</v>
      </c>
      <c r="L1668" s="748">
        <v>12</v>
      </c>
      <c r="M1668" s="749">
        <v>43910.859999999986</v>
      </c>
      <c r="N1668" s="682">
        <v>1</v>
      </c>
      <c r="O1668" s="748">
        <v>6</v>
      </c>
      <c r="P1668" s="749">
        <v>20102.89</v>
      </c>
    </row>
    <row r="1669" spans="1:16" ht="22.5" x14ac:dyDescent="0.2">
      <c r="A1669" s="744">
        <v>480</v>
      </c>
      <c r="B1669" s="744" t="s">
        <v>2598</v>
      </c>
      <c r="C1669" s="744" t="s">
        <v>1201</v>
      </c>
      <c r="D1669" s="746" t="s">
        <v>2614</v>
      </c>
      <c r="E1669" s="750">
        <v>1500</v>
      </c>
      <c r="F1669" s="744" t="s">
        <v>5672</v>
      </c>
      <c r="G1669" s="737" t="s">
        <v>5673</v>
      </c>
      <c r="H1669" s="737" t="s">
        <v>5674</v>
      </c>
      <c r="I1669" s="737" t="s">
        <v>2603</v>
      </c>
      <c r="J1669" s="753" t="s">
        <v>2547</v>
      </c>
      <c r="K1669" s="682">
        <v>1</v>
      </c>
      <c r="L1669" s="748">
        <v>12</v>
      </c>
      <c r="M1669" s="749">
        <v>29165.000000000004</v>
      </c>
      <c r="N1669" s="682">
        <v>1</v>
      </c>
      <c r="O1669" s="748">
        <v>6</v>
      </c>
      <c r="P1669" s="749">
        <v>12863.21</v>
      </c>
    </row>
    <row r="1670" spans="1:16" x14ac:dyDescent="0.2">
      <c r="A1670" s="744">
        <v>480</v>
      </c>
      <c r="B1670" s="744" t="s">
        <v>1264</v>
      </c>
      <c r="C1670" s="744" t="s">
        <v>1201</v>
      </c>
      <c r="D1670" s="746" t="s">
        <v>2509</v>
      </c>
      <c r="E1670" s="750">
        <v>3500</v>
      </c>
      <c r="F1670" s="744" t="s">
        <v>5675</v>
      </c>
      <c r="G1670" s="737" t="s">
        <v>5676</v>
      </c>
      <c r="H1670" s="737" t="s">
        <v>5677</v>
      </c>
      <c r="I1670" s="737" t="s">
        <v>2625</v>
      </c>
      <c r="J1670" s="753" t="s">
        <v>2733</v>
      </c>
      <c r="K1670" s="682">
        <v>1</v>
      </c>
      <c r="L1670" s="748">
        <v>12</v>
      </c>
      <c r="M1670" s="749">
        <v>53342.239999999998</v>
      </c>
      <c r="N1670" s="682">
        <v>1</v>
      </c>
      <c r="O1670" s="748">
        <v>6</v>
      </c>
      <c r="P1670" s="749">
        <v>24869.17</v>
      </c>
    </row>
    <row r="1671" spans="1:16" x14ac:dyDescent="0.2">
      <c r="A1671" s="744">
        <v>480</v>
      </c>
      <c r="B1671" s="744" t="s">
        <v>1264</v>
      </c>
      <c r="C1671" s="744" t="s">
        <v>1201</v>
      </c>
      <c r="D1671" s="746" t="s">
        <v>3556</v>
      </c>
      <c r="E1671" s="750">
        <v>2500</v>
      </c>
      <c r="F1671" s="744" t="s">
        <v>5678</v>
      </c>
      <c r="G1671" s="737" t="s">
        <v>5679</v>
      </c>
      <c r="H1671" s="737" t="s">
        <v>2640</v>
      </c>
      <c r="I1671" s="737" t="s">
        <v>2625</v>
      </c>
      <c r="J1671" s="753" t="s">
        <v>2511</v>
      </c>
      <c r="K1671" s="682">
        <v>1</v>
      </c>
      <c r="L1671" s="748">
        <v>12</v>
      </c>
      <c r="M1671" s="749">
        <v>39276.029999999992</v>
      </c>
      <c r="N1671" s="682">
        <v>1</v>
      </c>
      <c r="O1671" s="748">
        <v>6</v>
      </c>
      <c r="P1671" s="749">
        <v>18485.830000000002</v>
      </c>
    </row>
    <row r="1672" spans="1:16" x14ac:dyDescent="0.2">
      <c r="A1672" s="744">
        <v>480</v>
      </c>
      <c r="B1672" s="744" t="s">
        <v>1264</v>
      </c>
      <c r="C1672" s="744" t="s">
        <v>1201</v>
      </c>
      <c r="D1672" s="746" t="s">
        <v>4241</v>
      </c>
      <c r="E1672" s="750">
        <v>1500</v>
      </c>
      <c r="F1672" s="744" t="s">
        <v>5680</v>
      </c>
      <c r="G1672" s="737" t="s">
        <v>5681</v>
      </c>
      <c r="H1672" s="737" t="s">
        <v>5682</v>
      </c>
      <c r="I1672" s="737" t="s">
        <v>2526</v>
      </c>
      <c r="J1672" s="753" t="s">
        <v>2526</v>
      </c>
      <c r="K1672" s="682">
        <v>1</v>
      </c>
      <c r="L1672" s="748">
        <v>12</v>
      </c>
      <c r="M1672" s="749">
        <v>29665.690000000002</v>
      </c>
      <c r="N1672" s="682">
        <v>1</v>
      </c>
      <c r="O1672" s="748">
        <v>6</v>
      </c>
      <c r="P1672" s="749">
        <v>12927.23</v>
      </c>
    </row>
    <row r="1673" spans="1:16" x14ac:dyDescent="0.2">
      <c r="A1673" s="744">
        <v>480</v>
      </c>
      <c r="B1673" s="744" t="s">
        <v>2598</v>
      </c>
      <c r="C1673" s="744" t="s">
        <v>1201</v>
      </c>
      <c r="D1673" s="746" t="s">
        <v>2614</v>
      </c>
      <c r="E1673" s="750">
        <v>1500</v>
      </c>
      <c r="F1673" s="744" t="s">
        <v>5683</v>
      </c>
      <c r="G1673" s="737" t="s">
        <v>5684</v>
      </c>
      <c r="H1673" s="737" t="s">
        <v>2587</v>
      </c>
      <c r="I1673" s="737" t="s">
        <v>2526</v>
      </c>
      <c r="J1673" s="753" t="s">
        <v>2526</v>
      </c>
      <c r="K1673" s="682">
        <v>1</v>
      </c>
      <c r="L1673" s="748">
        <v>12</v>
      </c>
      <c r="M1673" s="749">
        <v>29695.83</v>
      </c>
      <c r="N1673" s="682">
        <v>1</v>
      </c>
      <c r="O1673" s="748">
        <v>6</v>
      </c>
      <c r="P1673" s="749">
        <v>12928.900000000001</v>
      </c>
    </row>
    <row r="1674" spans="1:16" ht="22.5" x14ac:dyDescent="0.2">
      <c r="A1674" s="744">
        <v>480</v>
      </c>
      <c r="B1674" s="744" t="s">
        <v>1264</v>
      </c>
      <c r="C1674" s="744" t="s">
        <v>1201</v>
      </c>
      <c r="D1674" s="746" t="s">
        <v>3583</v>
      </c>
      <c r="E1674" s="750">
        <v>4000</v>
      </c>
      <c r="F1674" s="744" t="s">
        <v>5685</v>
      </c>
      <c r="G1674" s="737" t="s">
        <v>5686</v>
      </c>
      <c r="H1674" s="737" t="s">
        <v>5687</v>
      </c>
      <c r="I1674" s="737" t="s">
        <v>2625</v>
      </c>
      <c r="J1674" s="753" t="s">
        <v>2511</v>
      </c>
      <c r="K1674" s="682">
        <v>1</v>
      </c>
      <c r="L1674" s="748">
        <v>12</v>
      </c>
      <c r="M1674" s="749">
        <v>59372.79</v>
      </c>
      <c r="N1674" s="682">
        <v>1</v>
      </c>
      <c r="O1674" s="748">
        <v>6</v>
      </c>
      <c r="P1674" s="749">
        <v>27870.62</v>
      </c>
    </row>
    <row r="1675" spans="1:16" ht="22.5" x14ac:dyDescent="0.2">
      <c r="A1675" s="744">
        <v>480</v>
      </c>
      <c r="B1675" s="744" t="s">
        <v>2598</v>
      </c>
      <c r="C1675" s="744" t="s">
        <v>1201</v>
      </c>
      <c r="D1675" s="746" t="s">
        <v>2614</v>
      </c>
      <c r="E1675" s="750">
        <v>1500</v>
      </c>
      <c r="F1675" s="744" t="s">
        <v>5688</v>
      </c>
      <c r="G1675" s="737" t="s">
        <v>5689</v>
      </c>
      <c r="H1675" s="737" t="s">
        <v>3472</v>
      </c>
      <c r="I1675" s="737" t="s">
        <v>2526</v>
      </c>
      <c r="J1675" s="753" t="s">
        <v>2526</v>
      </c>
      <c r="K1675" s="682">
        <v>1</v>
      </c>
      <c r="L1675" s="748">
        <v>12</v>
      </c>
      <c r="M1675" s="749">
        <v>29699.59</v>
      </c>
      <c r="N1675" s="682">
        <v>1</v>
      </c>
      <c r="O1675" s="748">
        <v>6</v>
      </c>
      <c r="P1675" s="749">
        <v>12859.16</v>
      </c>
    </row>
    <row r="1676" spans="1:16" x14ac:dyDescent="0.2">
      <c r="A1676" s="744">
        <v>480</v>
      </c>
      <c r="B1676" s="744" t="s">
        <v>1264</v>
      </c>
      <c r="C1676" s="744" t="s">
        <v>1201</v>
      </c>
      <c r="D1676" s="746" t="s">
        <v>2604</v>
      </c>
      <c r="E1676" s="750">
        <v>1500</v>
      </c>
      <c r="F1676" s="744" t="s">
        <v>2066</v>
      </c>
      <c r="G1676" s="737" t="s">
        <v>2067</v>
      </c>
      <c r="H1676" s="737" t="s">
        <v>3263</v>
      </c>
      <c r="I1676" s="737" t="s">
        <v>2526</v>
      </c>
      <c r="J1676" s="753" t="s">
        <v>2526</v>
      </c>
      <c r="K1676" s="682">
        <v>1</v>
      </c>
      <c r="L1676" s="748">
        <v>11</v>
      </c>
      <c r="M1676" s="749">
        <v>6369.98</v>
      </c>
      <c r="N1676" s="682"/>
      <c r="O1676" s="748"/>
      <c r="P1676" s="749"/>
    </row>
    <row r="1677" spans="1:16" x14ac:dyDescent="0.2">
      <c r="A1677" s="744">
        <v>480</v>
      </c>
      <c r="B1677" s="744" t="s">
        <v>1264</v>
      </c>
      <c r="C1677" s="744" t="s">
        <v>1201</v>
      </c>
      <c r="D1677" s="746" t="s">
        <v>2674</v>
      </c>
      <c r="E1677" s="750">
        <v>1500</v>
      </c>
      <c r="F1677" s="744" t="s">
        <v>5690</v>
      </c>
      <c r="G1677" s="737" t="s">
        <v>5691</v>
      </c>
      <c r="H1677" s="737" t="s">
        <v>5692</v>
      </c>
      <c r="I1677" s="737" t="s">
        <v>2625</v>
      </c>
      <c r="J1677" s="753" t="s">
        <v>2511</v>
      </c>
      <c r="K1677" s="682">
        <v>1</v>
      </c>
      <c r="L1677" s="748">
        <v>12</v>
      </c>
      <c r="M1677" s="749">
        <v>29331.08</v>
      </c>
      <c r="N1677" s="682">
        <v>1</v>
      </c>
      <c r="O1677" s="748">
        <v>6</v>
      </c>
      <c r="P1677" s="749">
        <v>12863.33</v>
      </c>
    </row>
    <row r="1678" spans="1:16" ht="22.5" x14ac:dyDescent="0.2">
      <c r="A1678" s="744">
        <v>480</v>
      </c>
      <c r="B1678" s="744" t="s">
        <v>2598</v>
      </c>
      <c r="C1678" s="744" t="s">
        <v>1201</v>
      </c>
      <c r="D1678" s="746" t="s">
        <v>2604</v>
      </c>
      <c r="E1678" s="750">
        <v>1500</v>
      </c>
      <c r="F1678" s="744" t="s">
        <v>5693</v>
      </c>
      <c r="G1678" s="737" t="s">
        <v>5694</v>
      </c>
      <c r="H1678" s="737" t="s">
        <v>5695</v>
      </c>
      <c r="I1678" s="737" t="s">
        <v>2625</v>
      </c>
      <c r="J1678" s="753" t="s">
        <v>2511</v>
      </c>
      <c r="K1678" s="682">
        <v>1</v>
      </c>
      <c r="L1678" s="748">
        <v>12</v>
      </c>
      <c r="M1678" s="749">
        <v>29212.229999999992</v>
      </c>
      <c r="N1678" s="682">
        <v>1</v>
      </c>
      <c r="O1678" s="748">
        <v>6</v>
      </c>
      <c r="P1678" s="749">
        <v>12857.08</v>
      </c>
    </row>
    <row r="1679" spans="1:16" x14ac:dyDescent="0.2">
      <c r="A1679" s="744">
        <v>480</v>
      </c>
      <c r="B1679" s="744" t="s">
        <v>1264</v>
      </c>
      <c r="C1679" s="744" t="s">
        <v>1201</v>
      </c>
      <c r="D1679" s="746" t="s">
        <v>2614</v>
      </c>
      <c r="E1679" s="750">
        <v>1500</v>
      </c>
      <c r="F1679" s="744" t="s">
        <v>5696</v>
      </c>
      <c r="G1679" s="737" t="s">
        <v>5697</v>
      </c>
      <c r="H1679" s="737" t="s">
        <v>2519</v>
      </c>
      <c r="I1679" s="737" t="s">
        <v>2519</v>
      </c>
      <c r="J1679" s="753" t="s">
        <v>2519</v>
      </c>
      <c r="K1679" s="682">
        <v>1</v>
      </c>
      <c r="L1679" s="748">
        <v>1</v>
      </c>
      <c r="M1679" s="749">
        <v>4795.83</v>
      </c>
      <c r="N1679" s="682"/>
      <c r="O1679" s="748"/>
      <c r="P1679" s="749"/>
    </row>
    <row r="1680" spans="1:16" x14ac:dyDescent="0.2">
      <c r="A1680" s="744">
        <v>480</v>
      </c>
      <c r="B1680" s="744" t="s">
        <v>1264</v>
      </c>
      <c r="C1680" s="744" t="s">
        <v>1201</v>
      </c>
      <c r="D1680" s="746" t="s">
        <v>3556</v>
      </c>
      <c r="E1680" s="750">
        <v>2500</v>
      </c>
      <c r="F1680" s="744" t="s">
        <v>5698</v>
      </c>
      <c r="G1680" s="737" t="s">
        <v>5699</v>
      </c>
      <c r="H1680" s="737" t="s">
        <v>2509</v>
      </c>
      <c r="I1680" s="737" t="s">
        <v>2625</v>
      </c>
      <c r="J1680" s="753" t="s">
        <v>2511</v>
      </c>
      <c r="K1680" s="682">
        <v>1</v>
      </c>
      <c r="L1680" s="748">
        <v>12</v>
      </c>
      <c r="M1680" s="749">
        <v>40704.42</v>
      </c>
      <c r="N1680" s="682">
        <v>1</v>
      </c>
      <c r="O1680" s="748">
        <v>6</v>
      </c>
      <c r="P1680" s="749">
        <v>18649.36</v>
      </c>
    </row>
    <row r="1681" spans="1:16" x14ac:dyDescent="0.2">
      <c r="A1681" s="744">
        <v>480</v>
      </c>
      <c r="B1681" s="744" t="s">
        <v>2598</v>
      </c>
      <c r="C1681" s="744" t="s">
        <v>1201</v>
      </c>
      <c r="D1681" s="746" t="s">
        <v>2604</v>
      </c>
      <c r="E1681" s="750">
        <v>1500</v>
      </c>
      <c r="F1681" s="744" t="s">
        <v>5700</v>
      </c>
      <c r="G1681" s="737" t="s">
        <v>5701</v>
      </c>
      <c r="H1681" s="737" t="s">
        <v>2628</v>
      </c>
      <c r="I1681" s="737" t="s">
        <v>2526</v>
      </c>
      <c r="J1681" s="753" t="s">
        <v>2526</v>
      </c>
      <c r="K1681" s="682">
        <v>1</v>
      </c>
      <c r="L1681" s="748">
        <v>12</v>
      </c>
      <c r="M1681" s="749">
        <v>29603.9</v>
      </c>
      <c r="N1681" s="682">
        <v>1</v>
      </c>
      <c r="O1681" s="748">
        <v>6</v>
      </c>
      <c r="P1681" s="749">
        <v>12908.48</v>
      </c>
    </row>
    <row r="1682" spans="1:16" ht="22.5" x14ac:dyDescent="0.2">
      <c r="A1682" s="744">
        <v>480</v>
      </c>
      <c r="B1682" s="744" t="s">
        <v>2598</v>
      </c>
      <c r="C1682" s="744" t="s">
        <v>1201</v>
      </c>
      <c r="D1682" s="746" t="s">
        <v>2700</v>
      </c>
      <c r="E1682" s="750">
        <v>1800</v>
      </c>
      <c r="F1682" s="744" t="s">
        <v>5702</v>
      </c>
      <c r="G1682" s="737" t="s">
        <v>5703</v>
      </c>
      <c r="H1682" s="737" t="s">
        <v>5704</v>
      </c>
      <c r="I1682" s="737" t="s">
        <v>2526</v>
      </c>
      <c r="J1682" s="753" t="s">
        <v>2526</v>
      </c>
      <c r="K1682" s="682">
        <v>5</v>
      </c>
      <c r="L1682" s="748">
        <v>12</v>
      </c>
      <c r="M1682" s="749">
        <v>33222.050000000003</v>
      </c>
      <c r="N1682" s="682">
        <v>2</v>
      </c>
      <c r="O1682" s="748">
        <v>6</v>
      </c>
      <c r="P1682" s="749">
        <v>14652.529999999999</v>
      </c>
    </row>
    <row r="1683" spans="1:16" ht="22.5" x14ac:dyDescent="0.2">
      <c r="A1683" s="744">
        <v>480</v>
      </c>
      <c r="B1683" s="744" t="s">
        <v>2598</v>
      </c>
      <c r="C1683" s="744" t="s">
        <v>1201</v>
      </c>
      <c r="D1683" s="746" t="s">
        <v>2614</v>
      </c>
      <c r="E1683" s="750">
        <v>1500</v>
      </c>
      <c r="F1683" s="744" t="s">
        <v>5705</v>
      </c>
      <c r="G1683" s="737" t="s">
        <v>5706</v>
      </c>
      <c r="H1683" s="737" t="s">
        <v>5707</v>
      </c>
      <c r="I1683" s="737" t="s">
        <v>2603</v>
      </c>
      <c r="J1683" s="753" t="s">
        <v>2547</v>
      </c>
      <c r="K1683" s="682">
        <v>1</v>
      </c>
      <c r="L1683" s="748">
        <v>12</v>
      </c>
      <c r="M1683" s="749">
        <v>29632.920000000002</v>
      </c>
      <c r="N1683" s="682">
        <v>1</v>
      </c>
      <c r="O1683" s="748">
        <v>6</v>
      </c>
      <c r="P1683" s="749">
        <v>12730</v>
      </c>
    </row>
    <row r="1684" spans="1:16" x14ac:dyDescent="0.2">
      <c r="A1684" s="744">
        <v>480</v>
      </c>
      <c r="B1684" s="744" t="s">
        <v>2598</v>
      </c>
      <c r="C1684" s="744" t="s">
        <v>1201</v>
      </c>
      <c r="D1684" s="746" t="s">
        <v>2604</v>
      </c>
      <c r="E1684" s="750">
        <v>1500</v>
      </c>
      <c r="F1684" s="744" t="s">
        <v>5708</v>
      </c>
      <c r="G1684" s="737" t="s">
        <v>5709</v>
      </c>
      <c r="H1684" s="737" t="s">
        <v>5710</v>
      </c>
      <c r="I1684" s="737" t="s">
        <v>2625</v>
      </c>
      <c r="J1684" s="753" t="s">
        <v>2511</v>
      </c>
      <c r="K1684" s="682">
        <v>1</v>
      </c>
      <c r="L1684" s="748">
        <v>12</v>
      </c>
      <c r="M1684" s="749">
        <v>29298.639999999999</v>
      </c>
      <c r="N1684" s="682">
        <v>1</v>
      </c>
      <c r="O1684" s="748">
        <v>6</v>
      </c>
      <c r="P1684" s="749">
        <v>13263.33</v>
      </c>
    </row>
    <row r="1685" spans="1:16" x14ac:dyDescent="0.2">
      <c r="A1685" s="744">
        <v>480</v>
      </c>
      <c r="B1685" s="744" t="s">
        <v>1264</v>
      </c>
      <c r="C1685" s="744" t="s">
        <v>1201</v>
      </c>
      <c r="D1685" s="746" t="s">
        <v>5711</v>
      </c>
      <c r="E1685" s="750">
        <v>4500</v>
      </c>
      <c r="F1685" s="744" t="s">
        <v>5712</v>
      </c>
      <c r="G1685" s="737" t="s">
        <v>5713</v>
      </c>
      <c r="H1685" s="737" t="s">
        <v>4885</v>
      </c>
      <c r="I1685" s="737" t="s">
        <v>2625</v>
      </c>
      <c r="J1685" s="753" t="s">
        <v>2511</v>
      </c>
      <c r="K1685" s="682">
        <v>1</v>
      </c>
      <c r="L1685" s="748">
        <v>12</v>
      </c>
      <c r="M1685" s="749">
        <v>59452.160000000003</v>
      </c>
      <c r="N1685" s="682">
        <v>1</v>
      </c>
      <c r="O1685" s="748">
        <v>6</v>
      </c>
      <c r="P1685" s="749">
        <v>27895.3</v>
      </c>
    </row>
    <row r="1686" spans="1:16" x14ac:dyDescent="0.2">
      <c r="A1686" s="744">
        <v>480</v>
      </c>
      <c r="B1686" s="744" t="s">
        <v>1264</v>
      </c>
      <c r="C1686" s="744" t="s">
        <v>1201</v>
      </c>
      <c r="D1686" s="746" t="s">
        <v>4532</v>
      </c>
      <c r="E1686" s="750">
        <v>2100</v>
      </c>
      <c r="F1686" s="744" t="s">
        <v>5714</v>
      </c>
      <c r="G1686" s="737" t="s">
        <v>5715</v>
      </c>
      <c r="H1686" s="737" t="s">
        <v>5716</v>
      </c>
      <c r="I1686" s="737" t="s">
        <v>2625</v>
      </c>
      <c r="J1686" s="753" t="s">
        <v>2511</v>
      </c>
      <c r="K1686" s="682">
        <v>1</v>
      </c>
      <c r="L1686" s="748">
        <v>12</v>
      </c>
      <c r="M1686" s="749">
        <v>36909.369999999995</v>
      </c>
      <c r="N1686" s="682">
        <v>1</v>
      </c>
      <c r="O1686" s="748">
        <v>6</v>
      </c>
      <c r="P1686" s="749">
        <v>16427.63</v>
      </c>
    </row>
    <row r="1687" spans="1:16" ht="22.5" x14ac:dyDescent="0.2">
      <c r="A1687" s="744">
        <v>480</v>
      </c>
      <c r="B1687" s="744" t="s">
        <v>1264</v>
      </c>
      <c r="C1687" s="744" t="s">
        <v>1201</v>
      </c>
      <c r="D1687" s="746" t="s">
        <v>5717</v>
      </c>
      <c r="E1687" s="750">
        <v>1750</v>
      </c>
      <c r="F1687" s="744" t="s">
        <v>1749</v>
      </c>
      <c r="G1687" s="737" t="s">
        <v>1750</v>
      </c>
      <c r="H1687" s="737" t="s">
        <v>5718</v>
      </c>
      <c r="I1687" s="737" t="s">
        <v>2603</v>
      </c>
      <c r="J1687" s="753" t="s">
        <v>2547</v>
      </c>
      <c r="K1687" s="682">
        <v>1</v>
      </c>
      <c r="L1687" s="748">
        <v>11</v>
      </c>
      <c r="M1687" s="749">
        <v>6562.5</v>
      </c>
      <c r="N1687" s="682"/>
      <c r="O1687" s="748"/>
      <c r="P1687" s="749"/>
    </row>
    <row r="1688" spans="1:16" ht="22.5" x14ac:dyDescent="0.2">
      <c r="A1688" s="744">
        <v>480</v>
      </c>
      <c r="B1688" s="744" t="s">
        <v>1264</v>
      </c>
      <c r="C1688" s="744" t="s">
        <v>1201</v>
      </c>
      <c r="D1688" s="746" t="s">
        <v>3084</v>
      </c>
      <c r="E1688" s="750">
        <v>1800</v>
      </c>
      <c r="F1688" s="744" t="s">
        <v>5719</v>
      </c>
      <c r="G1688" s="737" t="s">
        <v>5720</v>
      </c>
      <c r="H1688" s="737" t="s">
        <v>5721</v>
      </c>
      <c r="I1688" s="737" t="s">
        <v>2603</v>
      </c>
      <c r="J1688" s="753" t="s">
        <v>2547</v>
      </c>
      <c r="K1688" s="682">
        <v>3</v>
      </c>
      <c r="L1688" s="748">
        <v>9</v>
      </c>
      <c r="M1688" s="749">
        <v>17970</v>
      </c>
      <c r="N1688" s="682">
        <v>2</v>
      </c>
      <c r="O1688" s="748">
        <v>6</v>
      </c>
      <c r="P1688" s="749">
        <v>11730</v>
      </c>
    </row>
    <row r="1689" spans="1:16" x14ac:dyDescent="0.2">
      <c r="A1689" s="744">
        <v>480</v>
      </c>
      <c r="B1689" s="744" t="s">
        <v>1264</v>
      </c>
      <c r="C1689" s="744" t="s">
        <v>1201</v>
      </c>
      <c r="D1689" s="746" t="s">
        <v>3766</v>
      </c>
      <c r="E1689" s="750">
        <v>2100</v>
      </c>
      <c r="F1689" s="744" t="s">
        <v>5722</v>
      </c>
      <c r="G1689" s="737" t="s">
        <v>5723</v>
      </c>
      <c r="H1689" s="737" t="s">
        <v>4885</v>
      </c>
      <c r="I1689" s="737" t="s">
        <v>2625</v>
      </c>
      <c r="J1689" s="753" t="s">
        <v>2511</v>
      </c>
      <c r="K1689" s="682">
        <v>5</v>
      </c>
      <c r="L1689" s="748">
        <v>12</v>
      </c>
      <c r="M1689" s="749">
        <v>30830</v>
      </c>
      <c r="N1689" s="682">
        <v>2</v>
      </c>
      <c r="O1689" s="748">
        <v>6</v>
      </c>
      <c r="P1689" s="749">
        <v>13460</v>
      </c>
    </row>
    <row r="1690" spans="1:16" x14ac:dyDescent="0.2">
      <c r="A1690" s="744">
        <v>480</v>
      </c>
      <c r="B1690" s="744" t="s">
        <v>1264</v>
      </c>
      <c r="C1690" s="744" t="s">
        <v>1201</v>
      </c>
      <c r="D1690" s="746" t="s">
        <v>3520</v>
      </c>
      <c r="E1690" s="750">
        <v>2700</v>
      </c>
      <c r="F1690" s="744" t="s">
        <v>5724</v>
      </c>
      <c r="G1690" s="737" t="s">
        <v>5725</v>
      </c>
      <c r="H1690" s="737" t="s">
        <v>2525</v>
      </c>
      <c r="I1690" s="737" t="s">
        <v>2526</v>
      </c>
      <c r="J1690" s="753" t="s">
        <v>2526</v>
      </c>
      <c r="K1690" s="682">
        <v>1</v>
      </c>
      <c r="L1690" s="748">
        <v>12</v>
      </c>
      <c r="M1690" s="749">
        <v>43942.439999999995</v>
      </c>
      <c r="N1690" s="682">
        <v>1</v>
      </c>
      <c r="O1690" s="748">
        <v>6</v>
      </c>
      <c r="P1690" s="749">
        <v>19898.879999999997</v>
      </c>
    </row>
    <row r="1691" spans="1:16" x14ac:dyDescent="0.2">
      <c r="A1691" s="744">
        <v>480</v>
      </c>
      <c r="B1691" s="744" t="s">
        <v>2598</v>
      </c>
      <c r="C1691" s="744" t="s">
        <v>1201</v>
      </c>
      <c r="D1691" s="746" t="s">
        <v>2604</v>
      </c>
      <c r="E1691" s="750">
        <v>1500</v>
      </c>
      <c r="F1691" s="744" t="s">
        <v>5726</v>
      </c>
      <c r="G1691" s="737" t="s">
        <v>5727</v>
      </c>
      <c r="H1691" s="737" t="s">
        <v>2583</v>
      </c>
      <c r="I1691" s="737" t="s">
        <v>2526</v>
      </c>
      <c r="J1691" s="753" t="s">
        <v>2526</v>
      </c>
      <c r="K1691" s="682">
        <v>1</v>
      </c>
      <c r="L1691" s="748">
        <v>12</v>
      </c>
      <c r="M1691" s="749">
        <v>29180.559999999998</v>
      </c>
      <c r="N1691" s="682">
        <v>1</v>
      </c>
      <c r="O1691" s="748">
        <v>6</v>
      </c>
      <c r="P1691" s="749">
        <v>12663.33</v>
      </c>
    </row>
    <row r="1692" spans="1:16" ht="22.5" x14ac:dyDescent="0.2">
      <c r="A1692" s="744">
        <v>480</v>
      </c>
      <c r="B1692" s="744" t="s">
        <v>1264</v>
      </c>
      <c r="C1692" s="744" t="s">
        <v>1201</v>
      </c>
      <c r="D1692" s="746" t="s">
        <v>5728</v>
      </c>
      <c r="E1692" s="750">
        <v>5500</v>
      </c>
      <c r="F1692" s="744" t="s">
        <v>5729</v>
      </c>
      <c r="G1692" s="737" t="s">
        <v>5730</v>
      </c>
      <c r="H1692" s="737" t="s">
        <v>3564</v>
      </c>
      <c r="I1692" s="737" t="s">
        <v>2625</v>
      </c>
      <c r="J1692" s="753" t="s">
        <v>2511</v>
      </c>
      <c r="K1692" s="682">
        <v>5</v>
      </c>
      <c r="L1692" s="748">
        <v>12</v>
      </c>
      <c r="M1692" s="749">
        <v>71263.05</v>
      </c>
      <c r="N1692" s="682">
        <v>2</v>
      </c>
      <c r="O1692" s="748">
        <v>6</v>
      </c>
      <c r="P1692" s="749">
        <v>33891.42</v>
      </c>
    </row>
    <row r="1693" spans="1:16" x14ac:dyDescent="0.2">
      <c r="A1693" s="744">
        <v>480</v>
      </c>
      <c r="B1693" s="744" t="s">
        <v>1264</v>
      </c>
      <c r="C1693" s="744" t="s">
        <v>1201</v>
      </c>
      <c r="D1693" s="746" t="s">
        <v>5731</v>
      </c>
      <c r="E1693" s="750">
        <v>1500</v>
      </c>
      <c r="F1693" s="744" t="s">
        <v>5732</v>
      </c>
      <c r="G1693" s="737" t="s">
        <v>5733</v>
      </c>
      <c r="H1693" s="737" t="s">
        <v>5734</v>
      </c>
      <c r="I1693" s="737" t="s">
        <v>2625</v>
      </c>
      <c r="J1693" s="753" t="s">
        <v>2511</v>
      </c>
      <c r="K1693" s="682">
        <v>1</v>
      </c>
      <c r="L1693" s="748">
        <v>12</v>
      </c>
      <c r="M1693" s="749">
        <v>29242.059999999998</v>
      </c>
      <c r="N1693" s="682">
        <v>1</v>
      </c>
      <c r="O1693" s="748">
        <v>6</v>
      </c>
      <c r="P1693" s="749">
        <v>13946.95</v>
      </c>
    </row>
    <row r="1694" spans="1:16" x14ac:dyDescent="0.2">
      <c r="A1694" s="744">
        <v>480</v>
      </c>
      <c r="B1694" s="744" t="s">
        <v>1264</v>
      </c>
      <c r="C1694" s="744" t="s">
        <v>1201</v>
      </c>
      <c r="D1694" s="746" t="s">
        <v>5735</v>
      </c>
      <c r="E1694" s="750">
        <v>2100</v>
      </c>
      <c r="F1694" s="744" t="s">
        <v>5736</v>
      </c>
      <c r="G1694" s="737" t="s">
        <v>5737</v>
      </c>
      <c r="H1694" s="737" t="s">
        <v>3279</v>
      </c>
      <c r="I1694" s="737" t="s">
        <v>2625</v>
      </c>
      <c r="J1694" s="753" t="s">
        <v>2511</v>
      </c>
      <c r="K1694" s="682">
        <v>1</v>
      </c>
      <c r="L1694" s="748">
        <v>12</v>
      </c>
      <c r="M1694" s="749">
        <v>36713.850000000006</v>
      </c>
      <c r="N1694" s="682">
        <v>1</v>
      </c>
      <c r="O1694" s="748">
        <v>6</v>
      </c>
      <c r="P1694" s="749">
        <v>16515.010000000002</v>
      </c>
    </row>
    <row r="1695" spans="1:16" x14ac:dyDescent="0.2">
      <c r="A1695" s="744">
        <v>480</v>
      </c>
      <c r="B1695" s="744" t="s">
        <v>1264</v>
      </c>
      <c r="C1695" s="744" t="s">
        <v>1201</v>
      </c>
      <c r="D1695" s="746" t="s">
        <v>3520</v>
      </c>
      <c r="E1695" s="750">
        <v>2700</v>
      </c>
      <c r="F1695" s="744" t="s">
        <v>5738</v>
      </c>
      <c r="G1695" s="737" t="s">
        <v>5739</v>
      </c>
      <c r="H1695" s="737" t="s">
        <v>2587</v>
      </c>
      <c r="I1695" s="737" t="s">
        <v>2526</v>
      </c>
      <c r="J1695" s="753" t="s">
        <v>2526</v>
      </c>
      <c r="K1695" s="682">
        <v>1</v>
      </c>
      <c r="L1695" s="748">
        <v>12</v>
      </c>
      <c r="M1695" s="749">
        <v>43583.460000000014</v>
      </c>
      <c r="N1695" s="682">
        <v>1</v>
      </c>
      <c r="O1695" s="748">
        <v>6</v>
      </c>
      <c r="P1695" s="749">
        <v>19702.229999999996</v>
      </c>
    </row>
    <row r="1696" spans="1:16" x14ac:dyDescent="0.2">
      <c r="A1696" s="744">
        <v>480</v>
      </c>
      <c r="B1696" s="744" t="s">
        <v>1264</v>
      </c>
      <c r="C1696" s="744" t="s">
        <v>1201</v>
      </c>
      <c r="D1696" s="746" t="s">
        <v>3598</v>
      </c>
      <c r="E1696" s="750">
        <v>3300</v>
      </c>
      <c r="F1696" s="744" t="s">
        <v>5740</v>
      </c>
      <c r="G1696" s="737" t="s">
        <v>5741</v>
      </c>
      <c r="H1696" s="737" t="s">
        <v>5742</v>
      </c>
      <c r="I1696" s="737" t="s">
        <v>2625</v>
      </c>
      <c r="J1696" s="753" t="s">
        <v>2511</v>
      </c>
      <c r="K1696" s="682">
        <v>1</v>
      </c>
      <c r="L1696" s="748">
        <v>12</v>
      </c>
      <c r="M1696" s="749">
        <v>51300</v>
      </c>
      <c r="N1696" s="682">
        <v>1</v>
      </c>
      <c r="O1696" s="748">
        <v>6</v>
      </c>
      <c r="P1696" s="749">
        <v>23730</v>
      </c>
    </row>
    <row r="1697" spans="1:16" ht="22.5" x14ac:dyDescent="0.2">
      <c r="A1697" s="744">
        <v>480</v>
      </c>
      <c r="B1697" s="744" t="s">
        <v>1264</v>
      </c>
      <c r="C1697" s="744" t="s">
        <v>1201</v>
      </c>
      <c r="D1697" s="746" t="s">
        <v>4340</v>
      </c>
      <c r="E1697" s="750">
        <v>1500</v>
      </c>
      <c r="F1697" s="744" t="s">
        <v>5743</v>
      </c>
      <c r="G1697" s="737" t="s">
        <v>5744</v>
      </c>
      <c r="H1697" s="737" t="s">
        <v>5745</v>
      </c>
      <c r="I1697" s="737" t="s">
        <v>2625</v>
      </c>
      <c r="J1697" s="753" t="s">
        <v>2511</v>
      </c>
      <c r="K1697" s="682">
        <v>1</v>
      </c>
      <c r="L1697" s="748">
        <v>12</v>
      </c>
      <c r="M1697" s="749">
        <v>29390.139999999996</v>
      </c>
      <c r="N1697" s="682">
        <v>1</v>
      </c>
      <c r="O1697" s="748">
        <v>6</v>
      </c>
      <c r="P1697" s="749">
        <v>12929.72</v>
      </c>
    </row>
    <row r="1698" spans="1:16" x14ac:dyDescent="0.2">
      <c r="A1698" s="744">
        <v>480</v>
      </c>
      <c r="B1698" s="744" t="s">
        <v>1264</v>
      </c>
      <c r="C1698" s="744" t="s">
        <v>1201</v>
      </c>
      <c r="D1698" s="746" t="s">
        <v>2968</v>
      </c>
      <c r="E1698" s="750">
        <v>3000</v>
      </c>
      <c r="F1698" s="744" t="s">
        <v>5746</v>
      </c>
      <c r="G1698" s="737" t="s">
        <v>5747</v>
      </c>
      <c r="H1698" s="737" t="s">
        <v>5748</v>
      </c>
      <c r="I1698" s="737" t="s">
        <v>2625</v>
      </c>
      <c r="J1698" s="753" t="s">
        <v>2511</v>
      </c>
      <c r="K1698" s="682">
        <v>1</v>
      </c>
      <c r="L1698" s="748">
        <v>12</v>
      </c>
      <c r="M1698" s="749">
        <v>47580.880000000005</v>
      </c>
      <c r="N1698" s="682">
        <v>1</v>
      </c>
      <c r="O1698" s="748">
        <v>6</v>
      </c>
      <c r="P1698" s="749">
        <v>21895.489999999998</v>
      </c>
    </row>
    <row r="1699" spans="1:16" x14ac:dyDescent="0.2">
      <c r="A1699" s="744">
        <v>480</v>
      </c>
      <c r="B1699" s="744" t="s">
        <v>1264</v>
      </c>
      <c r="C1699" s="744" t="s">
        <v>1201</v>
      </c>
      <c r="D1699" s="746" t="s">
        <v>3025</v>
      </c>
      <c r="E1699" s="750">
        <v>1800</v>
      </c>
      <c r="F1699" s="744" t="s">
        <v>2343</v>
      </c>
      <c r="G1699" s="737" t="s">
        <v>2344</v>
      </c>
      <c r="H1699" s="737" t="s">
        <v>2617</v>
      </c>
      <c r="I1699" s="737" t="s">
        <v>2625</v>
      </c>
      <c r="J1699" s="753" t="s">
        <v>2511</v>
      </c>
      <c r="K1699" s="682">
        <v>1</v>
      </c>
      <c r="L1699" s="748">
        <v>11</v>
      </c>
      <c r="M1699" s="749">
        <v>8750</v>
      </c>
      <c r="N1699" s="682"/>
      <c r="O1699" s="748"/>
      <c r="P1699" s="749"/>
    </row>
    <row r="1700" spans="1:16" x14ac:dyDescent="0.2">
      <c r="A1700" s="744">
        <v>480</v>
      </c>
      <c r="B1700" s="744" t="s">
        <v>1264</v>
      </c>
      <c r="C1700" s="744" t="s">
        <v>1201</v>
      </c>
      <c r="D1700" s="746" t="s">
        <v>2509</v>
      </c>
      <c r="E1700" s="750">
        <v>5500</v>
      </c>
      <c r="F1700" s="744" t="s">
        <v>5749</v>
      </c>
      <c r="G1700" s="737" t="s">
        <v>5750</v>
      </c>
      <c r="H1700" s="737" t="s">
        <v>2551</v>
      </c>
      <c r="I1700" s="737" t="s">
        <v>2625</v>
      </c>
      <c r="J1700" s="753" t="s">
        <v>2511</v>
      </c>
      <c r="K1700" s="682">
        <v>1</v>
      </c>
      <c r="L1700" s="748">
        <v>12</v>
      </c>
      <c r="M1700" s="749">
        <v>67285.48</v>
      </c>
      <c r="N1700" s="682">
        <v>1</v>
      </c>
      <c r="O1700" s="748">
        <v>6</v>
      </c>
      <c r="P1700" s="749">
        <v>33851.33</v>
      </c>
    </row>
    <row r="1701" spans="1:16" x14ac:dyDescent="0.2">
      <c r="A1701" s="744">
        <v>480</v>
      </c>
      <c r="B1701" s="744" t="s">
        <v>1264</v>
      </c>
      <c r="C1701" s="744" t="s">
        <v>1201</v>
      </c>
      <c r="D1701" s="746" t="s">
        <v>3125</v>
      </c>
      <c r="E1701" s="750">
        <v>3500</v>
      </c>
      <c r="F1701" s="744" t="s">
        <v>5751</v>
      </c>
      <c r="G1701" s="737" t="s">
        <v>5752</v>
      </c>
      <c r="H1701" s="737" t="s">
        <v>2519</v>
      </c>
      <c r="I1701" s="737" t="s">
        <v>2519</v>
      </c>
      <c r="J1701" s="753" t="s">
        <v>2519</v>
      </c>
      <c r="K1701" s="682">
        <v>5</v>
      </c>
      <c r="L1701" s="748">
        <v>12</v>
      </c>
      <c r="M1701" s="749">
        <v>47700</v>
      </c>
      <c r="N1701" s="682">
        <v>1</v>
      </c>
      <c r="O1701" s="748">
        <v>6</v>
      </c>
      <c r="P1701" s="749">
        <v>2508.33</v>
      </c>
    </row>
    <row r="1702" spans="1:16" x14ac:dyDescent="0.2">
      <c r="A1702" s="744">
        <v>480</v>
      </c>
      <c r="B1702" s="744" t="s">
        <v>1264</v>
      </c>
      <c r="C1702" s="744" t="s">
        <v>1201</v>
      </c>
      <c r="D1702" s="746" t="s">
        <v>3850</v>
      </c>
      <c r="E1702" s="750">
        <v>2100</v>
      </c>
      <c r="F1702" s="744" t="s">
        <v>5753</v>
      </c>
      <c r="G1702" s="737" t="s">
        <v>5754</v>
      </c>
      <c r="H1702" s="737" t="s">
        <v>5755</v>
      </c>
      <c r="I1702" s="737" t="s">
        <v>2526</v>
      </c>
      <c r="J1702" s="753" t="s">
        <v>2526</v>
      </c>
      <c r="K1702" s="682">
        <v>1</v>
      </c>
      <c r="L1702" s="748">
        <v>12</v>
      </c>
      <c r="M1702" s="749">
        <v>38695.430000000008</v>
      </c>
      <c r="N1702" s="682">
        <v>1</v>
      </c>
      <c r="O1702" s="748">
        <v>6</v>
      </c>
      <c r="P1702" s="749">
        <v>17800.34</v>
      </c>
    </row>
    <row r="1703" spans="1:16" x14ac:dyDescent="0.2">
      <c r="A1703" s="744">
        <v>480</v>
      </c>
      <c r="B1703" s="744" t="s">
        <v>2598</v>
      </c>
      <c r="C1703" s="744" t="s">
        <v>1201</v>
      </c>
      <c r="D1703" s="746" t="s">
        <v>2604</v>
      </c>
      <c r="E1703" s="750">
        <v>1500</v>
      </c>
      <c r="F1703" s="744" t="s">
        <v>5756</v>
      </c>
      <c r="G1703" s="737" t="s">
        <v>5757</v>
      </c>
      <c r="H1703" s="737" t="s">
        <v>2760</v>
      </c>
      <c r="I1703" s="737" t="s">
        <v>2526</v>
      </c>
      <c r="J1703" s="753" t="s">
        <v>2526</v>
      </c>
      <c r="K1703" s="682">
        <v>1</v>
      </c>
      <c r="L1703" s="748">
        <v>12</v>
      </c>
      <c r="M1703" s="749">
        <v>29412.179999999997</v>
      </c>
      <c r="N1703" s="682">
        <v>1</v>
      </c>
      <c r="O1703" s="748">
        <v>6</v>
      </c>
      <c r="P1703" s="749">
        <v>12963.34</v>
      </c>
    </row>
    <row r="1704" spans="1:16" ht="22.5" x14ac:dyDescent="0.2">
      <c r="A1704" s="744">
        <v>480</v>
      </c>
      <c r="B1704" s="744" t="s">
        <v>2598</v>
      </c>
      <c r="C1704" s="744" t="s">
        <v>1201</v>
      </c>
      <c r="D1704" s="746" t="s">
        <v>2700</v>
      </c>
      <c r="E1704" s="750">
        <v>1500</v>
      </c>
      <c r="F1704" s="744" t="s">
        <v>5758</v>
      </c>
      <c r="G1704" s="737" t="s">
        <v>5759</v>
      </c>
      <c r="H1704" s="737" t="s">
        <v>5760</v>
      </c>
      <c r="I1704" s="737" t="s">
        <v>2526</v>
      </c>
      <c r="J1704" s="753" t="s">
        <v>2526</v>
      </c>
      <c r="K1704" s="682">
        <v>1</v>
      </c>
      <c r="L1704" s="748">
        <v>12</v>
      </c>
      <c r="M1704" s="749">
        <v>29097.510000000009</v>
      </c>
      <c r="N1704" s="682">
        <v>1</v>
      </c>
      <c r="O1704" s="748">
        <v>6</v>
      </c>
      <c r="P1704" s="749">
        <v>13033.09</v>
      </c>
    </row>
    <row r="1705" spans="1:16" x14ac:dyDescent="0.2">
      <c r="A1705" s="744">
        <v>480</v>
      </c>
      <c r="B1705" s="744" t="s">
        <v>1264</v>
      </c>
      <c r="C1705" s="744" t="s">
        <v>1201</v>
      </c>
      <c r="D1705" s="746" t="s">
        <v>5761</v>
      </c>
      <c r="E1705" s="750">
        <v>2100</v>
      </c>
      <c r="F1705" s="744" t="s">
        <v>5762</v>
      </c>
      <c r="G1705" s="737" t="s">
        <v>5763</v>
      </c>
      <c r="H1705" s="737" t="s">
        <v>3669</v>
      </c>
      <c r="I1705" s="737" t="s">
        <v>2625</v>
      </c>
      <c r="J1705" s="753" t="s">
        <v>2511</v>
      </c>
      <c r="K1705" s="682">
        <v>1</v>
      </c>
      <c r="L1705" s="748">
        <v>12</v>
      </c>
      <c r="M1705" s="749">
        <v>36812.79</v>
      </c>
      <c r="N1705" s="682">
        <v>1</v>
      </c>
      <c r="O1705" s="748">
        <v>6</v>
      </c>
      <c r="P1705" s="749">
        <v>16529.099999999999</v>
      </c>
    </row>
    <row r="1706" spans="1:16" x14ac:dyDescent="0.2">
      <c r="A1706" s="744">
        <v>480</v>
      </c>
      <c r="B1706" s="744" t="s">
        <v>1264</v>
      </c>
      <c r="C1706" s="744" t="s">
        <v>1201</v>
      </c>
      <c r="D1706" s="746" t="s">
        <v>2834</v>
      </c>
      <c r="E1706" s="750">
        <v>4500</v>
      </c>
      <c r="F1706" s="744" t="s">
        <v>5764</v>
      </c>
      <c r="G1706" s="737" t="s">
        <v>5765</v>
      </c>
      <c r="H1706" s="737" t="s">
        <v>5766</v>
      </c>
      <c r="I1706" s="737" t="s">
        <v>2625</v>
      </c>
      <c r="J1706" s="753" t="s">
        <v>2511</v>
      </c>
      <c r="K1706" s="682">
        <v>1</v>
      </c>
      <c r="L1706" s="748">
        <v>12</v>
      </c>
      <c r="M1706" s="749">
        <v>59687.8</v>
      </c>
      <c r="N1706" s="682">
        <v>1</v>
      </c>
      <c r="O1706" s="748">
        <v>6</v>
      </c>
      <c r="P1706" s="749">
        <v>27774.06</v>
      </c>
    </row>
    <row r="1707" spans="1:16" x14ac:dyDescent="0.2">
      <c r="A1707" s="744">
        <v>480</v>
      </c>
      <c r="B1707" s="744" t="s">
        <v>1264</v>
      </c>
      <c r="C1707" s="744" t="s">
        <v>1201</v>
      </c>
      <c r="D1707" s="746" t="s">
        <v>3761</v>
      </c>
      <c r="E1707" s="750">
        <v>1500</v>
      </c>
      <c r="F1707" s="744" t="s">
        <v>5767</v>
      </c>
      <c r="G1707" s="737" t="s">
        <v>5768</v>
      </c>
      <c r="H1707" s="737" t="s">
        <v>5769</v>
      </c>
      <c r="I1707" s="737" t="s">
        <v>2526</v>
      </c>
      <c r="J1707" s="753" t="s">
        <v>2526</v>
      </c>
      <c r="K1707" s="682">
        <v>1</v>
      </c>
      <c r="L1707" s="748">
        <v>12</v>
      </c>
      <c r="M1707" s="749">
        <v>29506.219999999998</v>
      </c>
      <c r="N1707" s="682">
        <v>1</v>
      </c>
      <c r="O1707" s="748">
        <v>6</v>
      </c>
      <c r="P1707" s="749">
        <v>12922.09</v>
      </c>
    </row>
    <row r="1708" spans="1:16" x14ac:dyDescent="0.2">
      <c r="A1708" s="744">
        <v>480</v>
      </c>
      <c r="B1708" s="744" t="s">
        <v>1264</v>
      </c>
      <c r="C1708" s="744" t="s">
        <v>1201</v>
      </c>
      <c r="D1708" s="746" t="s">
        <v>2746</v>
      </c>
      <c r="E1708" s="750">
        <v>1500</v>
      </c>
      <c r="F1708" s="744" t="s">
        <v>5770</v>
      </c>
      <c r="G1708" s="737" t="s">
        <v>5771</v>
      </c>
      <c r="H1708" s="737" t="s">
        <v>2519</v>
      </c>
      <c r="I1708" s="737" t="s">
        <v>2521</v>
      </c>
      <c r="J1708" s="753" t="s">
        <v>2521</v>
      </c>
      <c r="K1708" s="682">
        <v>1</v>
      </c>
      <c r="L1708" s="748">
        <v>12</v>
      </c>
      <c r="M1708" s="749">
        <v>30326.240000000005</v>
      </c>
      <c r="N1708" s="682">
        <v>1</v>
      </c>
      <c r="O1708" s="748">
        <v>6</v>
      </c>
      <c r="P1708" s="749">
        <v>12814.15</v>
      </c>
    </row>
    <row r="1709" spans="1:16" x14ac:dyDescent="0.2">
      <c r="A1709" s="744">
        <v>480</v>
      </c>
      <c r="B1709" s="744" t="s">
        <v>1264</v>
      </c>
      <c r="C1709" s="744" t="s">
        <v>1201</v>
      </c>
      <c r="D1709" s="746" t="s">
        <v>2663</v>
      </c>
      <c r="E1709" s="750">
        <v>2300</v>
      </c>
      <c r="F1709" s="744" t="s">
        <v>5772</v>
      </c>
      <c r="G1709" s="737" t="s">
        <v>5773</v>
      </c>
      <c r="H1709" s="737" t="s">
        <v>3279</v>
      </c>
      <c r="I1709" s="737" t="s">
        <v>2625</v>
      </c>
      <c r="J1709" s="753" t="s">
        <v>2511</v>
      </c>
      <c r="K1709" s="682">
        <v>1</v>
      </c>
      <c r="L1709" s="748">
        <v>12</v>
      </c>
      <c r="M1709" s="749">
        <v>39238.179999999993</v>
      </c>
      <c r="N1709" s="682">
        <v>1</v>
      </c>
      <c r="O1709" s="748">
        <v>6</v>
      </c>
      <c r="P1709" s="749">
        <v>17705.11</v>
      </c>
    </row>
    <row r="1710" spans="1:16" x14ac:dyDescent="0.2">
      <c r="A1710" s="744">
        <v>480</v>
      </c>
      <c r="B1710" s="744" t="s">
        <v>1264</v>
      </c>
      <c r="C1710" s="744" t="s">
        <v>1201</v>
      </c>
      <c r="D1710" s="746" t="s">
        <v>3167</v>
      </c>
      <c r="E1710" s="750">
        <v>2500</v>
      </c>
      <c r="F1710" s="744" t="s">
        <v>1304</v>
      </c>
      <c r="G1710" s="737" t="s">
        <v>1305</v>
      </c>
      <c r="H1710" s="737" t="s">
        <v>5774</v>
      </c>
      <c r="I1710" s="737" t="s">
        <v>2625</v>
      </c>
      <c r="J1710" s="753" t="s">
        <v>2511</v>
      </c>
      <c r="K1710" s="682">
        <v>1</v>
      </c>
      <c r="L1710" s="748">
        <v>8</v>
      </c>
      <c r="M1710" s="749">
        <v>18738.129999999997</v>
      </c>
      <c r="N1710" s="682"/>
      <c r="O1710" s="748"/>
      <c r="P1710" s="749"/>
    </row>
    <row r="1711" spans="1:16" x14ac:dyDescent="0.2">
      <c r="A1711" s="744">
        <v>480</v>
      </c>
      <c r="B1711" s="744" t="s">
        <v>1264</v>
      </c>
      <c r="C1711" s="744" t="s">
        <v>1201</v>
      </c>
      <c r="D1711" s="746" t="s">
        <v>3561</v>
      </c>
      <c r="E1711" s="750">
        <v>3500</v>
      </c>
      <c r="F1711" s="744" t="s">
        <v>5775</v>
      </c>
      <c r="G1711" s="737" t="s">
        <v>5776</v>
      </c>
      <c r="H1711" s="737" t="s">
        <v>2519</v>
      </c>
      <c r="I1711" s="737" t="s">
        <v>2519</v>
      </c>
      <c r="J1711" s="753" t="s">
        <v>2519</v>
      </c>
      <c r="K1711" s="682">
        <v>5</v>
      </c>
      <c r="L1711" s="748">
        <v>12</v>
      </c>
      <c r="M1711" s="749">
        <v>47672.29</v>
      </c>
      <c r="N1711" s="682">
        <v>3</v>
      </c>
      <c r="O1711" s="748">
        <v>6</v>
      </c>
      <c r="P1711" s="749">
        <v>20753.449999999997</v>
      </c>
    </row>
    <row r="1712" spans="1:16" x14ac:dyDescent="0.2">
      <c r="A1712" s="744">
        <v>480</v>
      </c>
      <c r="B1712" s="744" t="s">
        <v>1264</v>
      </c>
      <c r="C1712" s="744" t="s">
        <v>1201</v>
      </c>
      <c r="D1712" s="746" t="s">
        <v>5777</v>
      </c>
      <c r="E1712" s="750">
        <v>3500</v>
      </c>
      <c r="F1712" s="744" t="s">
        <v>5778</v>
      </c>
      <c r="G1712" s="737" t="s">
        <v>5779</v>
      </c>
      <c r="H1712" s="737" t="s">
        <v>5780</v>
      </c>
      <c r="I1712" s="737" t="s">
        <v>2625</v>
      </c>
      <c r="J1712" s="753" t="s">
        <v>2511</v>
      </c>
      <c r="K1712" s="682">
        <v>1</v>
      </c>
      <c r="L1712" s="748">
        <v>12</v>
      </c>
      <c r="M1712" s="749">
        <v>47469.580000000009</v>
      </c>
      <c r="N1712" s="682">
        <v>1</v>
      </c>
      <c r="O1712" s="748">
        <v>6</v>
      </c>
      <c r="P1712" s="749">
        <v>21895.97</v>
      </c>
    </row>
    <row r="1713" spans="1:16" x14ac:dyDescent="0.2">
      <c r="A1713" s="744">
        <v>480</v>
      </c>
      <c r="B1713" s="744" t="s">
        <v>2598</v>
      </c>
      <c r="C1713" s="744" t="s">
        <v>1201</v>
      </c>
      <c r="D1713" s="746" t="s">
        <v>2641</v>
      </c>
      <c r="E1713" s="750">
        <v>2100</v>
      </c>
      <c r="F1713" s="744" t="s">
        <v>5781</v>
      </c>
      <c r="G1713" s="737" t="s">
        <v>5782</v>
      </c>
      <c r="H1713" s="737" t="s">
        <v>2587</v>
      </c>
      <c r="I1713" s="737" t="s">
        <v>2526</v>
      </c>
      <c r="J1713" s="753" t="s">
        <v>2526</v>
      </c>
      <c r="K1713" s="682">
        <v>5</v>
      </c>
      <c r="L1713" s="748">
        <v>12</v>
      </c>
      <c r="M1713" s="749">
        <v>36864.44000000001</v>
      </c>
      <c r="N1713" s="682">
        <v>1</v>
      </c>
      <c r="O1713" s="748">
        <v>6</v>
      </c>
      <c r="P1713" s="749">
        <v>16527.29</v>
      </c>
    </row>
    <row r="1714" spans="1:16" x14ac:dyDescent="0.2">
      <c r="A1714" s="744">
        <v>480</v>
      </c>
      <c r="B1714" s="744" t="s">
        <v>1264</v>
      </c>
      <c r="C1714" s="744" t="s">
        <v>1201</v>
      </c>
      <c r="D1714" s="746" t="s">
        <v>2674</v>
      </c>
      <c r="E1714" s="750">
        <v>1500</v>
      </c>
      <c r="F1714" s="744" t="s">
        <v>5783</v>
      </c>
      <c r="G1714" s="737" t="s">
        <v>5784</v>
      </c>
      <c r="H1714" s="737" t="s">
        <v>2624</v>
      </c>
      <c r="I1714" s="737" t="s">
        <v>2625</v>
      </c>
      <c r="J1714" s="753" t="s">
        <v>2511</v>
      </c>
      <c r="K1714" s="682">
        <v>1</v>
      </c>
      <c r="L1714" s="748">
        <v>12</v>
      </c>
      <c r="M1714" s="749">
        <v>29369.910000000003</v>
      </c>
      <c r="N1714" s="682">
        <v>1</v>
      </c>
      <c r="O1714" s="748">
        <v>6</v>
      </c>
      <c r="P1714" s="749">
        <v>12858.05</v>
      </c>
    </row>
    <row r="1715" spans="1:16" x14ac:dyDescent="0.2">
      <c r="A1715" s="744">
        <v>480</v>
      </c>
      <c r="B1715" s="744" t="s">
        <v>1264</v>
      </c>
      <c r="C1715" s="744" t="s">
        <v>1201</v>
      </c>
      <c r="D1715" s="746" t="s">
        <v>3252</v>
      </c>
      <c r="E1715" s="750">
        <v>2500</v>
      </c>
      <c r="F1715" s="744" t="s">
        <v>5785</v>
      </c>
      <c r="G1715" s="737" t="s">
        <v>5786</v>
      </c>
      <c r="H1715" s="737" t="s">
        <v>2587</v>
      </c>
      <c r="I1715" s="737" t="s">
        <v>2526</v>
      </c>
      <c r="J1715" s="753" t="s">
        <v>2526</v>
      </c>
      <c r="K1715" s="682">
        <v>5</v>
      </c>
      <c r="L1715" s="748">
        <v>12</v>
      </c>
      <c r="M1715" s="749">
        <v>35363.550000000003</v>
      </c>
      <c r="N1715" s="682">
        <v>2</v>
      </c>
      <c r="O1715" s="748">
        <v>6</v>
      </c>
      <c r="P1715" s="749">
        <v>15820.63</v>
      </c>
    </row>
    <row r="1716" spans="1:16" x14ac:dyDescent="0.2">
      <c r="A1716" s="744">
        <v>480</v>
      </c>
      <c r="B1716" s="744" t="s">
        <v>2598</v>
      </c>
      <c r="C1716" s="744" t="s">
        <v>1201</v>
      </c>
      <c r="D1716" s="746" t="s">
        <v>2700</v>
      </c>
      <c r="E1716" s="750">
        <v>1500</v>
      </c>
      <c r="F1716" s="744" t="s">
        <v>5787</v>
      </c>
      <c r="G1716" s="737" t="s">
        <v>5788</v>
      </c>
      <c r="H1716" s="737" t="s">
        <v>2509</v>
      </c>
      <c r="I1716" s="737" t="s">
        <v>2625</v>
      </c>
      <c r="J1716" s="753" t="s">
        <v>2511</v>
      </c>
      <c r="K1716" s="682">
        <v>1</v>
      </c>
      <c r="L1716" s="748">
        <v>12</v>
      </c>
      <c r="M1716" s="749">
        <v>29228.309999999998</v>
      </c>
      <c r="N1716" s="682">
        <v>1</v>
      </c>
      <c r="O1716" s="748">
        <v>6</v>
      </c>
      <c r="P1716" s="749">
        <v>12982.08</v>
      </c>
    </row>
    <row r="1717" spans="1:16" ht="22.5" x14ac:dyDescent="0.2">
      <c r="A1717" s="744">
        <v>480</v>
      </c>
      <c r="B1717" s="744" t="s">
        <v>2598</v>
      </c>
      <c r="C1717" s="744" t="s">
        <v>1201</v>
      </c>
      <c r="D1717" s="746" t="s">
        <v>3641</v>
      </c>
      <c r="E1717" s="750">
        <v>2100</v>
      </c>
      <c r="F1717" s="744" t="s">
        <v>5789</v>
      </c>
      <c r="G1717" s="737" t="s">
        <v>5790</v>
      </c>
      <c r="H1717" s="737" t="s">
        <v>2628</v>
      </c>
      <c r="I1717" s="737" t="s">
        <v>2526</v>
      </c>
      <c r="J1717" s="753" t="s">
        <v>2526</v>
      </c>
      <c r="K1717" s="682">
        <v>1</v>
      </c>
      <c r="L1717" s="748">
        <v>12</v>
      </c>
      <c r="M1717" s="749">
        <v>36803.910000000003</v>
      </c>
      <c r="N1717" s="682">
        <v>1</v>
      </c>
      <c r="O1717" s="748">
        <v>6</v>
      </c>
      <c r="P1717" s="749">
        <v>16518.269999999997</v>
      </c>
    </row>
    <row r="1718" spans="1:16" x14ac:dyDescent="0.2">
      <c r="A1718" s="744">
        <v>480</v>
      </c>
      <c r="B1718" s="744" t="s">
        <v>2598</v>
      </c>
      <c r="C1718" s="744" t="s">
        <v>1201</v>
      </c>
      <c r="D1718" s="746" t="s">
        <v>5791</v>
      </c>
      <c r="E1718" s="750">
        <v>4500</v>
      </c>
      <c r="F1718" s="744" t="s">
        <v>5792</v>
      </c>
      <c r="G1718" s="737" t="s">
        <v>5793</v>
      </c>
      <c r="H1718" s="737" t="s">
        <v>3421</v>
      </c>
      <c r="I1718" s="737" t="s">
        <v>2625</v>
      </c>
      <c r="J1718" s="753" t="s">
        <v>2511</v>
      </c>
      <c r="K1718" s="682">
        <v>1</v>
      </c>
      <c r="L1718" s="748">
        <v>12</v>
      </c>
      <c r="M1718" s="749">
        <v>64456.220000000008</v>
      </c>
      <c r="N1718" s="682">
        <v>1</v>
      </c>
      <c r="O1718" s="748">
        <v>6</v>
      </c>
      <c r="P1718" s="749">
        <v>30403.260000000002</v>
      </c>
    </row>
    <row r="1719" spans="1:16" ht="22.5" x14ac:dyDescent="0.2">
      <c r="A1719" s="744">
        <v>480</v>
      </c>
      <c r="B1719" s="744" t="s">
        <v>1264</v>
      </c>
      <c r="C1719" s="744" t="s">
        <v>1201</v>
      </c>
      <c r="D1719" s="746" t="s">
        <v>2945</v>
      </c>
      <c r="E1719" s="750">
        <v>2500</v>
      </c>
      <c r="F1719" s="744" t="s">
        <v>5794</v>
      </c>
      <c r="G1719" s="737" t="s">
        <v>5795</v>
      </c>
      <c r="H1719" s="737" t="s">
        <v>5796</v>
      </c>
      <c r="I1719" s="737" t="s">
        <v>2526</v>
      </c>
      <c r="J1719" s="753" t="s">
        <v>2526</v>
      </c>
      <c r="K1719" s="682">
        <v>1</v>
      </c>
      <c r="L1719" s="748">
        <v>12</v>
      </c>
      <c r="M1719" s="749">
        <v>34129.569999999992</v>
      </c>
      <c r="N1719" s="682">
        <v>1</v>
      </c>
      <c r="O1719" s="748">
        <v>6</v>
      </c>
      <c r="P1719" s="749">
        <v>14398.95</v>
      </c>
    </row>
    <row r="1720" spans="1:16" ht="22.5" x14ac:dyDescent="0.2">
      <c r="A1720" s="744">
        <v>480</v>
      </c>
      <c r="B1720" s="744" t="s">
        <v>1264</v>
      </c>
      <c r="C1720" s="744" t="s">
        <v>1201</v>
      </c>
      <c r="D1720" s="746" t="s">
        <v>3073</v>
      </c>
      <c r="E1720" s="750">
        <v>2100</v>
      </c>
      <c r="F1720" s="744" t="s">
        <v>5797</v>
      </c>
      <c r="G1720" s="737" t="s">
        <v>5798</v>
      </c>
      <c r="H1720" s="737" t="s">
        <v>5799</v>
      </c>
      <c r="I1720" s="737" t="s">
        <v>2526</v>
      </c>
      <c r="J1720" s="753" t="s">
        <v>2526</v>
      </c>
      <c r="K1720" s="682">
        <v>1</v>
      </c>
      <c r="L1720" s="748">
        <v>12</v>
      </c>
      <c r="M1720" s="749">
        <v>36401.030000000006</v>
      </c>
      <c r="N1720" s="682">
        <v>1</v>
      </c>
      <c r="O1720" s="748">
        <v>6</v>
      </c>
      <c r="P1720" s="749">
        <v>16420.22</v>
      </c>
    </row>
    <row r="1721" spans="1:16" ht="22.5" x14ac:dyDescent="0.2">
      <c r="A1721" s="744">
        <v>480</v>
      </c>
      <c r="B1721" s="744" t="s">
        <v>1264</v>
      </c>
      <c r="C1721" s="744" t="s">
        <v>1201</v>
      </c>
      <c r="D1721" s="746" t="s">
        <v>3141</v>
      </c>
      <c r="E1721" s="750">
        <v>2100</v>
      </c>
      <c r="F1721" s="744" t="s">
        <v>5800</v>
      </c>
      <c r="G1721" s="737" t="s">
        <v>5801</v>
      </c>
      <c r="H1721" s="737" t="s">
        <v>5802</v>
      </c>
      <c r="I1721" s="737" t="s">
        <v>2603</v>
      </c>
      <c r="J1721" s="753" t="s">
        <v>2547</v>
      </c>
      <c r="K1721" s="682">
        <v>1</v>
      </c>
      <c r="L1721" s="748">
        <v>12</v>
      </c>
      <c r="M1721" s="749">
        <v>36336.660000000003</v>
      </c>
      <c r="N1721" s="682">
        <v>1</v>
      </c>
      <c r="O1721" s="748">
        <v>6</v>
      </c>
      <c r="P1721" s="749">
        <v>16181.48</v>
      </c>
    </row>
    <row r="1722" spans="1:16" ht="22.5" x14ac:dyDescent="0.2">
      <c r="A1722" s="744">
        <v>480</v>
      </c>
      <c r="B1722" s="744" t="s">
        <v>1264</v>
      </c>
      <c r="C1722" s="744" t="s">
        <v>1201</v>
      </c>
      <c r="D1722" s="746" t="s">
        <v>5803</v>
      </c>
      <c r="E1722" s="750">
        <v>5500</v>
      </c>
      <c r="F1722" s="744" t="s">
        <v>5804</v>
      </c>
      <c r="G1722" s="737" t="s">
        <v>5805</v>
      </c>
      <c r="H1722" s="737" t="s">
        <v>5806</v>
      </c>
      <c r="I1722" s="737" t="s">
        <v>2625</v>
      </c>
      <c r="J1722" s="753" t="s">
        <v>2511</v>
      </c>
      <c r="K1722" s="682">
        <v>1</v>
      </c>
      <c r="L1722" s="748">
        <v>12</v>
      </c>
      <c r="M1722" s="749">
        <v>68910.14</v>
      </c>
      <c r="N1722" s="682">
        <v>1</v>
      </c>
      <c r="O1722" s="748">
        <v>6</v>
      </c>
      <c r="P1722" s="749">
        <v>36306.81</v>
      </c>
    </row>
    <row r="1723" spans="1:16" ht="22.5" x14ac:dyDescent="0.2">
      <c r="A1723" s="744">
        <v>480</v>
      </c>
      <c r="B1723" s="744" t="s">
        <v>1264</v>
      </c>
      <c r="C1723" s="744" t="s">
        <v>1201</v>
      </c>
      <c r="D1723" s="746" t="s">
        <v>3416</v>
      </c>
      <c r="E1723" s="750">
        <v>1800</v>
      </c>
      <c r="F1723" s="744" t="s">
        <v>5807</v>
      </c>
      <c r="G1723" s="737" t="s">
        <v>5808</v>
      </c>
      <c r="H1723" s="737" t="s">
        <v>2519</v>
      </c>
      <c r="I1723" s="737" t="s">
        <v>2521</v>
      </c>
      <c r="J1723" s="753" t="s">
        <v>2521</v>
      </c>
      <c r="K1723" s="682">
        <v>1</v>
      </c>
      <c r="L1723" s="748">
        <v>12</v>
      </c>
      <c r="M1723" s="749">
        <v>32982.759999999995</v>
      </c>
      <c r="N1723" s="682">
        <v>1</v>
      </c>
      <c r="O1723" s="748">
        <v>6</v>
      </c>
      <c r="P1723" s="749">
        <v>14648.539999999999</v>
      </c>
    </row>
    <row r="1724" spans="1:16" x14ac:dyDescent="0.2">
      <c r="A1724" s="744">
        <v>480</v>
      </c>
      <c r="B1724" s="744" t="s">
        <v>1264</v>
      </c>
      <c r="C1724" s="744" t="s">
        <v>1201</v>
      </c>
      <c r="D1724" s="746" t="s">
        <v>3756</v>
      </c>
      <c r="E1724" s="750">
        <v>2700</v>
      </c>
      <c r="F1724" s="744" t="s">
        <v>1388</v>
      </c>
      <c r="G1724" s="737" t="s">
        <v>1389</v>
      </c>
      <c r="H1724" s="737" t="s">
        <v>2565</v>
      </c>
      <c r="I1724" s="737" t="s">
        <v>2625</v>
      </c>
      <c r="J1724" s="753" t="s">
        <v>2511</v>
      </c>
      <c r="K1724" s="682">
        <v>1</v>
      </c>
      <c r="L1724" s="748">
        <v>11</v>
      </c>
      <c r="M1724" s="749">
        <v>8547.7800000000007</v>
      </c>
      <c r="N1724" s="682"/>
      <c r="O1724" s="748"/>
      <c r="P1724" s="749"/>
    </row>
    <row r="1725" spans="1:16" ht="22.5" x14ac:dyDescent="0.2">
      <c r="A1725" s="744">
        <v>480</v>
      </c>
      <c r="B1725" s="744" t="s">
        <v>1264</v>
      </c>
      <c r="C1725" s="744" t="s">
        <v>1201</v>
      </c>
      <c r="D1725" s="746" t="s">
        <v>3416</v>
      </c>
      <c r="E1725" s="750">
        <v>1800</v>
      </c>
      <c r="F1725" s="744" t="s">
        <v>5809</v>
      </c>
      <c r="G1725" s="737" t="s">
        <v>5810</v>
      </c>
      <c r="H1725" s="737" t="s">
        <v>2519</v>
      </c>
      <c r="I1725" s="737" t="s">
        <v>2519</v>
      </c>
      <c r="J1725" s="753" t="s">
        <v>2519</v>
      </c>
      <c r="K1725" s="682">
        <v>1</v>
      </c>
      <c r="L1725" s="748">
        <v>1</v>
      </c>
      <c r="M1725" s="749">
        <v>515</v>
      </c>
      <c r="N1725" s="682"/>
      <c r="O1725" s="748"/>
      <c r="P1725" s="749"/>
    </row>
    <row r="1726" spans="1:16" x14ac:dyDescent="0.2">
      <c r="A1726" s="744">
        <v>480</v>
      </c>
      <c r="B1726" s="744" t="s">
        <v>1264</v>
      </c>
      <c r="C1726" s="744" t="s">
        <v>1201</v>
      </c>
      <c r="D1726" s="746" t="s">
        <v>4532</v>
      </c>
      <c r="E1726" s="750">
        <v>2100</v>
      </c>
      <c r="F1726" s="744" t="s">
        <v>5811</v>
      </c>
      <c r="G1726" s="737" t="s">
        <v>5812</v>
      </c>
      <c r="H1726" s="737" t="s">
        <v>5813</v>
      </c>
      <c r="I1726" s="737" t="s">
        <v>2526</v>
      </c>
      <c r="J1726" s="753" t="s">
        <v>2526</v>
      </c>
      <c r="K1726" s="682">
        <v>1</v>
      </c>
      <c r="L1726" s="748">
        <v>12</v>
      </c>
      <c r="M1726" s="749">
        <v>36758.620000000003</v>
      </c>
      <c r="N1726" s="682">
        <v>1</v>
      </c>
      <c r="O1726" s="748">
        <v>6</v>
      </c>
      <c r="P1726" s="749">
        <v>16515.919999999998</v>
      </c>
    </row>
    <row r="1727" spans="1:16" x14ac:dyDescent="0.2">
      <c r="A1727" s="744">
        <v>480</v>
      </c>
      <c r="B1727" s="744" t="s">
        <v>1264</v>
      </c>
      <c r="C1727" s="744" t="s">
        <v>1201</v>
      </c>
      <c r="D1727" s="746" t="s">
        <v>3073</v>
      </c>
      <c r="E1727" s="750">
        <v>2100</v>
      </c>
      <c r="F1727" s="744" t="s">
        <v>5814</v>
      </c>
      <c r="G1727" s="737" t="s">
        <v>5815</v>
      </c>
      <c r="H1727" s="737" t="s">
        <v>5816</v>
      </c>
      <c r="I1727" s="737" t="s">
        <v>2526</v>
      </c>
      <c r="J1727" s="753" t="s">
        <v>2526</v>
      </c>
      <c r="K1727" s="682">
        <v>1</v>
      </c>
      <c r="L1727" s="748">
        <v>12</v>
      </c>
      <c r="M1727" s="749">
        <v>36730.449999999997</v>
      </c>
      <c r="N1727" s="682">
        <v>1</v>
      </c>
      <c r="O1727" s="748">
        <v>6</v>
      </c>
      <c r="P1727" s="749">
        <v>16492.09</v>
      </c>
    </row>
    <row r="1728" spans="1:16" x14ac:dyDescent="0.2">
      <c r="A1728" s="744">
        <v>480</v>
      </c>
      <c r="B1728" s="744" t="s">
        <v>1264</v>
      </c>
      <c r="C1728" s="744" t="s">
        <v>1201</v>
      </c>
      <c r="D1728" s="746" t="s">
        <v>3370</v>
      </c>
      <c r="E1728" s="750">
        <v>2700</v>
      </c>
      <c r="F1728" s="744" t="s">
        <v>5817</v>
      </c>
      <c r="G1728" s="737" t="s">
        <v>5818</v>
      </c>
      <c r="H1728" s="737" t="s">
        <v>5819</v>
      </c>
      <c r="I1728" s="737" t="s">
        <v>2526</v>
      </c>
      <c r="J1728" s="753" t="s">
        <v>2526</v>
      </c>
      <c r="K1728" s="682">
        <v>1</v>
      </c>
      <c r="L1728" s="748">
        <v>12</v>
      </c>
      <c r="M1728" s="749">
        <v>42519.32</v>
      </c>
      <c r="N1728" s="682">
        <v>1</v>
      </c>
      <c r="O1728" s="748">
        <v>6</v>
      </c>
      <c r="P1728" s="749">
        <v>19899.099999999999</v>
      </c>
    </row>
    <row r="1729" spans="1:16" x14ac:dyDescent="0.2">
      <c r="A1729" s="744">
        <v>480</v>
      </c>
      <c r="B1729" s="744" t="s">
        <v>1264</v>
      </c>
      <c r="C1729" s="744" t="s">
        <v>1201</v>
      </c>
      <c r="D1729" s="746" t="s">
        <v>2556</v>
      </c>
      <c r="E1729" s="750">
        <v>2100</v>
      </c>
      <c r="F1729" s="744" t="s">
        <v>5820</v>
      </c>
      <c r="G1729" s="737" t="s">
        <v>5821</v>
      </c>
      <c r="H1729" s="737" t="s">
        <v>5822</v>
      </c>
      <c r="I1729" s="737" t="s">
        <v>2526</v>
      </c>
      <c r="J1729" s="753" t="s">
        <v>2526</v>
      </c>
      <c r="K1729" s="682">
        <v>1</v>
      </c>
      <c r="L1729" s="748">
        <v>12</v>
      </c>
      <c r="M1729" s="749">
        <v>36799.07</v>
      </c>
      <c r="N1729" s="682">
        <v>1</v>
      </c>
      <c r="O1729" s="748">
        <v>6</v>
      </c>
      <c r="P1729" s="749">
        <v>16478.72</v>
      </c>
    </row>
    <row r="1730" spans="1:16" ht="22.5" x14ac:dyDescent="0.2">
      <c r="A1730" s="744">
        <v>480</v>
      </c>
      <c r="B1730" s="744" t="s">
        <v>1264</v>
      </c>
      <c r="C1730" s="744" t="s">
        <v>1201</v>
      </c>
      <c r="D1730" s="746" t="s">
        <v>2834</v>
      </c>
      <c r="E1730" s="750">
        <v>4500</v>
      </c>
      <c r="F1730" s="744" t="s">
        <v>5823</v>
      </c>
      <c r="G1730" s="737" t="s">
        <v>5824</v>
      </c>
      <c r="H1730" s="737" t="s">
        <v>2873</v>
      </c>
      <c r="I1730" s="737" t="s">
        <v>2625</v>
      </c>
      <c r="J1730" s="753" t="s">
        <v>2511</v>
      </c>
      <c r="K1730" s="682">
        <v>1</v>
      </c>
      <c r="L1730" s="748">
        <v>12</v>
      </c>
      <c r="M1730" s="749">
        <v>65700</v>
      </c>
      <c r="N1730" s="682">
        <v>1</v>
      </c>
      <c r="O1730" s="748">
        <v>6</v>
      </c>
      <c r="P1730" s="749">
        <v>30926.519999999997</v>
      </c>
    </row>
    <row r="1731" spans="1:16" ht="22.5" x14ac:dyDescent="0.2">
      <c r="A1731" s="744">
        <v>480</v>
      </c>
      <c r="B1731" s="744" t="s">
        <v>1264</v>
      </c>
      <c r="C1731" s="744" t="s">
        <v>1201</v>
      </c>
      <c r="D1731" s="746" t="s">
        <v>2841</v>
      </c>
      <c r="E1731" s="750">
        <v>2200</v>
      </c>
      <c r="F1731" s="744" t="s">
        <v>5825</v>
      </c>
      <c r="G1731" s="737" t="s">
        <v>5826</v>
      </c>
      <c r="H1731" s="737" t="s">
        <v>5827</v>
      </c>
      <c r="I1731" s="737" t="s">
        <v>2526</v>
      </c>
      <c r="J1731" s="753" t="s">
        <v>2526</v>
      </c>
      <c r="K1731" s="682">
        <v>1</v>
      </c>
      <c r="L1731" s="748">
        <v>12</v>
      </c>
      <c r="M1731" s="749">
        <v>37905.39</v>
      </c>
      <c r="N1731" s="682">
        <v>1</v>
      </c>
      <c r="O1731" s="748">
        <v>6</v>
      </c>
      <c r="P1731" s="749">
        <v>17096.25</v>
      </c>
    </row>
    <row r="1732" spans="1:16" ht="22.5" x14ac:dyDescent="0.2">
      <c r="A1732" s="744">
        <v>480</v>
      </c>
      <c r="B1732" s="744" t="s">
        <v>1264</v>
      </c>
      <c r="C1732" s="744" t="s">
        <v>1201</v>
      </c>
      <c r="D1732" s="746" t="s">
        <v>5828</v>
      </c>
      <c r="E1732" s="750">
        <v>3500</v>
      </c>
      <c r="F1732" s="744" t="s">
        <v>5286</v>
      </c>
      <c r="G1732" s="737" t="s">
        <v>5287</v>
      </c>
      <c r="H1732" s="737" t="s">
        <v>5288</v>
      </c>
      <c r="I1732" s="737" t="s">
        <v>2526</v>
      </c>
      <c r="J1732" s="753" t="s">
        <v>2526</v>
      </c>
      <c r="K1732" s="682">
        <v>3</v>
      </c>
      <c r="L1732" s="748">
        <v>8</v>
      </c>
      <c r="M1732" s="749">
        <f>45900.23-M1504</f>
        <v>31750.070000000003</v>
      </c>
      <c r="N1732" s="682">
        <v>1</v>
      </c>
      <c r="O1732" s="748">
        <v>6</v>
      </c>
      <c r="P1732" s="749">
        <v>21869.23</v>
      </c>
    </row>
    <row r="1733" spans="1:16" x14ac:dyDescent="0.2">
      <c r="A1733" s="744">
        <v>480</v>
      </c>
      <c r="B1733" s="744" t="s">
        <v>1264</v>
      </c>
      <c r="C1733" s="744" t="s">
        <v>1201</v>
      </c>
      <c r="D1733" s="746" t="s">
        <v>5829</v>
      </c>
      <c r="E1733" s="750">
        <v>2500</v>
      </c>
      <c r="F1733" s="744" t="s">
        <v>5830</v>
      </c>
      <c r="G1733" s="737" t="s">
        <v>5831</v>
      </c>
      <c r="H1733" s="737" t="s">
        <v>4885</v>
      </c>
      <c r="I1733" s="737" t="s">
        <v>2625</v>
      </c>
      <c r="J1733" s="753" t="s">
        <v>2511</v>
      </c>
      <c r="K1733" s="682">
        <v>1</v>
      </c>
      <c r="L1733" s="748">
        <v>6</v>
      </c>
      <c r="M1733" s="749">
        <v>19393.38</v>
      </c>
      <c r="N1733" s="682"/>
      <c r="O1733" s="748"/>
      <c r="P1733" s="749"/>
    </row>
    <row r="1734" spans="1:16" x14ac:dyDescent="0.2">
      <c r="A1734" s="744">
        <v>480</v>
      </c>
      <c r="B1734" s="744" t="s">
        <v>1264</v>
      </c>
      <c r="C1734" s="744" t="s">
        <v>1201</v>
      </c>
      <c r="D1734" s="746" t="s">
        <v>2696</v>
      </c>
      <c r="E1734" s="750">
        <v>4000</v>
      </c>
      <c r="F1734" s="744" t="s">
        <v>5832</v>
      </c>
      <c r="G1734" s="737" t="s">
        <v>5833</v>
      </c>
      <c r="H1734" s="737" t="s">
        <v>5129</v>
      </c>
      <c r="I1734" s="737" t="s">
        <v>2625</v>
      </c>
      <c r="J1734" s="753" t="s">
        <v>2511</v>
      </c>
      <c r="K1734" s="682">
        <v>1</v>
      </c>
      <c r="L1734" s="748">
        <v>12</v>
      </c>
      <c r="M1734" s="749">
        <v>59656.540000000008</v>
      </c>
      <c r="N1734" s="682">
        <v>1</v>
      </c>
      <c r="O1734" s="748">
        <v>6</v>
      </c>
      <c r="P1734" s="749">
        <v>27925.309999999998</v>
      </c>
    </row>
    <row r="1735" spans="1:16" x14ac:dyDescent="0.2">
      <c r="A1735" s="744">
        <v>480</v>
      </c>
      <c r="B1735" s="744" t="s">
        <v>3203</v>
      </c>
      <c r="C1735" s="744" t="s">
        <v>1201</v>
      </c>
      <c r="D1735" s="746" t="s">
        <v>2614</v>
      </c>
      <c r="E1735" s="750">
        <v>1500</v>
      </c>
      <c r="F1735" s="744" t="s">
        <v>5834</v>
      </c>
      <c r="G1735" s="737" t="s">
        <v>5835</v>
      </c>
      <c r="H1735" s="737" t="s">
        <v>2617</v>
      </c>
      <c r="I1735" s="737" t="s">
        <v>2526</v>
      </c>
      <c r="J1735" s="753" t="s">
        <v>2526</v>
      </c>
      <c r="K1735" s="682">
        <v>1</v>
      </c>
      <c r="L1735" s="748">
        <v>1</v>
      </c>
      <c r="M1735" s="749">
        <v>6487.08</v>
      </c>
      <c r="N1735" s="682"/>
      <c r="O1735" s="748"/>
      <c r="P1735" s="749"/>
    </row>
    <row r="1736" spans="1:16" ht="22.5" x14ac:dyDescent="0.2">
      <c r="A1736" s="744">
        <v>480</v>
      </c>
      <c r="B1736" s="744" t="s">
        <v>1264</v>
      </c>
      <c r="C1736" s="744" t="s">
        <v>1201</v>
      </c>
      <c r="D1736" s="746" t="s">
        <v>2650</v>
      </c>
      <c r="E1736" s="750">
        <v>2100</v>
      </c>
      <c r="F1736" s="744" t="s">
        <v>5836</v>
      </c>
      <c r="G1736" s="737" t="s">
        <v>5837</v>
      </c>
      <c r="H1736" s="737" t="s">
        <v>2873</v>
      </c>
      <c r="I1736" s="737" t="s">
        <v>2526</v>
      </c>
      <c r="J1736" s="753" t="s">
        <v>2526</v>
      </c>
      <c r="K1736" s="682">
        <v>6</v>
      </c>
      <c r="L1736" s="748">
        <v>12</v>
      </c>
      <c r="M1736" s="749">
        <v>30899.42</v>
      </c>
      <c r="N1736" s="682">
        <v>2</v>
      </c>
      <c r="O1736" s="748">
        <v>6</v>
      </c>
      <c r="P1736" s="749">
        <v>13530</v>
      </c>
    </row>
    <row r="1737" spans="1:16" x14ac:dyDescent="0.2">
      <c r="A1737" s="744">
        <v>480</v>
      </c>
      <c r="B1737" s="744" t="s">
        <v>1264</v>
      </c>
      <c r="C1737" s="744" t="s">
        <v>1201</v>
      </c>
      <c r="D1737" s="746" t="s">
        <v>4557</v>
      </c>
      <c r="E1737" s="750">
        <v>2100</v>
      </c>
      <c r="F1737" s="744" t="s">
        <v>5838</v>
      </c>
      <c r="G1737" s="737" t="s">
        <v>5839</v>
      </c>
      <c r="H1737" s="737" t="s">
        <v>2742</v>
      </c>
      <c r="I1737" s="737" t="s">
        <v>2521</v>
      </c>
      <c r="J1737" s="753" t="s">
        <v>2521</v>
      </c>
      <c r="K1737" s="682">
        <v>1</v>
      </c>
      <c r="L1737" s="748">
        <v>12</v>
      </c>
      <c r="M1737" s="749">
        <v>37899.46</v>
      </c>
      <c r="N1737" s="682">
        <v>1</v>
      </c>
      <c r="O1737" s="748">
        <v>6</v>
      </c>
      <c r="P1737" s="749">
        <v>16443.330000000002</v>
      </c>
    </row>
    <row r="1738" spans="1:16" x14ac:dyDescent="0.2">
      <c r="A1738" s="744">
        <v>480</v>
      </c>
      <c r="B1738" s="744" t="s">
        <v>1264</v>
      </c>
      <c r="C1738" s="744" t="s">
        <v>1201</v>
      </c>
      <c r="D1738" s="746" t="s">
        <v>3141</v>
      </c>
      <c r="E1738" s="750">
        <v>2100</v>
      </c>
      <c r="F1738" s="744" t="s">
        <v>5840</v>
      </c>
      <c r="G1738" s="737" t="s">
        <v>5841</v>
      </c>
      <c r="H1738" s="737" t="s">
        <v>5842</v>
      </c>
      <c r="I1738" s="737" t="s">
        <v>2526</v>
      </c>
      <c r="J1738" s="753" t="s">
        <v>2526</v>
      </c>
      <c r="K1738" s="682">
        <v>1</v>
      </c>
      <c r="L1738" s="748">
        <v>12</v>
      </c>
      <c r="M1738" s="749">
        <v>34623.829999999994</v>
      </c>
      <c r="N1738" s="682">
        <v>1</v>
      </c>
      <c r="O1738" s="748">
        <v>6</v>
      </c>
      <c r="P1738" s="749">
        <v>16256.05</v>
      </c>
    </row>
    <row r="1739" spans="1:16" x14ac:dyDescent="0.2">
      <c r="A1739" s="744">
        <v>480</v>
      </c>
      <c r="B1739" s="744" t="s">
        <v>1264</v>
      </c>
      <c r="C1739" s="744" t="s">
        <v>1201</v>
      </c>
      <c r="D1739" s="746" t="s">
        <v>2509</v>
      </c>
      <c r="E1739" s="750">
        <v>5000</v>
      </c>
      <c r="F1739" s="744" t="s">
        <v>5843</v>
      </c>
      <c r="G1739" s="737" t="s">
        <v>5844</v>
      </c>
      <c r="H1739" s="737" t="s">
        <v>2509</v>
      </c>
      <c r="I1739" s="737" t="s">
        <v>2625</v>
      </c>
      <c r="J1739" s="753" t="s">
        <v>2511</v>
      </c>
      <c r="K1739" s="682">
        <v>1</v>
      </c>
      <c r="L1739" s="748">
        <v>12</v>
      </c>
      <c r="M1739" s="749">
        <v>70843.03</v>
      </c>
      <c r="N1739" s="682">
        <v>1</v>
      </c>
      <c r="O1739" s="748">
        <v>6</v>
      </c>
      <c r="P1739" s="749">
        <v>33447.61</v>
      </c>
    </row>
    <row r="1740" spans="1:16" x14ac:dyDescent="0.2">
      <c r="A1740" s="744">
        <v>480</v>
      </c>
      <c r="B1740" s="744" t="s">
        <v>1264</v>
      </c>
      <c r="C1740" s="744" t="s">
        <v>1201</v>
      </c>
      <c r="D1740" s="746" t="s">
        <v>2621</v>
      </c>
      <c r="E1740" s="750">
        <v>1800</v>
      </c>
      <c r="F1740" s="744" t="s">
        <v>5845</v>
      </c>
      <c r="G1740" s="737" t="s">
        <v>5846</v>
      </c>
      <c r="H1740" s="737" t="s">
        <v>5847</v>
      </c>
      <c r="I1740" s="737" t="s">
        <v>2625</v>
      </c>
      <c r="J1740" s="753" t="s">
        <v>2511</v>
      </c>
      <c r="K1740" s="682">
        <v>5</v>
      </c>
      <c r="L1740" s="748">
        <v>12</v>
      </c>
      <c r="M1740" s="749">
        <v>33225.079999999994</v>
      </c>
      <c r="N1740" s="682">
        <v>2</v>
      </c>
      <c r="O1740" s="748">
        <v>6</v>
      </c>
      <c r="P1740" s="749">
        <v>14806.67</v>
      </c>
    </row>
    <row r="1741" spans="1:16" x14ac:dyDescent="0.2">
      <c r="A1741" s="744">
        <v>480</v>
      </c>
      <c r="B1741" s="744" t="s">
        <v>2598</v>
      </c>
      <c r="C1741" s="744" t="s">
        <v>1201</v>
      </c>
      <c r="D1741" s="746" t="s">
        <v>2945</v>
      </c>
      <c r="E1741" s="750">
        <v>2500</v>
      </c>
      <c r="F1741" s="744" t="s">
        <v>5848</v>
      </c>
      <c r="G1741" s="737" t="s">
        <v>5849</v>
      </c>
      <c r="H1741" s="737" t="s">
        <v>2525</v>
      </c>
      <c r="I1741" s="737" t="s">
        <v>2526</v>
      </c>
      <c r="J1741" s="753" t="s">
        <v>2526</v>
      </c>
      <c r="K1741" s="682">
        <v>1</v>
      </c>
      <c r="L1741" s="748">
        <v>12</v>
      </c>
      <c r="M1741" s="749">
        <v>42472.29</v>
      </c>
      <c r="N1741" s="682">
        <v>1</v>
      </c>
      <c r="O1741" s="748">
        <v>6</v>
      </c>
      <c r="P1741" s="749">
        <v>18802.919999999998</v>
      </c>
    </row>
    <row r="1742" spans="1:16" x14ac:dyDescent="0.2">
      <c r="A1742" s="744">
        <v>480</v>
      </c>
      <c r="B1742" s="744" t="s">
        <v>1264</v>
      </c>
      <c r="C1742" s="744" t="s">
        <v>1201</v>
      </c>
      <c r="D1742" s="746" t="s">
        <v>3025</v>
      </c>
      <c r="E1742" s="750">
        <v>1800</v>
      </c>
      <c r="F1742" s="744" t="s">
        <v>5850</v>
      </c>
      <c r="G1742" s="737" t="s">
        <v>5851</v>
      </c>
      <c r="H1742" s="737" t="s">
        <v>2587</v>
      </c>
      <c r="I1742" s="737" t="s">
        <v>2526</v>
      </c>
      <c r="J1742" s="753" t="s">
        <v>2526</v>
      </c>
      <c r="K1742" s="682">
        <v>1</v>
      </c>
      <c r="L1742" s="748">
        <v>12</v>
      </c>
      <c r="M1742" s="749">
        <v>31928.510000000002</v>
      </c>
      <c r="N1742" s="682">
        <v>1</v>
      </c>
      <c r="O1742" s="748">
        <v>6</v>
      </c>
      <c r="P1742" s="749">
        <v>14204.03</v>
      </c>
    </row>
    <row r="1743" spans="1:16" x14ac:dyDescent="0.2">
      <c r="A1743" s="744">
        <v>480</v>
      </c>
      <c r="B1743" s="744" t="s">
        <v>1264</v>
      </c>
      <c r="C1743" s="744" t="s">
        <v>1201</v>
      </c>
      <c r="D1743" s="746" t="s">
        <v>3154</v>
      </c>
      <c r="E1743" s="750">
        <v>2100</v>
      </c>
      <c r="F1743" s="744" t="s">
        <v>5852</v>
      </c>
      <c r="G1743" s="737" t="s">
        <v>5853</v>
      </c>
      <c r="H1743" s="737" t="s">
        <v>2998</v>
      </c>
      <c r="I1743" s="737" t="s">
        <v>2526</v>
      </c>
      <c r="J1743" s="753" t="s">
        <v>2526</v>
      </c>
      <c r="K1743" s="682">
        <v>1</v>
      </c>
      <c r="L1743" s="748">
        <v>12</v>
      </c>
      <c r="M1743" s="749">
        <v>36805.930000000008</v>
      </c>
      <c r="N1743" s="682">
        <v>1</v>
      </c>
      <c r="O1743" s="748">
        <v>6</v>
      </c>
      <c r="P1743" s="749">
        <v>16518.989999999998</v>
      </c>
    </row>
    <row r="1744" spans="1:16" ht="22.5" x14ac:dyDescent="0.2">
      <c r="A1744" s="744">
        <v>480</v>
      </c>
      <c r="B1744" s="744" t="s">
        <v>1264</v>
      </c>
      <c r="C1744" s="744" t="s">
        <v>1201</v>
      </c>
      <c r="D1744" s="746" t="s">
        <v>4700</v>
      </c>
      <c r="E1744" s="750">
        <v>1500</v>
      </c>
      <c r="F1744" s="744" t="s">
        <v>5854</v>
      </c>
      <c r="G1744" s="737" t="s">
        <v>5855</v>
      </c>
      <c r="H1744" s="737" t="s">
        <v>5856</v>
      </c>
      <c r="I1744" s="737" t="s">
        <v>2625</v>
      </c>
      <c r="J1744" s="753" t="s">
        <v>2511</v>
      </c>
      <c r="K1744" s="682">
        <v>1</v>
      </c>
      <c r="L1744" s="748">
        <v>12</v>
      </c>
      <c r="M1744" s="749">
        <v>29290.27</v>
      </c>
      <c r="N1744" s="682">
        <v>1</v>
      </c>
      <c r="O1744" s="748">
        <v>6</v>
      </c>
      <c r="P1744" s="749">
        <v>12791.66</v>
      </c>
    </row>
    <row r="1745" spans="1:16" ht="22.5" x14ac:dyDescent="0.2">
      <c r="A1745" s="744">
        <v>480</v>
      </c>
      <c r="B1745" s="744" t="s">
        <v>1264</v>
      </c>
      <c r="C1745" s="744" t="s">
        <v>1201</v>
      </c>
      <c r="D1745" s="746" t="s">
        <v>3307</v>
      </c>
      <c r="E1745" s="750">
        <v>2100</v>
      </c>
      <c r="F1745" s="744" t="s">
        <v>5857</v>
      </c>
      <c r="G1745" s="737" t="s">
        <v>5858</v>
      </c>
      <c r="H1745" s="737" t="s">
        <v>2587</v>
      </c>
      <c r="I1745" s="737" t="s">
        <v>2526</v>
      </c>
      <c r="J1745" s="753" t="s">
        <v>2526</v>
      </c>
      <c r="K1745" s="682">
        <v>1</v>
      </c>
      <c r="L1745" s="748">
        <v>12</v>
      </c>
      <c r="M1745" s="749">
        <v>35412.699999999997</v>
      </c>
      <c r="N1745" s="682">
        <v>1</v>
      </c>
      <c r="O1745" s="748">
        <v>6</v>
      </c>
      <c r="P1745" s="749">
        <v>16048.92</v>
      </c>
    </row>
    <row r="1746" spans="1:16" x14ac:dyDescent="0.2">
      <c r="A1746" s="744">
        <v>480</v>
      </c>
      <c r="B1746" s="744" t="s">
        <v>1264</v>
      </c>
      <c r="C1746" s="744" t="s">
        <v>1201</v>
      </c>
      <c r="D1746" s="746" t="s">
        <v>3096</v>
      </c>
      <c r="E1746" s="750">
        <v>2100</v>
      </c>
      <c r="F1746" s="744" t="s">
        <v>5859</v>
      </c>
      <c r="G1746" s="737" t="s">
        <v>5860</v>
      </c>
      <c r="H1746" s="737" t="s">
        <v>5861</v>
      </c>
      <c r="I1746" s="737" t="s">
        <v>2526</v>
      </c>
      <c r="J1746" s="753" t="s">
        <v>5862</v>
      </c>
      <c r="K1746" s="682">
        <v>1</v>
      </c>
      <c r="L1746" s="748">
        <v>12</v>
      </c>
      <c r="M1746" s="749">
        <v>36894.76</v>
      </c>
      <c r="N1746" s="682">
        <v>1</v>
      </c>
      <c r="O1746" s="748">
        <v>6</v>
      </c>
      <c r="P1746" s="749">
        <v>16530</v>
      </c>
    </row>
    <row r="1747" spans="1:16" x14ac:dyDescent="0.2">
      <c r="A1747" s="744">
        <v>480</v>
      </c>
      <c r="B1747" s="744" t="s">
        <v>1264</v>
      </c>
      <c r="C1747" s="744" t="s">
        <v>1201</v>
      </c>
      <c r="D1747" s="746" t="s">
        <v>3025</v>
      </c>
      <c r="E1747" s="750">
        <v>1800</v>
      </c>
      <c r="F1747" s="744" t="s">
        <v>5863</v>
      </c>
      <c r="G1747" s="737" t="s">
        <v>5864</v>
      </c>
      <c r="H1747" s="737" t="s">
        <v>2587</v>
      </c>
      <c r="I1747" s="737" t="s">
        <v>2526</v>
      </c>
      <c r="J1747" s="753" t="s">
        <v>2526</v>
      </c>
      <c r="K1747" s="682">
        <v>1</v>
      </c>
      <c r="L1747" s="748">
        <v>12</v>
      </c>
      <c r="M1747" s="749">
        <v>33236.11</v>
      </c>
      <c r="N1747" s="682">
        <v>1</v>
      </c>
      <c r="O1747" s="748">
        <v>6</v>
      </c>
      <c r="P1747" s="749">
        <v>14689.74</v>
      </c>
    </row>
    <row r="1748" spans="1:16" x14ac:dyDescent="0.2">
      <c r="A1748" s="744">
        <v>480</v>
      </c>
      <c r="B1748" s="744" t="s">
        <v>1264</v>
      </c>
      <c r="C1748" s="744" t="s">
        <v>1201</v>
      </c>
      <c r="D1748" s="746" t="s">
        <v>3641</v>
      </c>
      <c r="E1748" s="750">
        <v>2100</v>
      </c>
      <c r="F1748" s="744" t="s">
        <v>5865</v>
      </c>
      <c r="G1748" s="737" t="s">
        <v>5866</v>
      </c>
      <c r="H1748" s="737" t="s">
        <v>2583</v>
      </c>
      <c r="I1748" s="737" t="s">
        <v>2526</v>
      </c>
      <c r="J1748" s="753" t="s">
        <v>2526</v>
      </c>
      <c r="K1748" s="682">
        <v>1</v>
      </c>
      <c r="L1748" s="748">
        <v>12</v>
      </c>
      <c r="M1748" s="749">
        <v>36092.36</v>
      </c>
      <c r="N1748" s="682">
        <v>1</v>
      </c>
      <c r="O1748" s="748">
        <v>6</v>
      </c>
      <c r="P1748" s="749">
        <v>16525.669999999998</v>
      </c>
    </row>
    <row r="1749" spans="1:16" x14ac:dyDescent="0.2">
      <c r="A1749" s="744">
        <v>480</v>
      </c>
      <c r="B1749" s="744" t="s">
        <v>2598</v>
      </c>
      <c r="C1749" s="744" t="s">
        <v>1201</v>
      </c>
      <c r="D1749" s="746" t="s">
        <v>2614</v>
      </c>
      <c r="E1749" s="750">
        <v>1500</v>
      </c>
      <c r="F1749" s="744" t="s">
        <v>5867</v>
      </c>
      <c r="G1749" s="737" t="s">
        <v>5868</v>
      </c>
      <c r="H1749" s="737" t="s">
        <v>2617</v>
      </c>
      <c r="I1749" s="737" t="s">
        <v>2526</v>
      </c>
      <c r="J1749" s="753" t="s">
        <v>2526</v>
      </c>
      <c r="K1749" s="682">
        <v>1</v>
      </c>
      <c r="L1749" s="748">
        <v>12</v>
      </c>
      <c r="M1749" s="749">
        <v>29250.810000000005</v>
      </c>
      <c r="N1749" s="682">
        <v>1</v>
      </c>
      <c r="O1749" s="748">
        <v>6</v>
      </c>
      <c r="P1749" s="749">
        <v>12914.720000000001</v>
      </c>
    </row>
    <row r="1750" spans="1:16" ht="22.5" x14ac:dyDescent="0.2">
      <c r="A1750" s="744">
        <v>480</v>
      </c>
      <c r="B1750" s="744" t="s">
        <v>1264</v>
      </c>
      <c r="C1750" s="744" t="s">
        <v>1201</v>
      </c>
      <c r="D1750" s="746" t="s">
        <v>5869</v>
      </c>
      <c r="E1750" s="750">
        <v>5500</v>
      </c>
      <c r="F1750" s="744" t="s">
        <v>5870</v>
      </c>
      <c r="G1750" s="737" t="s">
        <v>5871</v>
      </c>
      <c r="H1750" s="737" t="s">
        <v>5872</v>
      </c>
      <c r="I1750" s="737" t="s">
        <v>2625</v>
      </c>
      <c r="J1750" s="753" t="s">
        <v>2511</v>
      </c>
      <c r="K1750" s="682">
        <v>5</v>
      </c>
      <c r="L1750" s="748">
        <v>12</v>
      </c>
      <c r="M1750" s="749">
        <v>71530.41</v>
      </c>
      <c r="N1750" s="682">
        <v>2</v>
      </c>
      <c r="O1750" s="748">
        <v>6</v>
      </c>
      <c r="P1750" s="749">
        <v>33907.08</v>
      </c>
    </row>
    <row r="1751" spans="1:16" ht="22.5" x14ac:dyDescent="0.2">
      <c r="A1751" s="744">
        <v>480</v>
      </c>
      <c r="B1751" s="744" t="s">
        <v>1264</v>
      </c>
      <c r="C1751" s="744" t="s">
        <v>1201</v>
      </c>
      <c r="D1751" s="746" t="s">
        <v>3811</v>
      </c>
      <c r="E1751" s="750">
        <v>2100</v>
      </c>
      <c r="F1751" s="744" t="s">
        <v>5873</v>
      </c>
      <c r="G1751" s="737" t="s">
        <v>5874</v>
      </c>
      <c r="H1751" s="737" t="s">
        <v>4352</v>
      </c>
      <c r="I1751" s="737" t="s">
        <v>2526</v>
      </c>
      <c r="J1751" s="753" t="s">
        <v>2526</v>
      </c>
      <c r="K1751" s="682">
        <v>1</v>
      </c>
      <c r="L1751" s="748">
        <v>12</v>
      </c>
      <c r="M1751" s="749">
        <v>36735.510000000009</v>
      </c>
      <c r="N1751" s="682">
        <v>1</v>
      </c>
      <c r="O1751" s="748">
        <v>6</v>
      </c>
      <c r="P1751" s="749">
        <v>16521.7</v>
      </c>
    </row>
    <row r="1752" spans="1:16" x14ac:dyDescent="0.2">
      <c r="A1752" s="744">
        <v>480</v>
      </c>
      <c r="B1752" s="744" t="s">
        <v>1264</v>
      </c>
      <c r="C1752" s="744" t="s">
        <v>1201</v>
      </c>
      <c r="D1752" s="746" t="s">
        <v>5875</v>
      </c>
      <c r="E1752" s="750">
        <v>4000</v>
      </c>
      <c r="F1752" s="744" t="s">
        <v>5876</v>
      </c>
      <c r="G1752" s="737" t="s">
        <v>5877</v>
      </c>
      <c r="H1752" s="737" t="s">
        <v>2873</v>
      </c>
      <c r="I1752" s="737" t="s">
        <v>2625</v>
      </c>
      <c r="J1752" s="753" t="s">
        <v>2511</v>
      </c>
      <c r="K1752" s="682">
        <v>1</v>
      </c>
      <c r="L1752" s="748">
        <v>12</v>
      </c>
      <c r="M1752" s="749">
        <v>59693.760000000002</v>
      </c>
      <c r="N1752" s="682">
        <v>1</v>
      </c>
      <c r="O1752" s="748">
        <v>6</v>
      </c>
      <c r="P1752" s="749">
        <v>27920.629999999997</v>
      </c>
    </row>
    <row r="1753" spans="1:16" x14ac:dyDescent="0.2">
      <c r="A1753" s="744">
        <v>480</v>
      </c>
      <c r="B1753" s="744" t="s">
        <v>2598</v>
      </c>
      <c r="C1753" s="744" t="s">
        <v>1201</v>
      </c>
      <c r="D1753" s="746" t="s">
        <v>2809</v>
      </c>
      <c r="E1753" s="750">
        <v>1500</v>
      </c>
      <c r="F1753" s="744" t="s">
        <v>5878</v>
      </c>
      <c r="G1753" s="737" t="s">
        <v>5879</v>
      </c>
      <c r="H1753" s="737" t="s">
        <v>5880</v>
      </c>
      <c r="I1753" s="737" t="s">
        <v>2625</v>
      </c>
      <c r="J1753" s="753" t="s">
        <v>2511</v>
      </c>
      <c r="K1753" s="682">
        <v>1</v>
      </c>
      <c r="L1753" s="748">
        <v>12</v>
      </c>
      <c r="M1753" s="749">
        <v>29562.399999999998</v>
      </c>
      <c r="N1753" s="682">
        <v>1</v>
      </c>
      <c r="O1753" s="748">
        <v>6</v>
      </c>
      <c r="P1753" s="749">
        <v>12929.720000000001</v>
      </c>
    </row>
    <row r="1754" spans="1:16" ht="22.5" x14ac:dyDescent="0.2">
      <c r="A1754" s="744">
        <v>480</v>
      </c>
      <c r="B1754" s="744" t="s">
        <v>2598</v>
      </c>
      <c r="C1754" s="744" t="s">
        <v>1201</v>
      </c>
      <c r="D1754" s="746" t="s">
        <v>2700</v>
      </c>
      <c r="E1754" s="750">
        <v>1800</v>
      </c>
      <c r="F1754" s="744" t="s">
        <v>5881</v>
      </c>
      <c r="G1754" s="737" t="s">
        <v>5882</v>
      </c>
      <c r="H1754" s="737" t="s">
        <v>5883</v>
      </c>
      <c r="I1754" s="737" t="s">
        <v>2625</v>
      </c>
      <c r="J1754" s="753" t="s">
        <v>2511</v>
      </c>
      <c r="K1754" s="682">
        <v>1</v>
      </c>
      <c r="L1754" s="748">
        <v>12</v>
      </c>
      <c r="M1754" s="749">
        <v>33222.530000000006</v>
      </c>
      <c r="N1754" s="682">
        <v>1</v>
      </c>
      <c r="O1754" s="748">
        <v>6</v>
      </c>
      <c r="P1754" s="749">
        <v>14722.17</v>
      </c>
    </row>
    <row r="1755" spans="1:16" x14ac:dyDescent="0.2">
      <c r="A1755" s="744">
        <v>480</v>
      </c>
      <c r="B1755" s="744" t="s">
        <v>2598</v>
      </c>
      <c r="C1755" s="744" t="s">
        <v>1201</v>
      </c>
      <c r="D1755" s="746" t="s">
        <v>2723</v>
      </c>
      <c r="E1755" s="750">
        <v>2500</v>
      </c>
      <c r="F1755" s="744" t="s">
        <v>5884</v>
      </c>
      <c r="G1755" s="737" t="s">
        <v>5885</v>
      </c>
      <c r="H1755" s="737" t="s">
        <v>5139</v>
      </c>
      <c r="I1755" s="737" t="s">
        <v>2625</v>
      </c>
      <c r="J1755" s="753" t="s">
        <v>2511</v>
      </c>
      <c r="K1755" s="682">
        <v>1</v>
      </c>
      <c r="L1755" s="748">
        <v>12</v>
      </c>
      <c r="M1755" s="749">
        <v>41047.769999999997</v>
      </c>
      <c r="N1755" s="682">
        <v>1</v>
      </c>
      <c r="O1755" s="748">
        <v>6</v>
      </c>
      <c r="P1755" s="749">
        <v>18709.379999999997</v>
      </c>
    </row>
    <row r="1756" spans="1:16" x14ac:dyDescent="0.2">
      <c r="A1756" s="744">
        <v>480</v>
      </c>
      <c r="B1756" s="744" t="s">
        <v>2598</v>
      </c>
      <c r="C1756" s="744" t="s">
        <v>1201</v>
      </c>
      <c r="D1756" s="746" t="s">
        <v>2614</v>
      </c>
      <c r="E1756" s="750">
        <v>1500</v>
      </c>
      <c r="F1756" s="744" t="s">
        <v>5886</v>
      </c>
      <c r="G1756" s="737" t="s">
        <v>5887</v>
      </c>
      <c r="H1756" s="737" t="s">
        <v>5888</v>
      </c>
      <c r="I1756" s="737" t="s">
        <v>2526</v>
      </c>
      <c r="J1756" s="753" t="s">
        <v>2526</v>
      </c>
      <c r="K1756" s="682">
        <v>1</v>
      </c>
      <c r="L1756" s="748">
        <v>12</v>
      </c>
      <c r="M1756" s="749">
        <v>29478.480000000003</v>
      </c>
      <c r="N1756" s="682">
        <v>1</v>
      </c>
      <c r="O1756" s="748">
        <v>6</v>
      </c>
      <c r="P1756" s="749">
        <v>12795.720000000001</v>
      </c>
    </row>
    <row r="1757" spans="1:16" ht="22.5" x14ac:dyDescent="0.2">
      <c r="A1757" s="744">
        <v>480</v>
      </c>
      <c r="B1757" s="744" t="s">
        <v>2598</v>
      </c>
      <c r="C1757" s="744" t="s">
        <v>1201</v>
      </c>
      <c r="D1757" s="746" t="s">
        <v>2614</v>
      </c>
      <c r="E1757" s="750">
        <v>1500</v>
      </c>
      <c r="F1757" s="744" t="s">
        <v>5889</v>
      </c>
      <c r="G1757" s="737" t="s">
        <v>5890</v>
      </c>
      <c r="H1757" s="737" t="s">
        <v>5891</v>
      </c>
      <c r="I1757" s="737" t="s">
        <v>2625</v>
      </c>
      <c r="J1757" s="753" t="s">
        <v>2511</v>
      </c>
      <c r="K1757" s="682">
        <v>1</v>
      </c>
      <c r="L1757" s="748">
        <v>12</v>
      </c>
      <c r="M1757" s="749">
        <v>29629.450000000004</v>
      </c>
      <c r="N1757" s="682">
        <v>1</v>
      </c>
      <c r="O1757" s="748">
        <v>6</v>
      </c>
      <c r="P1757" s="749">
        <v>12930</v>
      </c>
    </row>
    <row r="1758" spans="1:16" x14ac:dyDescent="0.2">
      <c r="A1758" s="744">
        <v>480</v>
      </c>
      <c r="B1758" s="744" t="s">
        <v>2598</v>
      </c>
      <c r="C1758" s="744" t="s">
        <v>1201</v>
      </c>
      <c r="D1758" s="746" t="s">
        <v>2614</v>
      </c>
      <c r="E1758" s="750">
        <v>1500</v>
      </c>
      <c r="F1758" s="744" t="s">
        <v>5892</v>
      </c>
      <c r="G1758" s="737" t="s">
        <v>5893</v>
      </c>
      <c r="H1758" s="737" t="s">
        <v>2873</v>
      </c>
      <c r="I1758" s="737" t="s">
        <v>2625</v>
      </c>
      <c r="J1758" s="753" t="s">
        <v>2511</v>
      </c>
      <c r="K1758" s="682">
        <v>1</v>
      </c>
      <c r="L1758" s="748">
        <v>12</v>
      </c>
      <c r="M1758" s="749">
        <v>29611.43</v>
      </c>
      <c r="N1758" s="682">
        <v>1</v>
      </c>
      <c r="O1758" s="748">
        <v>6</v>
      </c>
      <c r="P1758" s="749">
        <v>12923.619999999999</v>
      </c>
    </row>
    <row r="1759" spans="1:16" x14ac:dyDescent="0.2">
      <c r="A1759" s="744">
        <v>480</v>
      </c>
      <c r="B1759" s="744" t="s">
        <v>2598</v>
      </c>
      <c r="C1759" s="744" t="s">
        <v>1201</v>
      </c>
      <c r="D1759" s="746" t="s">
        <v>2614</v>
      </c>
      <c r="E1759" s="750">
        <v>1500</v>
      </c>
      <c r="F1759" s="744" t="s">
        <v>5894</v>
      </c>
      <c r="G1759" s="737" t="s">
        <v>5895</v>
      </c>
      <c r="H1759" s="737" t="s">
        <v>3524</v>
      </c>
      <c r="I1759" s="737" t="s">
        <v>2625</v>
      </c>
      <c r="J1759" s="753" t="s">
        <v>2511</v>
      </c>
      <c r="K1759" s="682">
        <v>4</v>
      </c>
      <c r="L1759" s="748">
        <v>12</v>
      </c>
      <c r="M1759" s="749">
        <v>29632.940000000002</v>
      </c>
      <c r="N1759" s="682">
        <v>1</v>
      </c>
      <c r="O1759" s="748">
        <v>6</v>
      </c>
      <c r="P1759" s="749">
        <v>12930</v>
      </c>
    </row>
    <row r="1760" spans="1:16" x14ac:dyDescent="0.2">
      <c r="A1760" s="744">
        <v>480</v>
      </c>
      <c r="B1760" s="744" t="s">
        <v>2598</v>
      </c>
      <c r="C1760" s="744" t="s">
        <v>1201</v>
      </c>
      <c r="D1760" s="746" t="s">
        <v>2614</v>
      </c>
      <c r="E1760" s="750">
        <v>1500</v>
      </c>
      <c r="F1760" s="744" t="s">
        <v>5896</v>
      </c>
      <c r="G1760" s="737" t="s">
        <v>5897</v>
      </c>
      <c r="H1760" s="737" t="s">
        <v>3506</v>
      </c>
      <c r="I1760" s="737" t="s">
        <v>2625</v>
      </c>
      <c r="J1760" s="753" t="s">
        <v>2511</v>
      </c>
      <c r="K1760" s="682">
        <v>1</v>
      </c>
      <c r="L1760" s="748">
        <v>12</v>
      </c>
      <c r="M1760" s="749">
        <v>29616.800000000003</v>
      </c>
      <c r="N1760" s="682">
        <v>1</v>
      </c>
      <c r="O1760" s="748">
        <v>6</v>
      </c>
      <c r="P1760" s="749">
        <v>12863.33</v>
      </c>
    </row>
    <row r="1761" spans="1:16" ht="22.5" x14ac:dyDescent="0.2">
      <c r="A1761" s="744">
        <v>480</v>
      </c>
      <c r="B1761" s="744" t="s">
        <v>2598</v>
      </c>
      <c r="C1761" s="744" t="s">
        <v>1201</v>
      </c>
      <c r="D1761" s="746" t="s">
        <v>5598</v>
      </c>
      <c r="E1761" s="750">
        <v>1500</v>
      </c>
      <c r="F1761" s="744" t="s">
        <v>5898</v>
      </c>
      <c r="G1761" s="737" t="s">
        <v>5899</v>
      </c>
      <c r="H1761" s="737" t="s">
        <v>5900</v>
      </c>
      <c r="I1761" s="737" t="s">
        <v>2526</v>
      </c>
      <c r="J1761" s="753" t="s">
        <v>2526</v>
      </c>
      <c r="K1761" s="682">
        <v>1</v>
      </c>
      <c r="L1761" s="748">
        <v>12</v>
      </c>
      <c r="M1761" s="749">
        <v>29555.43</v>
      </c>
      <c r="N1761" s="682">
        <v>1</v>
      </c>
      <c r="O1761" s="748">
        <v>6</v>
      </c>
      <c r="P1761" s="749">
        <v>12872.24</v>
      </c>
    </row>
    <row r="1762" spans="1:16" x14ac:dyDescent="0.2">
      <c r="A1762" s="744">
        <v>480</v>
      </c>
      <c r="B1762" s="744" t="s">
        <v>2598</v>
      </c>
      <c r="C1762" s="744" t="s">
        <v>1201</v>
      </c>
      <c r="D1762" s="746" t="s">
        <v>2604</v>
      </c>
      <c r="E1762" s="750">
        <v>1500</v>
      </c>
      <c r="F1762" s="744" t="s">
        <v>5901</v>
      </c>
      <c r="G1762" s="737" t="s">
        <v>5902</v>
      </c>
      <c r="H1762" s="737" t="s">
        <v>3506</v>
      </c>
      <c r="I1762" s="737" t="s">
        <v>2625</v>
      </c>
      <c r="J1762" s="753" t="s">
        <v>2511</v>
      </c>
      <c r="K1762" s="682">
        <v>1</v>
      </c>
      <c r="L1762" s="748">
        <v>12</v>
      </c>
      <c r="M1762" s="749">
        <v>29621.259999999995</v>
      </c>
      <c r="N1762" s="682">
        <v>1</v>
      </c>
      <c r="O1762" s="748">
        <v>6</v>
      </c>
      <c r="P1762" s="749">
        <v>12929.720000000001</v>
      </c>
    </row>
    <row r="1763" spans="1:16" x14ac:dyDescent="0.2">
      <c r="A1763" s="744">
        <v>480</v>
      </c>
      <c r="B1763" s="744" t="s">
        <v>2598</v>
      </c>
      <c r="C1763" s="744" t="s">
        <v>1201</v>
      </c>
      <c r="D1763" s="746" t="s">
        <v>2614</v>
      </c>
      <c r="E1763" s="750">
        <v>1500</v>
      </c>
      <c r="F1763" s="744" t="s">
        <v>5903</v>
      </c>
      <c r="G1763" s="737" t="s">
        <v>5904</v>
      </c>
      <c r="H1763" s="737" t="s">
        <v>2583</v>
      </c>
      <c r="I1763" s="737" t="s">
        <v>2526</v>
      </c>
      <c r="J1763" s="753" t="s">
        <v>2526</v>
      </c>
      <c r="K1763" s="682">
        <v>1</v>
      </c>
      <c r="L1763" s="748">
        <v>12</v>
      </c>
      <c r="M1763" s="749">
        <v>29386.680000000008</v>
      </c>
      <c r="N1763" s="682">
        <v>1</v>
      </c>
      <c r="O1763" s="748">
        <v>6</v>
      </c>
      <c r="P1763" s="749">
        <v>12819.86</v>
      </c>
    </row>
    <row r="1764" spans="1:16" x14ac:dyDescent="0.2">
      <c r="A1764" s="744">
        <v>480</v>
      </c>
      <c r="B1764" s="744" t="s">
        <v>2598</v>
      </c>
      <c r="C1764" s="744" t="s">
        <v>1201</v>
      </c>
      <c r="D1764" s="746" t="s">
        <v>2604</v>
      </c>
      <c r="E1764" s="750">
        <v>1500</v>
      </c>
      <c r="F1764" s="744" t="s">
        <v>5905</v>
      </c>
      <c r="G1764" s="737" t="s">
        <v>5906</v>
      </c>
      <c r="H1764" s="737" t="s">
        <v>2583</v>
      </c>
      <c r="I1764" s="737" t="s">
        <v>2526</v>
      </c>
      <c r="J1764" s="753" t="s">
        <v>2526</v>
      </c>
      <c r="K1764" s="682">
        <v>1</v>
      </c>
      <c r="L1764" s="748">
        <v>12</v>
      </c>
      <c r="M1764" s="749">
        <v>29688.36</v>
      </c>
      <c r="N1764" s="682">
        <v>1</v>
      </c>
      <c r="O1764" s="748">
        <v>6</v>
      </c>
      <c r="P1764" s="749">
        <v>12930</v>
      </c>
    </row>
    <row r="1765" spans="1:16" x14ac:dyDescent="0.2">
      <c r="A1765" s="744">
        <v>480</v>
      </c>
      <c r="B1765" s="744" t="s">
        <v>2598</v>
      </c>
      <c r="C1765" s="744" t="s">
        <v>1201</v>
      </c>
      <c r="D1765" s="746" t="s">
        <v>2604</v>
      </c>
      <c r="E1765" s="750">
        <v>1500</v>
      </c>
      <c r="F1765" s="744" t="s">
        <v>5907</v>
      </c>
      <c r="G1765" s="737" t="s">
        <v>5908</v>
      </c>
      <c r="H1765" s="737" t="s">
        <v>2583</v>
      </c>
      <c r="I1765" s="737" t="s">
        <v>2526</v>
      </c>
      <c r="J1765" s="753" t="s">
        <v>2526</v>
      </c>
      <c r="K1765" s="682">
        <v>1</v>
      </c>
      <c r="L1765" s="748">
        <v>12</v>
      </c>
      <c r="M1765" s="749">
        <v>29613.38</v>
      </c>
      <c r="N1765" s="682">
        <v>1</v>
      </c>
      <c r="O1765" s="748">
        <v>6</v>
      </c>
      <c r="P1765" s="749">
        <v>12922.36</v>
      </c>
    </row>
    <row r="1766" spans="1:16" x14ac:dyDescent="0.2">
      <c r="A1766" s="744">
        <v>480</v>
      </c>
      <c r="B1766" s="744" t="s">
        <v>1264</v>
      </c>
      <c r="C1766" s="744" t="s">
        <v>1201</v>
      </c>
      <c r="D1766" s="746" t="s">
        <v>3013</v>
      </c>
      <c r="E1766" s="750">
        <v>5000</v>
      </c>
      <c r="F1766" s="744" t="s">
        <v>5909</v>
      </c>
      <c r="G1766" s="737" t="s">
        <v>5910</v>
      </c>
      <c r="H1766" s="737" t="s">
        <v>2509</v>
      </c>
      <c r="I1766" s="737" t="s">
        <v>2625</v>
      </c>
      <c r="J1766" s="753" t="s">
        <v>2511</v>
      </c>
      <c r="K1766" s="682">
        <v>5</v>
      </c>
      <c r="L1766" s="748">
        <v>12</v>
      </c>
      <c r="M1766" s="749">
        <v>65692.02</v>
      </c>
      <c r="N1766" s="682">
        <v>2</v>
      </c>
      <c r="O1766" s="748">
        <v>6</v>
      </c>
      <c r="P1766" s="749">
        <v>30930</v>
      </c>
    </row>
    <row r="1767" spans="1:16" ht="22.5" x14ac:dyDescent="0.2">
      <c r="A1767" s="744">
        <v>480</v>
      </c>
      <c r="B1767" s="744" t="s">
        <v>1264</v>
      </c>
      <c r="C1767" s="744" t="s">
        <v>1201</v>
      </c>
      <c r="D1767" s="746" t="s">
        <v>4931</v>
      </c>
      <c r="E1767" s="750">
        <v>2500</v>
      </c>
      <c r="F1767" s="744" t="s">
        <v>5911</v>
      </c>
      <c r="G1767" s="737" t="s">
        <v>5912</v>
      </c>
      <c r="H1767" s="737" t="s">
        <v>2806</v>
      </c>
      <c r="I1767" s="737" t="s">
        <v>2625</v>
      </c>
      <c r="J1767" s="753" t="s">
        <v>2511</v>
      </c>
      <c r="K1767" s="682">
        <v>1</v>
      </c>
      <c r="L1767" s="748">
        <v>12</v>
      </c>
      <c r="M1767" s="749">
        <v>41596.69</v>
      </c>
      <c r="N1767" s="682">
        <v>1</v>
      </c>
      <c r="O1767" s="748">
        <v>6</v>
      </c>
      <c r="P1767" s="749">
        <v>18928.97</v>
      </c>
    </row>
    <row r="1768" spans="1:16" x14ac:dyDescent="0.2">
      <c r="A1768" s="744">
        <v>480</v>
      </c>
      <c r="B1768" s="744" t="s">
        <v>1264</v>
      </c>
      <c r="C1768" s="744" t="s">
        <v>1201</v>
      </c>
      <c r="D1768" s="746" t="s">
        <v>5298</v>
      </c>
      <c r="E1768" s="750">
        <v>2100</v>
      </c>
      <c r="F1768" s="744" t="s">
        <v>5913</v>
      </c>
      <c r="G1768" s="737" t="s">
        <v>5914</v>
      </c>
      <c r="H1768" s="737" t="s">
        <v>2571</v>
      </c>
      <c r="I1768" s="737" t="s">
        <v>2625</v>
      </c>
      <c r="J1768" s="753" t="s">
        <v>2511</v>
      </c>
      <c r="K1768" s="682">
        <v>1</v>
      </c>
      <c r="L1768" s="748">
        <v>12</v>
      </c>
      <c r="M1768" s="749">
        <v>36888.62000000001</v>
      </c>
      <c r="N1768" s="682">
        <v>1</v>
      </c>
      <c r="O1768" s="748">
        <v>6</v>
      </c>
      <c r="P1768" s="749">
        <v>16518.43</v>
      </c>
    </row>
    <row r="1769" spans="1:16" x14ac:dyDescent="0.2">
      <c r="A1769" s="744">
        <v>480</v>
      </c>
      <c r="B1769" s="744" t="s">
        <v>2598</v>
      </c>
      <c r="C1769" s="744" t="s">
        <v>1201</v>
      </c>
      <c r="D1769" s="746" t="s">
        <v>3985</v>
      </c>
      <c r="E1769" s="750">
        <v>1500</v>
      </c>
      <c r="F1769" s="744" t="s">
        <v>5915</v>
      </c>
      <c r="G1769" s="737" t="s">
        <v>5916</v>
      </c>
      <c r="H1769" s="737" t="s">
        <v>2519</v>
      </c>
      <c r="I1769" s="737" t="s">
        <v>2521</v>
      </c>
      <c r="J1769" s="753" t="s">
        <v>2521</v>
      </c>
      <c r="K1769" s="682">
        <v>1</v>
      </c>
      <c r="L1769" s="748">
        <v>12</v>
      </c>
      <c r="M1769" s="749">
        <v>29482.759999999995</v>
      </c>
      <c r="N1769" s="682">
        <v>1</v>
      </c>
      <c r="O1769" s="748">
        <v>6</v>
      </c>
      <c r="P1769" s="749">
        <v>12862.08</v>
      </c>
    </row>
    <row r="1770" spans="1:16" ht="22.5" x14ac:dyDescent="0.2">
      <c r="A1770" s="744">
        <v>480</v>
      </c>
      <c r="B1770" s="744" t="s">
        <v>2598</v>
      </c>
      <c r="C1770" s="744" t="s">
        <v>1201</v>
      </c>
      <c r="D1770" s="746" t="s">
        <v>2614</v>
      </c>
      <c r="E1770" s="750">
        <v>1500</v>
      </c>
      <c r="F1770" s="744" t="s">
        <v>5917</v>
      </c>
      <c r="G1770" s="737" t="s">
        <v>5918</v>
      </c>
      <c r="H1770" s="737" t="s">
        <v>5919</v>
      </c>
      <c r="I1770" s="737" t="s">
        <v>2526</v>
      </c>
      <c r="J1770" s="753" t="s">
        <v>2526</v>
      </c>
      <c r="K1770" s="682">
        <v>1</v>
      </c>
      <c r="L1770" s="748">
        <v>12</v>
      </c>
      <c r="M1770" s="749">
        <v>29396.660000000003</v>
      </c>
      <c r="N1770" s="682">
        <v>1</v>
      </c>
      <c r="O1770" s="748">
        <v>6</v>
      </c>
      <c r="P1770" s="749">
        <v>12863.33</v>
      </c>
    </row>
    <row r="1771" spans="1:16" x14ac:dyDescent="0.2">
      <c r="A1771" s="744">
        <v>480</v>
      </c>
      <c r="B1771" s="744" t="s">
        <v>2598</v>
      </c>
      <c r="C1771" s="744" t="s">
        <v>1201</v>
      </c>
      <c r="D1771" s="746" t="s">
        <v>2604</v>
      </c>
      <c r="E1771" s="750">
        <v>1500</v>
      </c>
      <c r="F1771" s="744" t="s">
        <v>5920</v>
      </c>
      <c r="G1771" s="737" t="s">
        <v>5921</v>
      </c>
      <c r="H1771" s="737" t="s">
        <v>2583</v>
      </c>
      <c r="I1771" s="737" t="s">
        <v>2526</v>
      </c>
      <c r="J1771" s="753" t="s">
        <v>2526</v>
      </c>
      <c r="K1771" s="682">
        <v>1</v>
      </c>
      <c r="L1771" s="748">
        <v>12</v>
      </c>
      <c r="M1771" s="749">
        <v>29338.05999999999</v>
      </c>
      <c r="N1771" s="682">
        <v>1</v>
      </c>
      <c r="O1771" s="748">
        <v>6</v>
      </c>
      <c r="P1771" s="749">
        <v>12919.17</v>
      </c>
    </row>
    <row r="1772" spans="1:16" x14ac:dyDescent="0.2">
      <c r="A1772" s="744">
        <v>480</v>
      </c>
      <c r="B1772" s="744" t="s">
        <v>1264</v>
      </c>
      <c r="C1772" s="744" t="s">
        <v>1201</v>
      </c>
      <c r="D1772" s="746" t="s">
        <v>2556</v>
      </c>
      <c r="E1772" s="750">
        <v>2100</v>
      </c>
      <c r="F1772" s="744" t="s">
        <v>1889</v>
      </c>
      <c r="G1772" s="737" t="s">
        <v>1890</v>
      </c>
      <c r="H1772" s="737" t="s">
        <v>2583</v>
      </c>
      <c r="I1772" s="737" t="s">
        <v>2526</v>
      </c>
      <c r="J1772" s="753" t="s">
        <v>2526</v>
      </c>
      <c r="K1772" s="682">
        <v>1</v>
      </c>
      <c r="L1772" s="748">
        <v>7</v>
      </c>
      <c r="M1772" s="749">
        <v>25592.78</v>
      </c>
      <c r="N1772" s="682"/>
      <c r="O1772" s="748"/>
      <c r="P1772" s="749"/>
    </row>
    <row r="1773" spans="1:16" x14ac:dyDescent="0.2">
      <c r="A1773" s="744">
        <v>480</v>
      </c>
      <c r="B1773" s="744" t="s">
        <v>2598</v>
      </c>
      <c r="C1773" s="744" t="s">
        <v>1201</v>
      </c>
      <c r="D1773" s="746" t="s">
        <v>2614</v>
      </c>
      <c r="E1773" s="750">
        <v>1500</v>
      </c>
      <c r="F1773" s="744" t="s">
        <v>5922</v>
      </c>
      <c r="G1773" s="737" t="s">
        <v>5923</v>
      </c>
      <c r="H1773" s="737" t="s">
        <v>2571</v>
      </c>
      <c r="I1773" s="737" t="s">
        <v>2625</v>
      </c>
      <c r="J1773" s="753" t="s">
        <v>2511</v>
      </c>
      <c r="K1773" s="682">
        <v>1</v>
      </c>
      <c r="L1773" s="748">
        <v>12</v>
      </c>
      <c r="M1773" s="749">
        <v>29268.300000000003</v>
      </c>
      <c r="N1773" s="682">
        <v>1</v>
      </c>
      <c r="O1773" s="748">
        <v>6</v>
      </c>
      <c r="P1773" s="749">
        <v>12863.05</v>
      </c>
    </row>
    <row r="1774" spans="1:16" ht="22.5" x14ac:dyDescent="0.2">
      <c r="A1774" s="744">
        <v>480</v>
      </c>
      <c r="B1774" s="744" t="s">
        <v>2598</v>
      </c>
      <c r="C1774" s="744" t="s">
        <v>1201</v>
      </c>
      <c r="D1774" s="746" t="s">
        <v>2700</v>
      </c>
      <c r="E1774" s="750">
        <v>1800</v>
      </c>
      <c r="F1774" s="744" t="s">
        <v>5924</v>
      </c>
      <c r="G1774" s="737" t="s">
        <v>5925</v>
      </c>
      <c r="H1774" s="737" t="s">
        <v>5926</v>
      </c>
      <c r="I1774" s="737" t="s">
        <v>2526</v>
      </c>
      <c r="J1774" s="753" t="s">
        <v>2526</v>
      </c>
      <c r="K1774" s="682">
        <v>1</v>
      </c>
      <c r="L1774" s="748">
        <v>12</v>
      </c>
      <c r="M1774" s="749">
        <v>33111.839999999997</v>
      </c>
      <c r="N1774" s="682">
        <v>1</v>
      </c>
      <c r="O1774" s="748">
        <v>6</v>
      </c>
      <c r="P1774" s="749">
        <v>14729.84</v>
      </c>
    </row>
    <row r="1775" spans="1:16" ht="22.5" x14ac:dyDescent="0.2">
      <c r="A1775" s="744">
        <v>480</v>
      </c>
      <c r="B1775" s="744" t="s">
        <v>2598</v>
      </c>
      <c r="C1775" s="744" t="s">
        <v>1201</v>
      </c>
      <c r="D1775" s="746" t="s">
        <v>4601</v>
      </c>
      <c r="E1775" s="750">
        <v>1500</v>
      </c>
      <c r="F1775" s="744" t="s">
        <v>5927</v>
      </c>
      <c r="G1775" s="737" t="s">
        <v>5928</v>
      </c>
      <c r="H1775" s="737" t="s">
        <v>5929</v>
      </c>
      <c r="I1775" s="737" t="s">
        <v>2526</v>
      </c>
      <c r="J1775" s="753" t="s">
        <v>2526</v>
      </c>
      <c r="K1775" s="682">
        <v>1</v>
      </c>
      <c r="L1775" s="748">
        <v>12</v>
      </c>
      <c r="M1775" s="749">
        <v>28978.290000000005</v>
      </c>
      <c r="N1775" s="682">
        <v>1</v>
      </c>
      <c r="O1775" s="748">
        <v>6</v>
      </c>
      <c r="P1775" s="749">
        <v>12694.710000000001</v>
      </c>
    </row>
    <row r="1776" spans="1:16" x14ac:dyDescent="0.2">
      <c r="A1776" s="744">
        <v>480</v>
      </c>
      <c r="B1776" s="744" t="s">
        <v>2598</v>
      </c>
      <c r="C1776" s="744" t="s">
        <v>1201</v>
      </c>
      <c r="D1776" s="746" t="s">
        <v>2700</v>
      </c>
      <c r="E1776" s="750">
        <v>1800</v>
      </c>
      <c r="F1776" s="744" t="s">
        <v>5930</v>
      </c>
      <c r="G1776" s="737" t="s">
        <v>5931</v>
      </c>
      <c r="H1776" s="737" t="s">
        <v>3524</v>
      </c>
      <c r="I1776" s="737" t="s">
        <v>2625</v>
      </c>
      <c r="J1776" s="753" t="s">
        <v>2511</v>
      </c>
      <c r="K1776" s="682">
        <v>1</v>
      </c>
      <c r="L1776" s="748">
        <v>12</v>
      </c>
      <c r="M1776" s="749">
        <v>33183.870000000003</v>
      </c>
      <c r="N1776" s="682">
        <v>1</v>
      </c>
      <c r="O1776" s="748">
        <v>6</v>
      </c>
      <c r="P1776" s="749">
        <v>14353.369999999999</v>
      </c>
    </row>
    <row r="1777" spans="1:16" ht="22.5" x14ac:dyDescent="0.2">
      <c r="A1777" s="744">
        <v>480</v>
      </c>
      <c r="B1777" s="744" t="s">
        <v>2598</v>
      </c>
      <c r="C1777" s="744" t="s">
        <v>1201</v>
      </c>
      <c r="D1777" s="746" t="s">
        <v>2604</v>
      </c>
      <c r="E1777" s="750">
        <v>1500</v>
      </c>
      <c r="F1777" s="744" t="s">
        <v>5932</v>
      </c>
      <c r="G1777" s="737" t="s">
        <v>5933</v>
      </c>
      <c r="H1777" s="737" t="s">
        <v>5934</v>
      </c>
      <c r="I1777" s="737" t="s">
        <v>2526</v>
      </c>
      <c r="J1777" s="753" t="s">
        <v>2526</v>
      </c>
      <c r="K1777" s="682">
        <v>1</v>
      </c>
      <c r="L1777" s="748">
        <v>12</v>
      </c>
      <c r="M1777" s="749">
        <v>29496.680000000004</v>
      </c>
      <c r="N1777" s="682">
        <v>1</v>
      </c>
      <c r="O1777" s="748">
        <v>6</v>
      </c>
      <c r="P1777" s="749">
        <v>12929.720000000001</v>
      </c>
    </row>
    <row r="1778" spans="1:16" x14ac:dyDescent="0.2">
      <c r="A1778" s="744">
        <v>480</v>
      </c>
      <c r="B1778" s="744" t="s">
        <v>2598</v>
      </c>
      <c r="C1778" s="744" t="s">
        <v>1201</v>
      </c>
      <c r="D1778" s="746" t="s">
        <v>2604</v>
      </c>
      <c r="E1778" s="750">
        <v>1500</v>
      </c>
      <c r="F1778" s="744" t="s">
        <v>5935</v>
      </c>
      <c r="G1778" s="737" t="s">
        <v>5936</v>
      </c>
      <c r="H1778" s="737" t="s">
        <v>2583</v>
      </c>
      <c r="I1778" s="737" t="s">
        <v>2526</v>
      </c>
      <c r="J1778" s="753" t="s">
        <v>2526</v>
      </c>
      <c r="K1778" s="682">
        <v>1</v>
      </c>
      <c r="L1778" s="748">
        <v>12</v>
      </c>
      <c r="M1778" s="749">
        <v>29472.950000000004</v>
      </c>
      <c r="N1778" s="682">
        <v>1</v>
      </c>
      <c r="O1778" s="748">
        <v>6</v>
      </c>
      <c r="P1778" s="749">
        <v>12908.89</v>
      </c>
    </row>
    <row r="1779" spans="1:16" x14ac:dyDescent="0.2">
      <c r="A1779" s="744">
        <v>480</v>
      </c>
      <c r="B1779" s="744" t="s">
        <v>3203</v>
      </c>
      <c r="C1779" s="744" t="s">
        <v>1201</v>
      </c>
      <c r="D1779" s="746" t="s">
        <v>2614</v>
      </c>
      <c r="E1779" s="750">
        <v>1500</v>
      </c>
      <c r="F1779" s="744" t="s">
        <v>5937</v>
      </c>
      <c r="G1779" s="737" t="s">
        <v>5938</v>
      </c>
      <c r="H1779" s="737" t="s">
        <v>2873</v>
      </c>
      <c r="I1779" s="737" t="s">
        <v>2526</v>
      </c>
      <c r="J1779" s="753" t="s">
        <v>2526</v>
      </c>
      <c r="K1779" s="682">
        <v>2</v>
      </c>
      <c r="L1779" s="748">
        <v>6</v>
      </c>
      <c r="M1779" s="749">
        <v>17746.54</v>
      </c>
      <c r="N1779" s="682"/>
      <c r="O1779" s="748"/>
      <c r="P1779" s="749"/>
    </row>
    <row r="1780" spans="1:16" x14ac:dyDescent="0.2">
      <c r="A1780" s="744">
        <v>480</v>
      </c>
      <c r="B1780" s="744" t="s">
        <v>2598</v>
      </c>
      <c r="C1780" s="744" t="s">
        <v>1201</v>
      </c>
      <c r="D1780" s="746" t="s">
        <v>2641</v>
      </c>
      <c r="E1780" s="750">
        <v>2100</v>
      </c>
      <c r="F1780" s="744" t="s">
        <v>5939</v>
      </c>
      <c r="G1780" s="737" t="s">
        <v>5940</v>
      </c>
      <c r="H1780" s="737" t="s">
        <v>2873</v>
      </c>
      <c r="I1780" s="737" t="s">
        <v>2625</v>
      </c>
      <c r="J1780" s="753" t="s">
        <v>2511</v>
      </c>
      <c r="K1780" s="682">
        <v>4</v>
      </c>
      <c r="L1780" s="748">
        <v>12</v>
      </c>
      <c r="M1780" s="749">
        <v>36726.660000000003</v>
      </c>
      <c r="N1780" s="682">
        <v>1</v>
      </c>
      <c r="O1780" s="748">
        <v>6</v>
      </c>
      <c r="P1780" s="749">
        <v>16443.330000000002</v>
      </c>
    </row>
    <row r="1781" spans="1:16" x14ac:dyDescent="0.2">
      <c r="A1781" s="744">
        <v>480</v>
      </c>
      <c r="B1781" s="744" t="s">
        <v>2598</v>
      </c>
      <c r="C1781" s="744" t="s">
        <v>1201</v>
      </c>
      <c r="D1781" s="746" t="s">
        <v>2614</v>
      </c>
      <c r="E1781" s="750">
        <v>1500</v>
      </c>
      <c r="F1781" s="744" t="s">
        <v>5941</v>
      </c>
      <c r="G1781" s="737" t="s">
        <v>5942</v>
      </c>
      <c r="H1781" s="737" t="s">
        <v>2760</v>
      </c>
      <c r="I1781" s="737" t="s">
        <v>2526</v>
      </c>
      <c r="J1781" s="753" t="s">
        <v>2526</v>
      </c>
      <c r="K1781" s="682">
        <v>1</v>
      </c>
      <c r="L1781" s="748">
        <v>12</v>
      </c>
      <c r="M1781" s="749">
        <v>29631.410000000003</v>
      </c>
      <c r="N1781" s="682">
        <v>1</v>
      </c>
      <c r="O1781" s="748">
        <v>6</v>
      </c>
      <c r="P1781" s="749">
        <v>12929.869999999999</v>
      </c>
    </row>
    <row r="1782" spans="1:16" x14ac:dyDescent="0.2">
      <c r="A1782" s="744">
        <v>480</v>
      </c>
      <c r="B1782" s="744" t="s">
        <v>1264</v>
      </c>
      <c r="C1782" s="744" t="s">
        <v>1201</v>
      </c>
      <c r="D1782" s="746" t="s">
        <v>2662</v>
      </c>
      <c r="E1782" s="750">
        <v>2100</v>
      </c>
      <c r="F1782" s="744" t="s">
        <v>2443</v>
      </c>
      <c r="G1782" s="737" t="s">
        <v>2444</v>
      </c>
      <c r="H1782" s="737" t="s">
        <v>5943</v>
      </c>
      <c r="I1782" s="737" t="s">
        <v>2625</v>
      </c>
      <c r="J1782" s="753" t="s">
        <v>2511</v>
      </c>
      <c r="K1782" s="682">
        <v>1</v>
      </c>
      <c r="L1782" s="748">
        <v>7</v>
      </c>
      <c r="M1782" s="749">
        <v>25079.459999999995</v>
      </c>
      <c r="N1782" s="682"/>
      <c r="O1782" s="748"/>
      <c r="P1782" s="749"/>
    </row>
    <row r="1783" spans="1:16" x14ac:dyDescent="0.2">
      <c r="A1783" s="744">
        <v>480</v>
      </c>
      <c r="B1783" s="744" t="s">
        <v>2598</v>
      </c>
      <c r="C1783" s="744" t="s">
        <v>1201</v>
      </c>
      <c r="D1783" s="746" t="s">
        <v>3537</v>
      </c>
      <c r="E1783" s="750">
        <v>1500</v>
      </c>
      <c r="F1783" s="744" t="s">
        <v>5944</v>
      </c>
      <c r="G1783" s="737" t="s">
        <v>5945</v>
      </c>
      <c r="H1783" s="737" t="s">
        <v>5946</v>
      </c>
      <c r="I1783" s="737" t="s">
        <v>2625</v>
      </c>
      <c r="J1783" s="753" t="s">
        <v>2511</v>
      </c>
      <c r="K1783" s="682">
        <v>1</v>
      </c>
      <c r="L1783" s="748">
        <v>12</v>
      </c>
      <c r="M1783" s="749">
        <v>29597.409999999996</v>
      </c>
      <c r="N1783" s="682">
        <v>1</v>
      </c>
      <c r="O1783" s="748">
        <v>6</v>
      </c>
      <c r="P1783" s="749">
        <v>12744.14</v>
      </c>
    </row>
    <row r="1784" spans="1:16" x14ac:dyDescent="0.2">
      <c r="A1784" s="744">
        <v>480</v>
      </c>
      <c r="B1784" s="744" t="s">
        <v>2598</v>
      </c>
      <c r="C1784" s="744" t="s">
        <v>1201</v>
      </c>
      <c r="D1784" s="746" t="s">
        <v>2614</v>
      </c>
      <c r="E1784" s="750">
        <v>1500</v>
      </c>
      <c r="F1784" s="744" t="s">
        <v>5947</v>
      </c>
      <c r="G1784" s="737" t="s">
        <v>5948</v>
      </c>
      <c r="H1784" s="737" t="s">
        <v>2519</v>
      </c>
      <c r="I1784" s="737" t="s">
        <v>2519</v>
      </c>
      <c r="J1784" s="753" t="s">
        <v>2519</v>
      </c>
      <c r="K1784" s="682">
        <v>5</v>
      </c>
      <c r="L1784" s="748">
        <v>12</v>
      </c>
      <c r="M1784" s="749">
        <v>24598.129999999997</v>
      </c>
      <c r="N1784" s="682">
        <v>2</v>
      </c>
      <c r="O1784" s="748">
        <v>6</v>
      </c>
      <c r="P1784" s="749">
        <v>9928.44</v>
      </c>
    </row>
    <row r="1785" spans="1:16" x14ac:dyDescent="0.2">
      <c r="A1785" s="744">
        <v>480</v>
      </c>
      <c r="B1785" s="744" t="s">
        <v>1264</v>
      </c>
      <c r="C1785" s="744" t="s">
        <v>1201</v>
      </c>
      <c r="D1785" s="746" t="s">
        <v>2608</v>
      </c>
      <c r="E1785" s="750">
        <v>1500</v>
      </c>
      <c r="F1785" s="744" t="s">
        <v>5949</v>
      </c>
      <c r="G1785" s="737" t="s">
        <v>5950</v>
      </c>
      <c r="H1785" s="737" t="s">
        <v>2617</v>
      </c>
      <c r="I1785" s="737" t="s">
        <v>2526</v>
      </c>
      <c r="J1785" s="753" t="s">
        <v>2526</v>
      </c>
      <c r="K1785" s="682">
        <v>1</v>
      </c>
      <c r="L1785" s="748">
        <v>12</v>
      </c>
      <c r="M1785" s="749">
        <v>29742.099999999995</v>
      </c>
      <c r="N1785" s="682">
        <v>1</v>
      </c>
      <c r="O1785" s="748">
        <v>6</v>
      </c>
      <c r="P1785" s="749">
        <v>12879.3</v>
      </c>
    </row>
    <row r="1786" spans="1:16" x14ac:dyDescent="0.2">
      <c r="A1786" s="744">
        <v>480</v>
      </c>
      <c r="B1786" s="744" t="s">
        <v>1264</v>
      </c>
      <c r="C1786" s="744" t="s">
        <v>1201</v>
      </c>
      <c r="D1786" s="746" t="s">
        <v>2945</v>
      </c>
      <c r="E1786" s="750">
        <v>1500</v>
      </c>
      <c r="F1786" s="744" t="s">
        <v>1721</v>
      </c>
      <c r="G1786" s="737" t="s">
        <v>1722</v>
      </c>
      <c r="H1786" s="737" t="s">
        <v>5555</v>
      </c>
      <c r="I1786" s="737" t="s">
        <v>2526</v>
      </c>
      <c r="J1786" s="753" t="s">
        <v>2526</v>
      </c>
      <c r="K1786" s="682">
        <v>1</v>
      </c>
      <c r="L1786" s="748">
        <v>6</v>
      </c>
      <c r="M1786" s="749">
        <v>18143.310000000001</v>
      </c>
      <c r="N1786" s="682"/>
      <c r="O1786" s="748"/>
      <c r="P1786" s="749"/>
    </row>
    <row r="1787" spans="1:16" x14ac:dyDescent="0.2">
      <c r="A1787" s="744">
        <v>480</v>
      </c>
      <c r="B1787" s="744" t="s">
        <v>3203</v>
      </c>
      <c r="C1787" s="744" t="s">
        <v>1201</v>
      </c>
      <c r="D1787" s="746" t="s">
        <v>2746</v>
      </c>
      <c r="E1787" s="750">
        <v>1500</v>
      </c>
      <c r="F1787" s="744" t="s">
        <v>2563</v>
      </c>
      <c r="G1787" s="737" t="s">
        <v>2564</v>
      </c>
      <c r="H1787" s="737" t="s">
        <v>2565</v>
      </c>
      <c r="I1787" s="737" t="s">
        <v>2526</v>
      </c>
      <c r="J1787" s="753" t="s">
        <v>2526</v>
      </c>
      <c r="K1787" s="682">
        <v>1</v>
      </c>
      <c r="L1787" s="748">
        <v>9</v>
      </c>
      <c r="M1787" s="749">
        <v>23684.470000000005</v>
      </c>
      <c r="N1787" s="682"/>
      <c r="O1787" s="748"/>
      <c r="P1787" s="749"/>
    </row>
    <row r="1788" spans="1:16" x14ac:dyDescent="0.2">
      <c r="A1788" s="744">
        <v>480</v>
      </c>
      <c r="B1788" s="744" t="s">
        <v>2598</v>
      </c>
      <c r="C1788" s="744" t="s">
        <v>1201</v>
      </c>
      <c r="D1788" s="746" t="s">
        <v>2614</v>
      </c>
      <c r="E1788" s="750">
        <v>1500</v>
      </c>
      <c r="F1788" s="744" t="s">
        <v>5951</v>
      </c>
      <c r="G1788" s="737" t="s">
        <v>5952</v>
      </c>
      <c r="H1788" s="737" t="s">
        <v>2515</v>
      </c>
      <c r="I1788" s="737" t="s">
        <v>2625</v>
      </c>
      <c r="J1788" s="753" t="s">
        <v>2511</v>
      </c>
      <c r="K1788" s="682">
        <v>1</v>
      </c>
      <c r="L1788" s="748">
        <v>12</v>
      </c>
      <c r="M1788" s="749">
        <v>29362.529999999992</v>
      </c>
      <c r="N1788" s="682">
        <v>1</v>
      </c>
      <c r="O1788" s="748">
        <v>6</v>
      </c>
      <c r="P1788" s="749">
        <v>12826.1</v>
      </c>
    </row>
    <row r="1789" spans="1:16" ht="22.5" x14ac:dyDescent="0.2">
      <c r="A1789" s="744">
        <v>480</v>
      </c>
      <c r="B1789" s="744" t="s">
        <v>1264</v>
      </c>
      <c r="C1789" s="744" t="s">
        <v>1201</v>
      </c>
      <c r="D1789" s="746" t="s">
        <v>3577</v>
      </c>
      <c r="E1789" s="750">
        <v>3500</v>
      </c>
      <c r="F1789" s="744" t="s">
        <v>5953</v>
      </c>
      <c r="G1789" s="737" t="s">
        <v>5954</v>
      </c>
      <c r="H1789" s="737" t="s">
        <v>5955</v>
      </c>
      <c r="I1789" s="737" t="s">
        <v>2526</v>
      </c>
      <c r="J1789" s="753" t="s">
        <v>2526</v>
      </c>
      <c r="K1789" s="682">
        <v>5</v>
      </c>
      <c r="L1789" s="748">
        <v>12</v>
      </c>
      <c r="M1789" s="749">
        <v>47576.27</v>
      </c>
      <c r="N1789" s="682">
        <v>2</v>
      </c>
      <c r="O1789" s="748">
        <v>6</v>
      </c>
      <c r="P1789" s="749">
        <v>21924.41</v>
      </c>
    </row>
    <row r="1790" spans="1:16" ht="22.5" x14ac:dyDescent="0.2">
      <c r="A1790" s="744">
        <v>480</v>
      </c>
      <c r="B1790" s="744" t="s">
        <v>2598</v>
      </c>
      <c r="C1790" s="744" t="s">
        <v>1201</v>
      </c>
      <c r="D1790" s="746" t="s">
        <v>5956</v>
      </c>
      <c r="E1790" s="750">
        <v>2100</v>
      </c>
      <c r="F1790" s="744" t="s">
        <v>5957</v>
      </c>
      <c r="G1790" s="737" t="s">
        <v>5958</v>
      </c>
      <c r="H1790" s="737" t="s">
        <v>5959</v>
      </c>
      <c r="I1790" s="737" t="s">
        <v>2625</v>
      </c>
      <c r="J1790" s="753" t="s">
        <v>2511</v>
      </c>
      <c r="K1790" s="682">
        <v>1</v>
      </c>
      <c r="L1790" s="748">
        <v>12</v>
      </c>
      <c r="M1790" s="749">
        <v>36410.42</v>
      </c>
      <c r="N1790" s="682">
        <v>1</v>
      </c>
      <c r="O1790" s="748">
        <v>6</v>
      </c>
      <c r="P1790" s="749">
        <v>16452.940000000002</v>
      </c>
    </row>
    <row r="1791" spans="1:16" x14ac:dyDescent="0.2">
      <c r="A1791" s="744">
        <v>480</v>
      </c>
      <c r="B1791" s="744" t="s">
        <v>2598</v>
      </c>
      <c r="C1791" s="744" t="s">
        <v>1201</v>
      </c>
      <c r="D1791" s="746" t="s">
        <v>4601</v>
      </c>
      <c r="E1791" s="750">
        <v>1500</v>
      </c>
      <c r="F1791" s="744" t="s">
        <v>5960</v>
      </c>
      <c r="G1791" s="737" t="s">
        <v>5961</v>
      </c>
      <c r="H1791" s="737" t="s">
        <v>2525</v>
      </c>
      <c r="I1791" s="737" t="s">
        <v>2526</v>
      </c>
      <c r="J1791" s="753" t="s">
        <v>2526</v>
      </c>
      <c r="K1791" s="682">
        <v>1</v>
      </c>
      <c r="L1791" s="748">
        <v>12</v>
      </c>
      <c r="M1791" s="749">
        <v>29100.399999999998</v>
      </c>
      <c r="N1791" s="682">
        <v>1</v>
      </c>
      <c r="O1791" s="748">
        <v>6</v>
      </c>
      <c r="P1791" s="749">
        <v>12930.41</v>
      </c>
    </row>
    <row r="1792" spans="1:16" x14ac:dyDescent="0.2">
      <c r="A1792" s="744">
        <v>480</v>
      </c>
      <c r="B1792" s="744" t="s">
        <v>2598</v>
      </c>
      <c r="C1792" s="744" t="s">
        <v>1201</v>
      </c>
      <c r="D1792" s="746" t="s">
        <v>4931</v>
      </c>
      <c r="E1792" s="750">
        <v>2500</v>
      </c>
      <c r="F1792" s="744" t="s">
        <v>5962</v>
      </c>
      <c r="G1792" s="737" t="s">
        <v>5963</v>
      </c>
      <c r="H1792" s="737" t="s">
        <v>2551</v>
      </c>
      <c r="I1792" s="737" t="s">
        <v>2625</v>
      </c>
      <c r="J1792" s="753" t="s">
        <v>2511</v>
      </c>
      <c r="K1792" s="682">
        <v>1</v>
      </c>
      <c r="L1792" s="748">
        <v>12</v>
      </c>
      <c r="M1792" s="749">
        <v>41574.400000000009</v>
      </c>
      <c r="N1792" s="682">
        <v>1</v>
      </c>
      <c r="O1792" s="748">
        <v>6</v>
      </c>
      <c r="P1792" s="749">
        <v>18829.38</v>
      </c>
    </row>
    <row r="1793" spans="1:16" x14ac:dyDescent="0.2">
      <c r="A1793" s="744">
        <v>480</v>
      </c>
      <c r="B1793" s="744" t="s">
        <v>2598</v>
      </c>
      <c r="C1793" s="744" t="s">
        <v>1201</v>
      </c>
      <c r="D1793" s="746" t="s">
        <v>2719</v>
      </c>
      <c r="E1793" s="750">
        <v>1500</v>
      </c>
      <c r="F1793" s="744" t="s">
        <v>5964</v>
      </c>
      <c r="G1793" s="737" t="s">
        <v>5965</v>
      </c>
      <c r="H1793" s="737" t="s">
        <v>2617</v>
      </c>
      <c r="I1793" s="737" t="s">
        <v>2625</v>
      </c>
      <c r="J1793" s="753" t="s">
        <v>2511</v>
      </c>
      <c r="K1793" s="682">
        <v>1</v>
      </c>
      <c r="L1793" s="748">
        <v>12</v>
      </c>
      <c r="M1793" s="749">
        <v>28968.629999999994</v>
      </c>
      <c r="N1793" s="682">
        <v>1</v>
      </c>
      <c r="O1793" s="748">
        <v>6</v>
      </c>
      <c r="P1793" s="749">
        <v>12825.54</v>
      </c>
    </row>
    <row r="1794" spans="1:16" x14ac:dyDescent="0.2">
      <c r="A1794" s="744">
        <v>480</v>
      </c>
      <c r="B1794" s="744" t="s">
        <v>2598</v>
      </c>
      <c r="C1794" s="744" t="s">
        <v>1201</v>
      </c>
      <c r="D1794" s="746" t="s">
        <v>2604</v>
      </c>
      <c r="E1794" s="750">
        <v>1500</v>
      </c>
      <c r="F1794" s="744" t="s">
        <v>5966</v>
      </c>
      <c r="G1794" s="737" t="s">
        <v>5967</v>
      </c>
      <c r="H1794" s="737" t="s">
        <v>4749</v>
      </c>
      <c r="I1794" s="737" t="s">
        <v>2526</v>
      </c>
      <c r="J1794" s="753" t="s">
        <v>2526</v>
      </c>
      <c r="K1794" s="682">
        <v>1</v>
      </c>
      <c r="L1794" s="748">
        <v>12</v>
      </c>
      <c r="M1794" s="749">
        <v>29486.399999999998</v>
      </c>
      <c r="N1794" s="682">
        <v>1</v>
      </c>
      <c r="O1794" s="748">
        <v>6</v>
      </c>
      <c r="P1794" s="749">
        <v>12888.34</v>
      </c>
    </row>
    <row r="1795" spans="1:16" x14ac:dyDescent="0.2">
      <c r="A1795" s="744">
        <v>480</v>
      </c>
      <c r="B1795" s="744" t="s">
        <v>2598</v>
      </c>
      <c r="C1795" s="744" t="s">
        <v>1201</v>
      </c>
      <c r="D1795" s="746" t="s">
        <v>5968</v>
      </c>
      <c r="E1795" s="750">
        <v>2500</v>
      </c>
      <c r="F1795" s="744" t="s">
        <v>5969</v>
      </c>
      <c r="G1795" s="737" t="s">
        <v>5970</v>
      </c>
      <c r="H1795" s="737" t="s">
        <v>2509</v>
      </c>
      <c r="I1795" s="737" t="s">
        <v>2625</v>
      </c>
      <c r="J1795" s="753" t="s">
        <v>2511</v>
      </c>
      <c r="K1795" s="682">
        <v>1</v>
      </c>
      <c r="L1795" s="748">
        <v>12</v>
      </c>
      <c r="M1795" s="749">
        <v>41652.94</v>
      </c>
      <c r="N1795" s="682">
        <v>1</v>
      </c>
      <c r="O1795" s="748">
        <v>6</v>
      </c>
      <c r="P1795" s="749">
        <v>18921.050000000003</v>
      </c>
    </row>
    <row r="1796" spans="1:16" x14ac:dyDescent="0.2">
      <c r="A1796" s="744">
        <v>480</v>
      </c>
      <c r="B1796" s="744" t="s">
        <v>2598</v>
      </c>
      <c r="C1796" s="744" t="s">
        <v>1201</v>
      </c>
      <c r="D1796" s="746" t="s">
        <v>2604</v>
      </c>
      <c r="E1796" s="750">
        <v>1500</v>
      </c>
      <c r="F1796" s="744" t="s">
        <v>5971</v>
      </c>
      <c r="G1796" s="737" t="s">
        <v>5972</v>
      </c>
      <c r="H1796" s="737" t="s">
        <v>2583</v>
      </c>
      <c r="I1796" s="737" t="s">
        <v>2526</v>
      </c>
      <c r="J1796" s="753" t="s">
        <v>2526</v>
      </c>
      <c r="K1796" s="682">
        <v>1</v>
      </c>
      <c r="L1796" s="748">
        <v>12</v>
      </c>
      <c r="M1796" s="749">
        <v>29601.529999999995</v>
      </c>
      <c r="N1796" s="682">
        <v>1</v>
      </c>
      <c r="O1796" s="748">
        <v>6</v>
      </c>
      <c r="P1796" s="749">
        <v>12914.7</v>
      </c>
    </row>
    <row r="1797" spans="1:16" x14ac:dyDescent="0.2">
      <c r="A1797" s="744">
        <v>480</v>
      </c>
      <c r="B1797" s="744" t="s">
        <v>2598</v>
      </c>
      <c r="C1797" s="744" t="s">
        <v>1201</v>
      </c>
      <c r="D1797" s="746" t="s">
        <v>2604</v>
      </c>
      <c r="E1797" s="750">
        <v>1500</v>
      </c>
      <c r="F1797" s="744" t="s">
        <v>5973</v>
      </c>
      <c r="G1797" s="737" t="s">
        <v>5974</v>
      </c>
      <c r="H1797" s="737" t="s">
        <v>5975</v>
      </c>
      <c r="I1797" s="737" t="s">
        <v>2625</v>
      </c>
      <c r="J1797" s="753" t="s">
        <v>2511</v>
      </c>
      <c r="K1797" s="682">
        <v>1</v>
      </c>
      <c r="L1797" s="748">
        <v>12</v>
      </c>
      <c r="M1797" s="749">
        <v>28821.760000000002</v>
      </c>
      <c r="N1797" s="682">
        <v>1</v>
      </c>
      <c r="O1797" s="748">
        <v>6</v>
      </c>
      <c r="P1797" s="749">
        <v>12607.91</v>
      </c>
    </row>
    <row r="1798" spans="1:16" x14ac:dyDescent="0.2">
      <c r="A1798" s="744">
        <v>480</v>
      </c>
      <c r="B1798" s="744" t="s">
        <v>2598</v>
      </c>
      <c r="C1798" s="744" t="s">
        <v>1201</v>
      </c>
      <c r="D1798" s="746" t="s">
        <v>5976</v>
      </c>
      <c r="E1798" s="750">
        <v>3500</v>
      </c>
      <c r="F1798" s="744" t="s">
        <v>5977</v>
      </c>
      <c r="G1798" s="737" t="s">
        <v>5978</v>
      </c>
      <c r="H1798" s="737" t="s">
        <v>5979</v>
      </c>
      <c r="I1798" s="737" t="s">
        <v>2625</v>
      </c>
      <c r="J1798" s="753" t="s">
        <v>2511</v>
      </c>
      <c r="K1798" s="682">
        <v>1</v>
      </c>
      <c r="L1798" s="748">
        <v>12</v>
      </c>
      <c r="M1798" s="749">
        <v>51014.429999999993</v>
      </c>
      <c r="N1798" s="682">
        <v>1</v>
      </c>
      <c r="O1798" s="748">
        <v>6</v>
      </c>
      <c r="P1798" s="749">
        <v>26543.78</v>
      </c>
    </row>
    <row r="1799" spans="1:16" ht="22.5" x14ac:dyDescent="0.2">
      <c r="A1799" s="744">
        <v>480</v>
      </c>
      <c r="B1799" s="744" t="s">
        <v>2598</v>
      </c>
      <c r="C1799" s="744" t="s">
        <v>1201</v>
      </c>
      <c r="D1799" s="746" t="s">
        <v>2509</v>
      </c>
      <c r="E1799" s="750">
        <v>4500</v>
      </c>
      <c r="F1799" s="744" t="s">
        <v>5980</v>
      </c>
      <c r="G1799" s="737" t="s">
        <v>5981</v>
      </c>
      <c r="H1799" s="737" t="s">
        <v>2555</v>
      </c>
      <c r="I1799" s="737" t="s">
        <v>2625</v>
      </c>
      <c r="J1799" s="753" t="s">
        <v>2511</v>
      </c>
      <c r="K1799" s="682">
        <v>1</v>
      </c>
      <c r="L1799" s="748">
        <v>12</v>
      </c>
      <c r="M1799" s="749">
        <v>63179.140000000007</v>
      </c>
      <c r="N1799" s="682">
        <v>1</v>
      </c>
      <c r="O1799" s="748">
        <v>6</v>
      </c>
      <c r="P1799" s="749">
        <v>30655.34</v>
      </c>
    </row>
    <row r="1800" spans="1:16" x14ac:dyDescent="0.2">
      <c r="A1800" s="744">
        <v>480</v>
      </c>
      <c r="B1800" s="744" t="s">
        <v>2598</v>
      </c>
      <c r="C1800" s="744" t="s">
        <v>1201</v>
      </c>
      <c r="D1800" s="746" t="s">
        <v>2604</v>
      </c>
      <c r="E1800" s="750">
        <v>1500</v>
      </c>
      <c r="F1800" s="744" t="s">
        <v>5982</v>
      </c>
      <c r="G1800" s="737" t="s">
        <v>5983</v>
      </c>
      <c r="H1800" s="737" t="s">
        <v>5984</v>
      </c>
      <c r="I1800" s="737" t="s">
        <v>2625</v>
      </c>
      <c r="J1800" s="753" t="s">
        <v>2511</v>
      </c>
      <c r="K1800" s="682">
        <v>1</v>
      </c>
      <c r="L1800" s="748">
        <v>12</v>
      </c>
      <c r="M1800" s="749">
        <v>29499.84</v>
      </c>
      <c r="N1800" s="682">
        <v>1</v>
      </c>
      <c r="O1800" s="748">
        <v>6</v>
      </c>
      <c r="P1800" s="749">
        <v>12858.35</v>
      </c>
    </row>
    <row r="1801" spans="1:16" x14ac:dyDescent="0.2">
      <c r="A1801" s="744">
        <v>480</v>
      </c>
      <c r="B1801" s="744" t="s">
        <v>2598</v>
      </c>
      <c r="C1801" s="744" t="s">
        <v>1201</v>
      </c>
      <c r="D1801" s="746" t="s">
        <v>5985</v>
      </c>
      <c r="E1801" s="750">
        <v>2100</v>
      </c>
      <c r="F1801" s="744" t="s">
        <v>5986</v>
      </c>
      <c r="G1801" s="737" t="s">
        <v>5987</v>
      </c>
      <c r="H1801" s="737" t="s">
        <v>2860</v>
      </c>
      <c r="I1801" s="737" t="s">
        <v>2625</v>
      </c>
      <c r="J1801" s="753" t="s">
        <v>2511</v>
      </c>
      <c r="K1801" s="682">
        <v>1</v>
      </c>
      <c r="L1801" s="748">
        <v>12</v>
      </c>
      <c r="M1801" s="749">
        <v>35969.039999999994</v>
      </c>
      <c r="N1801" s="682">
        <v>1</v>
      </c>
      <c r="O1801" s="748">
        <v>6</v>
      </c>
      <c r="P1801" s="749">
        <v>17139.45</v>
      </c>
    </row>
    <row r="1802" spans="1:16" x14ac:dyDescent="0.2">
      <c r="A1802" s="744">
        <v>480</v>
      </c>
      <c r="B1802" s="744" t="s">
        <v>2598</v>
      </c>
      <c r="C1802" s="744" t="s">
        <v>1201</v>
      </c>
      <c r="D1802" s="746" t="s">
        <v>2614</v>
      </c>
      <c r="E1802" s="750">
        <v>1500</v>
      </c>
      <c r="F1802" s="744" t="s">
        <v>5988</v>
      </c>
      <c r="G1802" s="737" t="s">
        <v>5989</v>
      </c>
      <c r="H1802" s="737" t="s">
        <v>2624</v>
      </c>
      <c r="I1802" s="737" t="s">
        <v>2625</v>
      </c>
      <c r="J1802" s="753" t="s">
        <v>2511</v>
      </c>
      <c r="K1802" s="682">
        <v>1</v>
      </c>
      <c r="L1802" s="748">
        <v>12</v>
      </c>
      <c r="M1802" s="749">
        <v>29212.080000000002</v>
      </c>
      <c r="N1802" s="682">
        <v>1</v>
      </c>
      <c r="O1802" s="748">
        <v>6</v>
      </c>
      <c r="P1802" s="749">
        <v>13022.100000000002</v>
      </c>
    </row>
    <row r="1803" spans="1:16" x14ac:dyDescent="0.2">
      <c r="A1803" s="744">
        <v>480</v>
      </c>
      <c r="B1803" s="744" t="s">
        <v>2598</v>
      </c>
      <c r="C1803" s="744" t="s">
        <v>1201</v>
      </c>
      <c r="D1803" s="746" t="s">
        <v>2614</v>
      </c>
      <c r="E1803" s="750">
        <v>1500</v>
      </c>
      <c r="F1803" s="744" t="s">
        <v>5990</v>
      </c>
      <c r="G1803" s="737" t="s">
        <v>5991</v>
      </c>
      <c r="H1803" s="737" t="s">
        <v>3472</v>
      </c>
      <c r="I1803" s="737" t="s">
        <v>2526</v>
      </c>
      <c r="J1803" s="753" t="s">
        <v>2526</v>
      </c>
      <c r="K1803" s="682">
        <v>1</v>
      </c>
      <c r="L1803" s="748">
        <v>12</v>
      </c>
      <c r="M1803" s="749">
        <v>28843.300000000003</v>
      </c>
      <c r="N1803" s="682">
        <v>1</v>
      </c>
      <c r="O1803" s="748">
        <v>6</v>
      </c>
      <c r="P1803" s="749">
        <v>12872.91</v>
      </c>
    </row>
    <row r="1804" spans="1:16" x14ac:dyDescent="0.2">
      <c r="A1804" s="744">
        <v>480</v>
      </c>
      <c r="B1804" s="744" t="s">
        <v>2598</v>
      </c>
      <c r="C1804" s="744" t="s">
        <v>1201</v>
      </c>
      <c r="D1804" s="746" t="s">
        <v>2614</v>
      </c>
      <c r="E1804" s="750">
        <v>1500</v>
      </c>
      <c r="F1804" s="744" t="s">
        <v>5992</v>
      </c>
      <c r="G1804" s="737" t="s">
        <v>5993</v>
      </c>
      <c r="H1804" s="737" t="s">
        <v>2525</v>
      </c>
      <c r="I1804" s="737" t="s">
        <v>2526</v>
      </c>
      <c r="J1804" s="753" t="s">
        <v>2526</v>
      </c>
      <c r="K1804" s="682">
        <v>1</v>
      </c>
      <c r="L1804" s="748">
        <v>12</v>
      </c>
      <c r="M1804" s="749">
        <v>29562.640000000003</v>
      </c>
      <c r="N1804" s="682">
        <v>1</v>
      </c>
      <c r="O1804" s="748">
        <v>6</v>
      </c>
      <c r="P1804" s="749">
        <v>12729.46</v>
      </c>
    </row>
    <row r="1805" spans="1:16" x14ac:dyDescent="0.2">
      <c r="A1805" s="744">
        <v>480</v>
      </c>
      <c r="B1805" s="744" t="s">
        <v>2598</v>
      </c>
      <c r="C1805" s="744" t="s">
        <v>1201</v>
      </c>
      <c r="D1805" s="746" t="s">
        <v>2614</v>
      </c>
      <c r="E1805" s="750">
        <v>1500</v>
      </c>
      <c r="F1805" s="744" t="s">
        <v>5994</v>
      </c>
      <c r="G1805" s="737" t="s">
        <v>5995</v>
      </c>
      <c r="H1805" s="737" t="s">
        <v>2583</v>
      </c>
      <c r="I1805" s="737" t="s">
        <v>2526</v>
      </c>
      <c r="J1805" s="753" t="s">
        <v>2526</v>
      </c>
      <c r="K1805" s="682">
        <v>1</v>
      </c>
      <c r="L1805" s="748">
        <v>12</v>
      </c>
      <c r="M1805" s="749">
        <v>29580.550000000003</v>
      </c>
      <c r="N1805" s="682">
        <v>1</v>
      </c>
      <c r="O1805" s="748">
        <v>6</v>
      </c>
      <c r="P1805" s="749">
        <v>12926.8</v>
      </c>
    </row>
    <row r="1806" spans="1:16" x14ac:dyDescent="0.2">
      <c r="A1806" s="744">
        <v>480</v>
      </c>
      <c r="B1806" s="744" t="s">
        <v>1264</v>
      </c>
      <c r="C1806" s="744" t="s">
        <v>1201</v>
      </c>
      <c r="D1806" s="746" t="s">
        <v>2604</v>
      </c>
      <c r="E1806" s="750">
        <v>1500</v>
      </c>
      <c r="F1806" s="744" t="s">
        <v>2535</v>
      </c>
      <c r="G1806" s="737" t="s">
        <v>2536</v>
      </c>
      <c r="H1806" s="737" t="s">
        <v>2537</v>
      </c>
      <c r="I1806" s="737" t="s">
        <v>2526</v>
      </c>
      <c r="J1806" s="753" t="s">
        <v>2526</v>
      </c>
      <c r="K1806" s="682">
        <v>1</v>
      </c>
      <c r="L1806" s="748">
        <v>8</v>
      </c>
      <c r="M1806" s="749">
        <v>22118.190000000002</v>
      </c>
      <c r="N1806" s="682"/>
      <c r="O1806" s="748"/>
      <c r="P1806" s="749"/>
    </row>
    <row r="1807" spans="1:16" x14ac:dyDescent="0.2">
      <c r="A1807" s="744">
        <v>480</v>
      </c>
      <c r="B1807" s="744" t="s">
        <v>2598</v>
      </c>
      <c r="C1807" s="744" t="s">
        <v>1201</v>
      </c>
      <c r="D1807" s="746" t="s">
        <v>2604</v>
      </c>
      <c r="E1807" s="750">
        <v>1500</v>
      </c>
      <c r="F1807" s="744" t="s">
        <v>5996</v>
      </c>
      <c r="G1807" s="737" t="s">
        <v>5997</v>
      </c>
      <c r="H1807" s="737" t="s">
        <v>2583</v>
      </c>
      <c r="I1807" s="737" t="s">
        <v>2526</v>
      </c>
      <c r="J1807" s="753" t="s">
        <v>2526</v>
      </c>
      <c r="K1807" s="682">
        <v>1</v>
      </c>
      <c r="L1807" s="748">
        <v>12</v>
      </c>
      <c r="M1807" s="749">
        <v>29633.33</v>
      </c>
      <c r="N1807" s="682">
        <v>1</v>
      </c>
      <c r="O1807" s="748">
        <v>6</v>
      </c>
      <c r="P1807" s="749">
        <v>12863.33</v>
      </c>
    </row>
    <row r="1808" spans="1:16" x14ac:dyDescent="0.2">
      <c r="A1808" s="744">
        <v>480</v>
      </c>
      <c r="B1808" s="744" t="s">
        <v>1264</v>
      </c>
      <c r="C1808" s="744" t="s">
        <v>1201</v>
      </c>
      <c r="D1808" s="746" t="s">
        <v>5998</v>
      </c>
      <c r="E1808" s="750">
        <v>6000</v>
      </c>
      <c r="F1808" s="744" t="s">
        <v>5999</v>
      </c>
      <c r="G1808" s="737" t="s">
        <v>6000</v>
      </c>
      <c r="H1808" s="737" t="s">
        <v>3517</v>
      </c>
      <c r="I1808" s="737" t="s">
        <v>2625</v>
      </c>
      <c r="J1808" s="753" t="s">
        <v>2511</v>
      </c>
      <c r="K1808" s="682">
        <v>5</v>
      </c>
      <c r="L1808" s="748">
        <v>12</v>
      </c>
      <c r="M1808" s="749">
        <v>77686.67</v>
      </c>
      <c r="N1808" s="682">
        <v>2</v>
      </c>
      <c r="O1808" s="748">
        <v>6</v>
      </c>
      <c r="P1808" s="749">
        <v>36929.17</v>
      </c>
    </row>
    <row r="1809" spans="1:16" x14ac:dyDescent="0.2">
      <c r="A1809" s="744">
        <v>480</v>
      </c>
      <c r="B1809" s="744" t="s">
        <v>1264</v>
      </c>
      <c r="C1809" s="744" t="s">
        <v>1201</v>
      </c>
      <c r="D1809" s="746" t="s">
        <v>2621</v>
      </c>
      <c r="E1809" s="750">
        <v>1800</v>
      </c>
      <c r="F1809" s="744" t="s">
        <v>6001</v>
      </c>
      <c r="G1809" s="737" t="s">
        <v>6002</v>
      </c>
      <c r="H1809" s="737" t="s">
        <v>2519</v>
      </c>
      <c r="I1809" s="737" t="s">
        <v>2519</v>
      </c>
      <c r="J1809" s="753" t="s">
        <v>2519</v>
      </c>
      <c r="K1809" s="682">
        <v>5</v>
      </c>
      <c r="L1809" s="748">
        <v>12</v>
      </c>
      <c r="M1809" s="749">
        <v>33243.17</v>
      </c>
      <c r="N1809" s="682">
        <v>3</v>
      </c>
      <c r="O1809" s="748">
        <v>6</v>
      </c>
      <c r="P1809" s="749">
        <v>14642.939999999999</v>
      </c>
    </row>
    <row r="1810" spans="1:16" ht="22.5" x14ac:dyDescent="0.2">
      <c r="A1810" s="744">
        <v>480</v>
      </c>
      <c r="B1810" s="744" t="s">
        <v>2598</v>
      </c>
      <c r="C1810" s="744" t="s">
        <v>1201</v>
      </c>
      <c r="D1810" s="746" t="s">
        <v>2614</v>
      </c>
      <c r="E1810" s="750">
        <v>1500</v>
      </c>
      <c r="F1810" s="744" t="s">
        <v>6003</v>
      </c>
      <c r="G1810" s="737" t="s">
        <v>6004</v>
      </c>
      <c r="H1810" s="737" t="s">
        <v>6005</v>
      </c>
      <c r="I1810" s="737" t="s">
        <v>2625</v>
      </c>
      <c r="J1810" s="753" t="s">
        <v>2511</v>
      </c>
      <c r="K1810" s="682">
        <v>4</v>
      </c>
      <c r="L1810" s="748">
        <v>12</v>
      </c>
      <c r="M1810" s="749">
        <v>29619.47</v>
      </c>
      <c r="N1810" s="682">
        <v>1</v>
      </c>
      <c r="O1810" s="748">
        <v>6</v>
      </c>
      <c r="P1810" s="749">
        <v>12902.630000000001</v>
      </c>
    </row>
    <row r="1811" spans="1:16" x14ac:dyDescent="0.2">
      <c r="A1811" s="744">
        <v>480</v>
      </c>
      <c r="B1811" s="744" t="s">
        <v>2598</v>
      </c>
      <c r="C1811" s="744" t="s">
        <v>1201</v>
      </c>
      <c r="D1811" s="746" t="s">
        <v>6006</v>
      </c>
      <c r="E1811" s="750">
        <v>7000</v>
      </c>
      <c r="F1811" s="744" t="s">
        <v>6007</v>
      </c>
      <c r="G1811" s="737" t="s">
        <v>6008</v>
      </c>
      <c r="H1811" s="737" t="s">
        <v>3625</v>
      </c>
      <c r="I1811" s="737" t="s">
        <v>2625</v>
      </c>
      <c r="J1811" s="753" t="s">
        <v>2511</v>
      </c>
      <c r="K1811" s="682">
        <v>1</v>
      </c>
      <c r="L1811" s="748">
        <v>12</v>
      </c>
      <c r="M1811" s="749">
        <v>88743.349999999991</v>
      </c>
      <c r="N1811" s="682">
        <v>1</v>
      </c>
      <c r="O1811" s="748">
        <v>6</v>
      </c>
      <c r="P1811" s="749">
        <v>42909.1</v>
      </c>
    </row>
    <row r="1812" spans="1:16" x14ac:dyDescent="0.2">
      <c r="A1812" s="744">
        <v>480</v>
      </c>
      <c r="B1812" s="744" t="s">
        <v>1264</v>
      </c>
      <c r="C1812" s="744" t="s">
        <v>1201</v>
      </c>
      <c r="D1812" s="746" t="s">
        <v>2509</v>
      </c>
      <c r="E1812" s="750">
        <v>3500</v>
      </c>
      <c r="F1812" s="744" t="s">
        <v>6009</v>
      </c>
      <c r="G1812" s="737" t="s">
        <v>6010</v>
      </c>
      <c r="H1812" s="737" t="s">
        <v>2555</v>
      </c>
      <c r="I1812" s="737" t="s">
        <v>2625</v>
      </c>
      <c r="J1812" s="753" t="s">
        <v>2511</v>
      </c>
      <c r="K1812" s="682">
        <v>1</v>
      </c>
      <c r="L1812" s="748">
        <v>12</v>
      </c>
      <c r="M1812" s="749">
        <v>53127.340000000004</v>
      </c>
      <c r="N1812" s="682">
        <v>1</v>
      </c>
      <c r="O1812" s="748">
        <v>6</v>
      </c>
      <c r="P1812" s="749">
        <v>24982.199999999997</v>
      </c>
    </row>
    <row r="1813" spans="1:16" x14ac:dyDescent="0.2">
      <c r="A1813" s="744">
        <v>480</v>
      </c>
      <c r="B1813" s="744" t="s">
        <v>1264</v>
      </c>
      <c r="C1813" s="744" t="s">
        <v>1201</v>
      </c>
      <c r="D1813" s="746" t="s">
        <v>3046</v>
      </c>
      <c r="E1813" s="750">
        <v>4500</v>
      </c>
      <c r="F1813" s="744" t="s">
        <v>1467</v>
      </c>
      <c r="G1813" s="737" t="s">
        <v>1468</v>
      </c>
      <c r="H1813" s="737" t="s">
        <v>6011</v>
      </c>
      <c r="I1813" s="737" t="s">
        <v>2625</v>
      </c>
      <c r="J1813" s="753" t="s">
        <v>2511</v>
      </c>
      <c r="K1813" s="682">
        <v>1</v>
      </c>
      <c r="L1813" s="748">
        <v>6</v>
      </c>
      <c r="M1813" s="749">
        <v>35405.929999999993</v>
      </c>
      <c r="N1813" s="682"/>
      <c r="O1813" s="748"/>
      <c r="P1813" s="749"/>
    </row>
    <row r="1814" spans="1:16" ht="22.5" x14ac:dyDescent="0.2">
      <c r="A1814" s="744">
        <v>480</v>
      </c>
      <c r="B1814" s="744" t="s">
        <v>1264</v>
      </c>
      <c r="C1814" s="744" t="s">
        <v>1201</v>
      </c>
      <c r="D1814" s="746" t="s">
        <v>3307</v>
      </c>
      <c r="E1814" s="750">
        <v>2100</v>
      </c>
      <c r="F1814" s="744" t="s">
        <v>6012</v>
      </c>
      <c r="G1814" s="737" t="s">
        <v>6013</v>
      </c>
      <c r="H1814" s="737" t="s">
        <v>6014</v>
      </c>
      <c r="I1814" s="737" t="s">
        <v>2526</v>
      </c>
      <c r="J1814" s="753" t="s">
        <v>2526</v>
      </c>
      <c r="K1814" s="682">
        <v>1</v>
      </c>
      <c r="L1814" s="748">
        <v>12</v>
      </c>
      <c r="M1814" s="749">
        <v>36898.200000000004</v>
      </c>
      <c r="N1814" s="682">
        <v>1</v>
      </c>
      <c r="O1814" s="748">
        <v>6</v>
      </c>
      <c r="P1814" s="749">
        <v>16530</v>
      </c>
    </row>
    <row r="1815" spans="1:16" x14ac:dyDescent="0.2">
      <c r="A1815" s="744">
        <v>480</v>
      </c>
      <c r="B1815" s="744" t="s">
        <v>2598</v>
      </c>
      <c r="C1815" s="744" t="s">
        <v>1201</v>
      </c>
      <c r="D1815" s="746" t="s">
        <v>4088</v>
      </c>
      <c r="E1815" s="750">
        <v>1800</v>
      </c>
      <c r="F1815" s="744" t="s">
        <v>6015</v>
      </c>
      <c r="G1815" s="737" t="s">
        <v>6016</v>
      </c>
      <c r="H1815" s="737" t="s">
        <v>3279</v>
      </c>
      <c r="I1815" s="737" t="s">
        <v>2625</v>
      </c>
      <c r="J1815" s="753" t="s">
        <v>2511</v>
      </c>
      <c r="K1815" s="682">
        <v>1</v>
      </c>
      <c r="L1815" s="748">
        <v>12</v>
      </c>
      <c r="M1815" s="749">
        <v>33215.009999999995</v>
      </c>
      <c r="N1815" s="682">
        <v>1</v>
      </c>
      <c r="O1815" s="748">
        <v>6</v>
      </c>
      <c r="P1815" s="749">
        <v>14728.720000000001</v>
      </c>
    </row>
    <row r="1816" spans="1:16" x14ac:dyDescent="0.2">
      <c r="A1816" s="744">
        <v>480</v>
      </c>
      <c r="B1816" s="744" t="s">
        <v>1264</v>
      </c>
      <c r="C1816" s="744" t="s">
        <v>1201</v>
      </c>
      <c r="D1816" s="746" t="s">
        <v>2509</v>
      </c>
      <c r="E1816" s="750">
        <v>3500</v>
      </c>
      <c r="F1816" s="744" t="s">
        <v>6017</v>
      </c>
      <c r="G1816" s="737" t="s">
        <v>6018</v>
      </c>
      <c r="H1816" s="737" t="s">
        <v>2640</v>
      </c>
      <c r="I1816" s="737" t="s">
        <v>2625</v>
      </c>
      <c r="J1816" s="753" t="s">
        <v>2511</v>
      </c>
      <c r="K1816" s="682">
        <v>1</v>
      </c>
      <c r="L1816" s="748">
        <v>12</v>
      </c>
      <c r="M1816" s="749">
        <v>53044.31</v>
      </c>
      <c r="N1816" s="682">
        <v>1</v>
      </c>
      <c r="O1816" s="748">
        <v>6</v>
      </c>
      <c r="P1816" s="749">
        <v>24689.159999999996</v>
      </c>
    </row>
    <row r="1817" spans="1:16" x14ac:dyDescent="0.2">
      <c r="A1817" s="744">
        <v>480</v>
      </c>
      <c r="B1817" s="744" t="s">
        <v>2598</v>
      </c>
      <c r="C1817" s="744" t="s">
        <v>1201</v>
      </c>
      <c r="D1817" s="746" t="s">
        <v>2700</v>
      </c>
      <c r="E1817" s="750">
        <v>1800</v>
      </c>
      <c r="F1817" s="744" t="s">
        <v>6019</v>
      </c>
      <c r="G1817" s="737" t="s">
        <v>6020</v>
      </c>
      <c r="H1817" s="737" t="s">
        <v>6021</v>
      </c>
      <c r="I1817" s="737" t="s">
        <v>2625</v>
      </c>
      <c r="J1817" s="753" t="s">
        <v>2511</v>
      </c>
      <c r="K1817" s="682">
        <v>4</v>
      </c>
      <c r="L1817" s="748">
        <v>12</v>
      </c>
      <c r="M1817" s="749">
        <v>34970.01999999999</v>
      </c>
      <c r="N1817" s="682">
        <v>1</v>
      </c>
      <c r="O1817" s="748">
        <v>6</v>
      </c>
      <c r="P1817" s="749">
        <v>14652.68</v>
      </c>
    </row>
    <row r="1818" spans="1:16" x14ac:dyDescent="0.2">
      <c r="A1818" s="744">
        <v>480</v>
      </c>
      <c r="B1818" s="744" t="s">
        <v>1264</v>
      </c>
      <c r="C1818" s="744" t="s">
        <v>1201</v>
      </c>
      <c r="D1818" s="746" t="s">
        <v>6022</v>
      </c>
      <c r="E1818" s="750">
        <v>2700</v>
      </c>
      <c r="F1818" s="744" t="s">
        <v>6023</v>
      </c>
      <c r="G1818" s="737" t="s">
        <v>6024</v>
      </c>
      <c r="H1818" s="737" t="s">
        <v>2571</v>
      </c>
      <c r="I1818" s="737" t="s">
        <v>2625</v>
      </c>
      <c r="J1818" s="753" t="s">
        <v>2511</v>
      </c>
      <c r="K1818" s="682">
        <v>1</v>
      </c>
      <c r="L1818" s="748">
        <v>12</v>
      </c>
      <c r="M1818" s="749">
        <v>43654.31</v>
      </c>
      <c r="N1818" s="682">
        <v>1</v>
      </c>
      <c r="O1818" s="748">
        <v>6</v>
      </c>
      <c r="P1818" s="749">
        <v>20101.330000000002</v>
      </c>
    </row>
    <row r="1819" spans="1:16" ht="22.5" x14ac:dyDescent="0.2">
      <c r="A1819" s="744">
        <v>480</v>
      </c>
      <c r="B1819" s="744" t="s">
        <v>2598</v>
      </c>
      <c r="C1819" s="744" t="s">
        <v>1201</v>
      </c>
      <c r="D1819" s="746" t="s">
        <v>2604</v>
      </c>
      <c r="E1819" s="750">
        <v>1500</v>
      </c>
      <c r="F1819" s="744" t="s">
        <v>6025</v>
      </c>
      <c r="G1819" s="737" t="s">
        <v>6026</v>
      </c>
      <c r="H1819" s="737" t="s">
        <v>6027</v>
      </c>
      <c r="I1819" s="737" t="s">
        <v>2625</v>
      </c>
      <c r="J1819" s="753" t="s">
        <v>2511</v>
      </c>
      <c r="K1819" s="682">
        <v>1</v>
      </c>
      <c r="L1819" s="748">
        <v>12</v>
      </c>
      <c r="M1819" s="749">
        <v>29414.730000000007</v>
      </c>
      <c r="N1819" s="682">
        <v>1</v>
      </c>
      <c r="O1819" s="748">
        <v>6</v>
      </c>
      <c r="P1819" s="749">
        <v>12863.47</v>
      </c>
    </row>
    <row r="1820" spans="1:16" ht="22.5" x14ac:dyDescent="0.2">
      <c r="A1820" s="744">
        <v>480</v>
      </c>
      <c r="B1820" s="744" t="s">
        <v>2598</v>
      </c>
      <c r="C1820" s="744" t="s">
        <v>1201</v>
      </c>
      <c r="D1820" s="746" t="s">
        <v>3073</v>
      </c>
      <c r="E1820" s="750">
        <v>2100</v>
      </c>
      <c r="F1820" s="744" t="s">
        <v>6028</v>
      </c>
      <c r="G1820" s="737" t="s">
        <v>6029</v>
      </c>
      <c r="H1820" s="737" t="s">
        <v>6030</v>
      </c>
      <c r="I1820" s="737" t="s">
        <v>2625</v>
      </c>
      <c r="J1820" s="753" t="s">
        <v>2511</v>
      </c>
      <c r="K1820" s="682">
        <v>1</v>
      </c>
      <c r="L1820" s="748">
        <v>12</v>
      </c>
      <c r="M1820" s="749">
        <v>36798.360000000008</v>
      </c>
      <c r="N1820" s="682">
        <v>1</v>
      </c>
      <c r="O1820" s="748">
        <v>6</v>
      </c>
      <c r="P1820" s="749">
        <v>16529.82</v>
      </c>
    </row>
    <row r="1821" spans="1:16" ht="22.5" x14ac:dyDescent="0.2">
      <c r="A1821" s="744">
        <v>480</v>
      </c>
      <c r="B1821" s="744" t="s">
        <v>2598</v>
      </c>
      <c r="C1821" s="744" t="s">
        <v>1201</v>
      </c>
      <c r="D1821" s="746" t="s">
        <v>2614</v>
      </c>
      <c r="E1821" s="750">
        <v>1500</v>
      </c>
      <c r="F1821" s="744" t="s">
        <v>6031</v>
      </c>
      <c r="G1821" s="737" t="s">
        <v>6032</v>
      </c>
      <c r="H1821" s="737" t="s">
        <v>6033</v>
      </c>
      <c r="I1821" s="737" t="s">
        <v>2526</v>
      </c>
      <c r="J1821" s="753" t="s">
        <v>2526</v>
      </c>
      <c r="K1821" s="682">
        <v>1</v>
      </c>
      <c r="L1821" s="748">
        <v>12</v>
      </c>
      <c r="M1821" s="749">
        <v>29390.269999999997</v>
      </c>
      <c r="N1821" s="682">
        <v>1</v>
      </c>
      <c r="O1821" s="748">
        <v>6</v>
      </c>
      <c r="P1821" s="749">
        <v>12795.83</v>
      </c>
    </row>
    <row r="1822" spans="1:16" x14ac:dyDescent="0.2">
      <c r="A1822" s="744">
        <v>480</v>
      </c>
      <c r="B1822" s="744" t="s">
        <v>1264</v>
      </c>
      <c r="C1822" s="744" t="s">
        <v>1201</v>
      </c>
      <c r="D1822" s="746" t="s">
        <v>2509</v>
      </c>
      <c r="E1822" s="750">
        <v>5000</v>
      </c>
      <c r="F1822" s="744" t="s">
        <v>6034</v>
      </c>
      <c r="G1822" s="737" t="s">
        <v>6035</v>
      </c>
      <c r="H1822" s="737" t="s">
        <v>2555</v>
      </c>
      <c r="I1822" s="737" t="s">
        <v>2625</v>
      </c>
      <c r="J1822" s="753" t="s">
        <v>2511</v>
      </c>
      <c r="K1822" s="682">
        <v>5</v>
      </c>
      <c r="L1822" s="748">
        <v>12</v>
      </c>
      <c r="M1822" s="749">
        <v>65536.11</v>
      </c>
      <c r="N1822" s="682">
        <v>2</v>
      </c>
      <c r="O1822" s="748">
        <v>6</v>
      </c>
      <c r="P1822" s="749">
        <v>30906.04</v>
      </c>
    </row>
    <row r="1823" spans="1:16" x14ac:dyDescent="0.2">
      <c r="A1823" s="744">
        <v>480</v>
      </c>
      <c r="B1823" s="744" t="s">
        <v>2598</v>
      </c>
      <c r="C1823" s="744" t="s">
        <v>1201</v>
      </c>
      <c r="D1823" s="746" t="s">
        <v>2614</v>
      </c>
      <c r="E1823" s="750">
        <v>1500</v>
      </c>
      <c r="F1823" s="744" t="s">
        <v>6036</v>
      </c>
      <c r="G1823" s="737" t="s">
        <v>6037</v>
      </c>
      <c r="H1823" s="737" t="s">
        <v>2509</v>
      </c>
      <c r="I1823" s="737" t="s">
        <v>2625</v>
      </c>
      <c r="J1823" s="753" t="s">
        <v>2511</v>
      </c>
      <c r="K1823" s="682">
        <v>5</v>
      </c>
      <c r="L1823" s="748">
        <v>12</v>
      </c>
      <c r="M1823" s="749">
        <v>29401.279999999999</v>
      </c>
      <c r="N1823" s="682">
        <v>2</v>
      </c>
      <c r="O1823" s="748">
        <v>6</v>
      </c>
      <c r="P1823" s="749">
        <v>12904.73</v>
      </c>
    </row>
    <row r="1824" spans="1:16" x14ac:dyDescent="0.2">
      <c r="A1824" s="744">
        <v>480</v>
      </c>
      <c r="B1824" s="744" t="s">
        <v>1264</v>
      </c>
      <c r="C1824" s="744" t="s">
        <v>1201</v>
      </c>
      <c r="D1824" s="746" t="s">
        <v>3656</v>
      </c>
      <c r="E1824" s="750">
        <v>5000</v>
      </c>
      <c r="F1824" s="744" t="s">
        <v>6038</v>
      </c>
      <c r="G1824" s="737" t="s">
        <v>6039</v>
      </c>
      <c r="H1824" s="737" t="s">
        <v>2624</v>
      </c>
      <c r="I1824" s="737" t="s">
        <v>2625</v>
      </c>
      <c r="J1824" s="753" t="s">
        <v>2511</v>
      </c>
      <c r="K1824" s="682">
        <v>1</v>
      </c>
      <c r="L1824" s="748">
        <v>5</v>
      </c>
      <c r="M1824" s="749">
        <v>34109.519999999997</v>
      </c>
      <c r="N1824" s="682"/>
      <c r="O1824" s="748"/>
      <c r="P1824" s="749"/>
    </row>
    <row r="1825" spans="1:16" x14ac:dyDescent="0.2">
      <c r="A1825" s="744">
        <v>480</v>
      </c>
      <c r="B1825" s="744" t="s">
        <v>1264</v>
      </c>
      <c r="C1825" s="744" t="s">
        <v>1201</v>
      </c>
      <c r="D1825" s="746" t="s">
        <v>6040</v>
      </c>
      <c r="E1825" s="750">
        <v>1500</v>
      </c>
      <c r="F1825" s="744" t="s">
        <v>6041</v>
      </c>
      <c r="G1825" s="737" t="s">
        <v>6042</v>
      </c>
      <c r="H1825" s="737" t="s">
        <v>2519</v>
      </c>
      <c r="I1825" s="737" t="s">
        <v>2521</v>
      </c>
      <c r="J1825" s="753" t="s">
        <v>2521</v>
      </c>
      <c r="K1825" s="682">
        <v>5</v>
      </c>
      <c r="L1825" s="748">
        <v>12</v>
      </c>
      <c r="M1825" s="749">
        <v>23507.599999999999</v>
      </c>
      <c r="N1825" s="682">
        <v>2</v>
      </c>
      <c r="O1825" s="748">
        <v>6</v>
      </c>
      <c r="P1825" s="749">
        <v>9792.08</v>
      </c>
    </row>
    <row r="1826" spans="1:16" ht="22.5" x14ac:dyDescent="0.2">
      <c r="A1826" s="744">
        <v>480</v>
      </c>
      <c r="B1826" s="744" t="s">
        <v>1264</v>
      </c>
      <c r="C1826" s="744" t="s">
        <v>1201</v>
      </c>
      <c r="D1826" s="746" t="s">
        <v>3025</v>
      </c>
      <c r="E1826" s="750">
        <v>1800</v>
      </c>
      <c r="F1826" s="744" t="s">
        <v>6043</v>
      </c>
      <c r="G1826" s="737" t="s">
        <v>6044</v>
      </c>
      <c r="H1826" s="737" t="s">
        <v>6045</v>
      </c>
      <c r="I1826" s="737" t="s">
        <v>2526</v>
      </c>
      <c r="J1826" s="753" t="s">
        <v>2526</v>
      </c>
      <c r="K1826" s="682">
        <v>1</v>
      </c>
      <c r="L1826" s="748">
        <v>12</v>
      </c>
      <c r="M1826" s="749">
        <v>33254.47</v>
      </c>
      <c r="N1826" s="682">
        <v>1</v>
      </c>
      <c r="O1826" s="748">
        <v>6</v>
      </c>
      <c r="P1826" s="749">
        <v>14729.04</v>
      </c>
    </row>
    <row r="1827" spans="1:16" x14ac:dyDescent="0.2">
      <c r="A1827" s="744">
        <v>480</v>
      </c>
      <c r="B1827" s="744" t="s">
        <v>2598</v>
      </c>
      <c r="C1827" s="744" t="s">
        <v>1201</v>
      </c>
      <c r="D1827" s="746" t="s">
        <v>2604</v>
      </c>
      <c r="E1827" s="750">
        <v>1500</v>
      </c>
      <c r="F1827" s="744" t="s">
        <v>6046</v>
      </c>
      <c r="G1827" s="737" t="s">
        <v>6047</v>
      </c>
      <c r="H1827" s="737" t="s">
        <v>6048</v>
      </c>
      <c r="I1827" s="737" t="s">
        <v>2625</v>
      </c>
      <c r="J1827" s="753" t="s">
        <v>2511</v>
      </c>
      <c r="K1827" s="682">
        <v>1</v>
      </c>
      <c r="L1827" s="748">
        <v>12</v>
      </c>
      <c r="M1827" s="749">
        <v>30365.449999999997</v>
      </c>
      <c r="N1827" s="682">
        <v>1</v>
      </c>
      <c r="O1827" s="748">
        <v>6</v>
      </c>
      <c r="P1827" s="749">
        <v>12796.64</v>
      </c>
    </row>
    <row r="1828" spans="1:16" x14ac:dyDescent="0.2">
      <c r="A1828" s="744">
        <v>480</v>
      </c>
      <c r="B1828" s="744" t="s">
        <v>1264</v>
      </c>
      <c r="C1828" s="744" t="s">
        <v>1201</v>
      </c>
      <c r="D1828" s="746" t="s">
        <v>3005</v>
      </c>
      <c r="E1828" s="750">
        <v>3500</v>
      </c>
      <c r="F1828" s="744" t="s">
        <v>5830</v>
      </c>
      <c r="G1828" s="737" t="s">
        <v>5831</v>
      </c>
      <c r="H1828" s="737" t="s">
        <v>4885</v>
      </c>
      <c r="I1828" s="737" t="s">
        <v>2625</v>
      </c>
      <c r="J1828" s="753" t="s">
        <v>2511</v>
      </c>
      <c r="K1828" s="682">
        <v>3</v>
      </c>
      <c r="L1828" s="748">
        <v>6</v>
      </c>
      <c r="M1828" s="749">
        <f>38338.84-M1733</f>
        <v>18945.459999999995</v>
      </c>
      <c r="N1828" s="682">
        <v>2</v>
      </c>
      <c r="O1828" s="748">
        <v>6</v>
      </c>
      <c r="P1828" s="749">
        <v>22601.18</v>
      </c>
    </row>
    <row r="1829" spans="1:16" x14ac:dyDescent="0.2">
      <c r="A1829" s="744">
        <v>480</v>
      </c>
      <c r="B1829" s="744" t="s">
        <v>2598</v>
      </c>
      <c r="C1829" s="744" t="s">
        <v>1201</v>
      </c>
      <c r="D1829" s="746" t="s">
        <v>6049</v>
      </c>
      <c r="E1829" s="750">
        <v>1500</v>
      </c>
      <c r="F1829" s="744" t="s">
        <v>6050</v>
      </c>
      <c r="G1829" s="737" t="s">
        <v>6051</v>
      </c>
      <c r="H1829" s="737" t="s">
        <v>2555</v>
      </c>
      <c r="I1829" s="737" t="s">
        <v>2625</v>
      </c>
      <c r="J1829" s="753" t="s">
        <v>2511</v>
      </c>
      <c r="K1829" s="682">
        <v>1</v>
      </c>
      <c r="L1829" s="748">
        <v>3</v>
      </c>
      <c r="M1829" s="749">
        <v>9988.9</v>
      </c>
      <c r="N1829" s="682"/>
      <c r="O1829" s="748"/>
      <c r="P1829" s="749"/>
    </row>
    <row r="1830" spans="1:16" ht="22.5" x14ac:dyDescent="0.2">
      <c r="A1830" s="744">
        <v>480</v>
      </c>
      <c r="B1830" s="744" t="s">
        <v>2598</v>
      </c>
      <c r="C1830" s="744" t="s">
        <v>1201</v>
      </c>
      <c r="D1830" s="746" t="s">
        <v>2614</v>
      </c>
      <c r="E1830" s="750">
        <v>1500</v>
      </c>
      <c r="F1830" s="744" t="s">
        <v>6052</v>
      </c>
      <c r="G1830" s="737" t="s">
        <v>6053</v>
      </c>
      <c r="H1830" s="737" t="s">
        <v>2519</v>
      </c>
      <c r="I1830" s="737" t="s">
        <v>2519</v>
      </c>
      <c r="J1830" s="753" t="s">
        <v>2519</v>
      </c>
      <c r="K1830" s="682">
        <v>5</v>
      </c>
      <c r="L1830" s="748">
        <v>12</v>
      </c>
      <c r="M1830" s="749">
        <v>23571.16</v>
      </c>
      <c r="N1830" s="682">
        <v>2</v>
      </c>
      <c r="O1830" s="748">
        <v>6</v>
      </c>
      <c r="P1830" s="749">
        <v>9865.82</v>
      </c>
    </row>
    <row r="1831" spans="1:16" x14ac:dyDescent="0.2">
      <c r="A1831" s="744">
        <v>480</v>
      </c>
      <c r="B1831" s="744" t="s">
        <v>1264</v>
      </c>
      <c r="C1831" s="744" t="s">
        <v>1201</v>
      </c>
      <c r="D1831" s="746" t="s">
        <v>2621</v>
      </c>
      <c r="E1831" s="750">
        <v>1800</v>
      </c>
      <c r="F1831" s="744" t="s">
        <v>6054</v>
      </c>
      <c r="G1831" s="737" t="s">
        <v>6055</v>
      </c>
      <c r="H1831" s="737" t="s">
        <v>6056</v>
      </c>
      <c r="I1831" s="737" t="s">
        <v>2625</v>
      </c>
      <c r="J1831" s="753" t="s">
        <v>2511</v>
      </c>
      <c r="K1831" s="682">
        <v>5</v>
      </c>
      <c r="L1831" s="748">
        <v>12</v>
      </c>
      <c r="M1831" s="749">
        <v>33253.869999999995</v>
      </c>
      <c r="N1831" s="682">
        <v>1</v>
      </c>
      <c r="O1831" s="748">
        <v>6</v>
      </c>
      <c r="P1831" s="749">
        <v>14730</v>
      </c>
    </row>
    <row r="1832" spans="1:16" x14ac:dyDescent="0.2">
      <c r="A1832" s="744">
        <v>480</v>
      </c>
      <c r="B1832" s="744" t="s">
        <v>3203</v>
      </c>
      <c r="C1832" s="744" t="s">
        <v>1201</v>
      </c>
      <c r="D1832" s="746" t="s">
        <v>6057</v>
      </c>
      <c r="E1832" s="750">
        <v>8100</v>
      </c>
      <c r="F1832" s="744" t="s">
        <v>6058</v>
      </c>
      <c r="G1832" s="737" t="s">
        <v>6059</v>
      </c>
      <c r="H1832" s="737" t="s">
        <v>2806</v>
      </c>
      <c r="I1832" s="737" t="s">
        <v>2625</v>
      </c>
      <c r="J1832" s="753" t="s">
        <v>2511</v>
      </c>
      <c r="K1832" s="682">
        <v>1</v>
      </c>
      <c r="L1832" s="748">
        <v>6</v>
      </c>
      <c r="M1832" s="749">
        <v>64413.56</v>
      </c>
      <c r="N1832" s="682"/>
      <c r="O1832" s="748"/>
      <c r="P1832" s="749"/>
    </row>
    <row r="1833" spans="1:16" x14ac:dyDescent="0.2">
      <c r="A1833" s="744">
        <v>480</v>
      </c>
      <c r="B1833" s="744" t="s">
        <v>1264</v>
      </c>
      <c r="C1833" s="744" t="s">
        <v>1201</v>
      </c>
      <c r="D1833" s="746" t="s">
        <v>2621</v>
      </c>
      <c r="E1833" s="750">
        <v>1800</v>
      </c>
      <c r="F1833" s="744" t="s">
        <v>6060</v>
      </c>
      <c r="G1833" s="737" t="s">
        <v>6061</v>
      </c>
      <c r="H1833" s="737" t="s">
        <v>6062</v>
      </c>
      <c r="I1833" s="737" t="s">
        <v>2625</v>
      </c>
      <c r="J1833" s="753" t="s">
        <v>2511</v>
      </c>
      <c r="K1833" s="682">
        <v>1</v>
      </c>
      <c r="L1833" s="748">
        <v>12</v>
      </c>
      <c r="M1833" s="749">
        <v>33152.12999999999</v>
      </c>
      <c r="N1833" s="682">
        <v>1</v>
      </c>
      <c r="O1833" s="748">
        <v>6</v>
      </c>
      <c r="P1833" s="749">
        <v>14696.279999999999</v>
      </c>
    </row>
    <row r="1834" spans="1:16" x14ac:dyDescent="0.2">
      <c r="A1834" s="744">
        <v>480</v>
      </c>
      <c r="B1834" s="744" t="s">
        <v>1264</v>
      </c>
      <c r="C1834" s="744" t="s">
        <v>1201</v>
      </c>
      <c r="D1834" s="746" t="s">
        <v>3446</v>
      </c>
      <c r="E1834" s="750">
        <v>1800</v>
      </c>
      <c r="F1834" s="744" t="s">
        <v>6063</v>
      </c>
      <c r="G1834" s="737" t="s">
        <v>6064</v>
      </c>
      <c r="H1834" s="737" t="s">
        <v>3524</v>
      </c>
      <c r="I1834" s="737" t="s">
        <v>2625</v>
      </c>
      <c r="J1834" s="753" t="s">
        <v>2511</v>
      </c>
      <c r="K1834" s="682">
        <v>1</v>
      </c>
      <c r="L1834" s="748">
        <v>12</v>
      </c>
      <c r="M1834" s="749">
        <v>32885.119999999995</v>
      </c>
      <c r="N1834" s="682">
        <v>1</v>
      </c>
      <c r="O1834" s="748">
        <v>6</v>
      </c>
      <c r="P1834" s="749">
        <v>14707</v>
      </c>
    </row>
    <row r="1835" spans="1:16" x14ac:dyDescent="0.2">
      <c r="A1835" s="744">
        <v>480</v>
      </c>
      <c r="B1835" s="744" t="s">
        <v>2598</v>
      </c>
      <c r="C1835" s="744" t="s">
        <v>1201</v>
      </c>
      <c r="D1835" s="746" t="s">
        <v>2614</v>
      </c>
      <c r="E1835" s="750">
        <v>1500</v>
      </c>
      <c r="F1835" s="744" t="s">
        <v>6065</v>
      </c>
      <c r="G1835" s="737" t="s">
        <v>6066</v>
      </c>
      <c r="H1835" s="737" t="s">
        <v>3173</v>
      </c>
      <c r="I1835" s="737" t="s">
        <v>2625</v>
      </c>
      <c r="J1835" s="753" t="s">
        <v>2511</v>
      </c>
      <c r="K1835" s="682">
        <v>5</v>
      </c>
      <c r="L1835" s="748">
        <v>12</v>
      </c>
      <c r="M1835" s="749">
        <v>22949.359999999997</v>
      </c>
      <c r="N1835" s="682">
        <v>2</v>
      </c>
      <c r="O1835" s="748">
        <v>6</v>
      </c>
      <c r="P1835" s="749">
        <v>9570.52</v>
      </c>
    </row>
    <row r="1836" spans="1:16" x14ac:dyDescent="0.2">
      <c r="A1836" s="744">
        <v>480</v>
      </c>
      <c r="B1836" s="744" t="s">
        <v>1264</v>
      </c>
      <c r="C1836" s="744" t="s">
        <v>1201</v>
      </c>
      <c r="D1836" s="746" t="s">
        <v>2509</v>
      </c>
      <c r="E1836" s="750">
        <v>4500</v>
      </c>
      <c r="F1836" s="744" t="s">
        <v>6067</v>
      </c>
      <c r="G1836" s="737" t="s">
        <v>6068</v>
      </c>
      <c r="H1836" s="737" t="s">
        <v>3817</v>
      </c>
      <c r="I1836" s="737" t="s">
        <v>2625</v>
      </c>
      <c r="J1836" s="753" t="s">
        <v>2511</v>
      </c>
      <c r="K1836" s="682">
        <v>1</v>
      </c>
      <c r="L1836" s="748">
        <v>12</v>
      </c>
      <c r="M1836" s="749">
        <v>65056.930000000008</v>
      </c>
      <c r="N1836" s="682">
        <v>1</v>
      </c>
      <c r="O1836" s="748">
        <v>6</v>
      </c>
      <c r="P1836" s="749">
        <v>30424.43</v>
      </c>
    </row>
    <row r="1837" spans="1:16" x14ac:dyDescent="0.2">
      <c r="A1837" s="744">
        <v>480</v>
      </c>
      <c r="B1837" s="744" t="s">
        <v>1264</v>
      </c>
      <c r="C1837" s="744" t="s">
        <v>1201</v>
      </c>
      <c r="D1837" s="746" t="s">
        <v>2621</v>
      </c>
      <c r="E1837" s="750">
        <v>1800</v>
      </c>
      <c r="F1837" s="744" t="s">
        <v>6069</v>
      </c>
      <c r="G1837" s="737" t="s">
        <v>6070</v>
      </c>
      <c r="H1837" s="737" t="s">
        <v>6071</v>
      </c>
      <c r="I1837" s="737" t="s">
        <v>2625</v>
      </c>
      <c r="J1837" s="753" t="s">
        <v>2511</v>
      </c>
      <c r="K1837" s="682">
        <v>5</v>
      </c>
      <c r="L1837" s="748">
        <v>12</v>
      </c>
      <c r="M1837" s="749">
        <v>33218.829999999994</v>
      </c>
      <c r="N1837" s="682">
        <v>3</v>
      </c>
      <c r="O1837" s="748">
        <v>6</v>
      </c>
      <c r="P1837" s="749">
        <v>14683.5</v>
      </c>
    </row>
    <row r="1838" spans="1:16" x14ac:dyDescent="0.2">
      <c r="A1838" s="744">
        <v>480</v>
      </c>
      <c r="B1838" s="744" t="s">
        <v>1264</v>
      </c>
      <c r="C1838" s="744" t="s">
        <v>1201</v>
      </c>
      <c r="D1838" s="746" t="s">
        <v>2614</v>
      </c>
      <c r="E1838" s="750">
        <v>1500</v>
      </c>
      <c r="F1838" s="744" t="s">
        <v>6072</v>
      </c>
      <c r="G1838" s="737" t="s">
        <v>6073</v>
      </c>
      <c r="H1838" s="737" t="s">
        <v>6056</v>
      </c>
      <c r="I1838" s="737" t="s">
        <v>2625</v>
      </c>
      <c r="J1838" s="753" t="s">
        <v>2511</v>
      </c>
      <c r="K1838" s="682">
        <v>3</v>
      </c>
      <c r="L1838" s="748">
        <v>7</v>
      </c>
      <c r="M1838" s="749">
        <v>20700.550000000003</v>
      </c>
      <c r="N1838" s="682"/>
      <c r="O1838" s="748"/>
      <c r="P1838" s="749"/>
    </row>
    <row r="1839" spans="1:16" x14ac:dyDescent="0.2">
      <c r="A1839" s="744">
        <v>480</v>
      </c>
      <c r="B1839" s="744" t="s">
        <v>2598</v>
      </c>
      <c r="C1839" s="744" t="s">
        <v>1201</v>
      </c>
      <c r="D1839" s="746" t="s">
        <v>2604</v>
      </c>
      <c r="E1839" s="750">
        <v>1500</v>
      </c>
      <c r="F1839" s="744" t="s">
        <v>6074</v>
      </c>
      <c r="G1839" s="737" t="s">
        <v>6075</v>
      </c>
      <c r="H1839" s="737" t="s">
        <v>2583</v>
      </c>
      <c r="I1839" s="737" t="s">
        <v>2526</v>
      </c>
      <c r="J1839" s="753" t="s">
        <v>2526</v>
      </c>
      <c r="K1839" s="682">
        <v>1</v>
      </c>
      <c r="L1839" s="748">
        <v>12</v>
      </c>
      <c r="M1839" s="749">
        <v>29510.440000000006</v>
      </c>
      <c r="N1839" s="682">
        <v>1</v>
      </c>
      <c r="O1839" s="748">
        <v>6</v>
      </c>
      <c r="P1839" s="749">
        <v>12850.02</v>
      </c>
    </row>
    <row r="1840" spans="1:16" x14ac:dyDescent="0.2">
      <c r="A1840" s="744">
        <v>480</v>
      </c>
      <c r="B1840" s="744" t="s">
        <v>2598</v>
      </c>
      <c r="C1840" s="744" t="s">
        <v>1201</v>
      </c>
      <c r="D1840" s="746" t="s">
        <v>2614</v>
      </c>
      <c r="E1840" s="750">
        <v>1500</v>
      </c>
      <c r="F1840" s="744" t="s">
        <v>6076</v>
      </c>
      <c r="G1840" s="737" t="s">
        <v>6077</v>
      </c>
      <c r="H1840" s="737" t="s">
        <v>2587</v>
      </c>
      <c r="I1840" s="737" t="s">
        <v>2526</v>
      </c>
      <c r="J1840" s="753" t="s">
        <v>2526</v>
      </c>
      <c r="K1840" s="682">
        <v>1</v>
      </c>
      <c r="L1840" s="748">
        <v>12</v>
      </c>
      <c r="M1840" s="749">
        <v>29670.39</v>
      </c>
      <c r="N1840" s="682">
        <v>1</v>
      </c>
      <c r="O1840" s="748">
        <v>6</v>
      </c>
      <c r="P1840" s="749">
        <v>12838.6</v>
      </c>
    </row>
    <row r="1841" spans="1:16" x14ac:dyDescent="0.2">
      <c r="A1841" s="744">
        <v>480</v>
      </c>
      <c r="B1841" s="744" t="s">
        <v>1264</v>
      </c>
      <c r="C1841" s="744" t="s">
        <v>1201</v>
      </c>
      <c r="D1841" s="746" t="s">
        <v>4241</v>
      </c>
      <c r="E1841" s="750">
        <v>1500</v>
      </c>
      <c r="F1841" s="744" t="s">
        <v>6078</v>
      </c>
      <c r="G1841" s="737" t="s">
        <v>6079</v>
      </c>
      <c r="H1841" s="737" t="s">
        <v>2617</v>
      </c>
      <c r="I1841" s="737" t="s">
        <v>2526</v>
      </c>
      <c r="J1841" s="753" t="s">
        <v>2526</v>
      </c>
      <c r="K1841" s="682">
        <v>1</v>
      </c>
      <c r="L1841" s="748">
        <v>12</v>
      </c>
      <c r="M1841" s="749">
        <v>29629.74</v>
      </c>
      <c r="N1841" s="682">
        <v>1</v>
      </c>
      <c r="O1841" s="748">
        <v>6</v>
      </c>
      <c r="P1841" s="749">
        <v>12928.48</v>
      </c>
    </row>
    <row r="1842" spans="1:16" ht="22.5" x14ac:dyDescent="0.2">
      <c r="A1842" s="744">
        <v>480</v>
      </c>
      <c r="B1842" s="744" t="s">
        <v>2598</v>
      </c>
      <c r="C1842" s="744" t="s">
        <v>1201</v>
      </c>
      <c r="D1842" s="746" t="s">
        <v>2865</v>
      </c>
      <c r="E1842" s="750">
        <v>1800</v>
      </c>
      <c r="F1842" s="744" t="s">
        <v>6080</v>
      </c>
      <c r="G1842" s="737" t="s">
        <v>6081</v>
      </c>
      <c r="H1842" s="737" t="s">
        <v>6082</v>
      </c>
      <c r="I1842" s="737" t="s">
        <v>2526</v>
      </c>
      <c r="J1842" s="753" t="s">
        <v>2526</v>
      </c>
      <c r="K1842" s="682">
        <v>5</v>
      </c>
      <c r="L1842" s="748">
        <v>12</v>
      </c>
      <c r="M1842" s="749">
        <v>27079.089999999997</v>
      </c>
      <c r="N1842" s="682">
        <v>2</v>
      </c>
      <c r="O1842" s="748">
        <v>6</v>
      </c>
      <c r="P1842" s="749">
        <v>11727.61</v>
      </c>
    </row>
    <row r="1843" spans="1:16" x14ac:dyDescent="0.2">
      <c r="A1843" s="744">
        <v>480</v>
      </c>
      <c r="B1843" s="744" t="s">
        <v>2598</v>
      </c>
      <c r="C1843" s="744" t="s">
        <v>1201</v>
      </c>
      <c r="D1843" s="746" t="s">
        <v>2614</v>
      </c>
      <c r="E1843" s="750">
        <v>1500</v>
      </c>
      <c r="F1843" s="744" t="s">
        <v>6083</v>
      </c>
      <c r="G1843" s="737" t="s">
        <v>6084</v>
      </c>
      <c r="H1843" s="737" t="s">
        <v>2583</v>
      </c>
      <c r="I1843" s="737" t="s">
        <v>2526</v>
      </c>
      <c r="J1843" s="753" t="s">
        <v>2526</v>
      </c>
      <c r="K1843" s="682">
        <v>1</v>
      </c>
      <c r="L1843" s="748">
        <v>12</v>
      </c>
      <c r="M1843" s="749">
        <v>29480.249999999996</v>
      </c>
      <c r="N1843" s="682">
        <v>1</v>
      </c>
      <c r="O1843" s="748">
        <v>6</v>
      </c>
      <c r="P1843" s="749">
        <v>12788.89</v>
      </c>
    </row>
    <row r="1844" spans="1:16" ht="22.5" x14ac:dyDescent="0.2">
      <c r="A1844" s="744">
        <v>480</v>
      </c>
      <c r="B1844" s="744" t="s">
        <v>2598</v>
      </c>
      <c r="C1844" s="744" t="s">
        <v>1201</v>
      </c>
      <c r="D1844" s="746" t="s">
        <v>2604</v>
      </c>
      <c r="E1844" s="750">
        <v>1500</v>
      </c>
      <c r="F1844" s="744" t="s">
        <v>6085</v>
      </c>
      <c r="G1844" s="737" t="s">
        <v>6086</v>
      </c>
      <c r="H1844" s="737" t="s">
        <v>6087</v>
      </c>
      <c r="I1844" s="737" t="s">
        <v>2625</v>
      </c>
      <c r="J1844" s="753" t="s">
        <v>2511</v>
      </c>
      <c r="K1844" s="682">
        <v>1</v>
      </c>
      <c r="L1844" s="748">
        <v>12</v>
      </c>
      <c r="M1844" s="749">
        <v>29695.15</v>
      </c>
      <c r="N1844" s="682">
        <v>1</v>
      </c>
      <c r="O1844" s="748">
        <v>6</v>
      </c>
      <c r="P1844" s="749">
        <v>12928.9</v>
      </c>
    </row>
    <row r="1845" spans="1:16" x14ac:dyDescent="0.2">
      <c r="A1845" s="744">
        <v>480</v>
      </c>
      <c r="B1845" s="744" t="s">
        <v>2598</v>
      </c>
      <c r="C1845" s="744" t="s">
        <v>1201</v>
      </c>
      <c r="D1845" s="746" t="s">
        <v>2604</v>
      </c>
      <c r="E1845" s="750">
        <v>1500</v>
      </c>
      <c r="F1845" s="744" t="s">
        <v>6088</v>
      </c>
      <c r="G1845" s="737" t="s">
        <v>6089</v>
      </c>
      <c r="H1845" s="737" t="s">
        <v>2882</v>
      </c>
      <c r="I1845" s="737" t="s">
        <v>2526</v>
      </c>
      <c r="J1845" s="753" t="s">
        <v>2526</v>
      </c>
      <c r="K1845" s="682">
        <v>1</v>
      </c>
      <c r="L1845" s="748">
        <v>12</v>
      </c>
      <c r="M1845" s="749">
        <v>29424.98</v>
      </c>
      <c r="N1845" s="682">
        <v>1</v>
      </c>
      <c r="O1845" s="748">
        <v>6</v>
      </c>
      <c r="P1845" s="749">
        <v>12863.33</v>
      </c>
    </row>
    <row r="1846" spans="1:16" x14ac:dyDescent="0.2">
      <c r="A1846" s="744">
        <v>480</v>
      </c>
      <c r="B1846" s="744" t="s">
        <v>1264</v>
      </c>
      <c r="C1846" s="744" t="s">
        <v>1201</v>
      </c>
      <c r="D1846" s="746" t="s">
        <v>2746</v>
      </c>
      <c r="E1846" s="750">
        <v>1500</v>
      </c>
      <c r="F1846" s="744" t="s">
        <v>6090</v>
      </c>
      <c r="G1846" s="737" t="s">
        <v>6091</v>
      </c>
      <c r="H1846" s="737" t="s">
        <v>2587</v>
      </c>
      <c r="I1846" s="737" t="s">
        <v>2526</v>
      </c>
      <c r="J1846" s="753" t="s">
        <v>2526</v>
      </c>
      <c r="K1846" s="682">
        <v>5</v>
      </c>
      <c r="L1846" s="748">
        <v>12</v>
      </c>
      <c r="M1846" s="749">
        <v>29477.78</v>
      </c>
      <c r="N1846" s="682">
        <v>2</v>
      </c>
      <c r="O1846" s="748">
        <v>6</v>
      </c>
      <c r="P1846" s="749">
        <v>12914.57</v>
      </c>
    </row>
    <row r="1847" spans="1:16" ht="22.5" x14ac:dyDescent="0.2">
      <c r="A1847" s="744">
        <v>480</v>
      </c>
      <c r="B1847" s="744" t="s">
        <v>1264</v>
      </c>
      <c r="C1847" s="744" t="s">
        <v>1201</v>
      </c>
      <c r="D1847" s="746" t="s">
        <v>2621</v>
      </c>
      <c r="E1847" s="750">
        <v>1800</v>
      </c>
      <c r="F1847" s="744" t="s">
        <v>6092</v>
      </c>
      <c r="G1847" s="737" t="s">
        <v>6093</v>
      </c>
      <c r="H1847" s="737" t="s">
        <v>6094</v>
      </c>
      <c r="I1847" s="737" t="s">
        <v>2625</v>
      </c>
      <c r="J1847" s="753" t="s">
        <v>2511</v>
      </c>
      <c r="K1847" s="682">
        <v>1</v>
      </c>
      <c r="L1847" s="748">
        <v>12</v>
      </c>
      <c r="M1847" s="749">
        <v>33274.28</v>
      </c>
      <c r="N1847" s="682">
        <v>1</v>
      </c>
      <c r="O1847" s="748">
        <v>6</v>
      </c>
      <c r="P1847" s="749">
        <v>14729.04</v>
      </c>
    </row>
    <row r="1848" spans="1:16" x14ac:dyDescent="0.2">
      <c r="A1848" s="744">
        <v>480</v>
      </c>
      <c r="B1848" s="744" t="s">
        <v>2598</v>
      </c>
      <c r="C1848" s="744" t="s">
        <v>1201</v>
      </c>
      <c r="D1848" s="746" t="s">
        <v>2647</v>
      </c>
      <c r="E1848" s="750">
        <v>1500</v>
      </c>
      <c r="F1848" s="744" t="s">
        <v>6095</v>
      </c>
      <c r="G1848" s="737" t="s">
        <v>6096</v>
      </c>
      <c r="H1848" s="737" t="s">
        <v>6097</v>
      </c>
      <c r="I1848" s="737" t="s">
        <v>2526</v>
      </c>
      <c r="J1848" s="753" t="s">
        <v>2526</v>
      </c>
      <c r="K1848" s="682">
        <v>1</v>
      </c>
      <c r="L1848" s="748">
        <v>12</v>
      </c>
      <c r="M1848" s="749">
        <v>29608.320000000003</v>
      </c>
      <c r="N1848" s="682">
        <v>1</v>
      </c>
      <c r="O1848" s="748">
        <v>6</v>
      </c>
      <c r="P1848" s="749">
        <v>11996.67</v>
      </c>
    </row>
    <row r="1849" spans="1:16" x14ac:dyDescent="0.2">
      <c r="A1849" s="744">
        <v>480</v>
      </c>
      <c r="B1849" s="744" t="s">
        <v>2598</v>
      </c>
      <c r="C1849" s="744" t="s">
        <v>1201</v>
      </c>
      <c r="D1849" s="746" t="s">
        <v>2614</v>
      </c>
      <c r="E1849" s="750">
        <v>1500</v>
      </c>
      <c r="F1849" s="744" t="s">
        <v>6098</v>
      </c>
      <c r="G1849" s="737" t="s">
        <v>6099</v>
      </c>
      <c r="H1849" s="737" t="s">
        <v>2587</v>
      </c>
      <c r="I1849" s="737" t="s">
        <v>2526</v>
      </c>
      <c r="J1849" s="753" t="s">
        <v>2526</v>
      </c>
      <c r="K1849" s="682">
        <v>1</v>
      </c>
      <c r="L1849" s="748">
        <v>12</v>
      </c>
      <c r="M1849" s="749">
        <v>29282.079999999994</v>
      </c>
      <c r="N1849" s="682">
        <v>1</v>
      </c>
      <c r="O1849" s="748">
        <v>6</v>
      </c>
      <c r="P1849" s="749">
        <v>12871.949999999999</v>
      </c>
    </row>
    <row r="1850" spans="1:16" x14ac:dyDescent="0.2">
      <c r="A1850" s="744">
        <v>480</v>
      </c>
      <c r="B1850" s="744" t="s">
        <v>1264</v>
      </c>
      <c r="C1850" s="744" t="s">
        <v>1201</v>
      </c>
      <c r="D1850" s="746" t="s">
        <v>6100</v>
      </c>
      <c r="E1850" s="750">
        <v>6000</v>
      </c>
      <c r="F1850" s="744" t="s">
        <v>6101</v>
      </c>
      <c r="G1850" s="737" t="s">
        <v>6102</v>
      </c>
      <c r="H1850" s="737" t="s">
        <v>6103</v>
      </c>
      <c r="I1850" s="737" t="s">
        <v>2625</v>
      </c>
      <c r="J1850" s="753" t="s">
        <v>2511</v>
      </c>
      <c r="K1850" s="682">
        <v>1</v>
      </c>
      <c r="L1850" s="748">
        <v>12</v>
      </c>
      <c r="M1850" s="749">
        <v>77225.429999999993</v>
      </c>
      <c r="N1850" s="682">
        <v>1</v>
      </c>
      <c r="O1850" s="748">
        <v>6</v>
      </c>
      <c r="P1850" s="749">
        <v>36805.410000000003</v>
      </c>
    </row>
    <row r="1851" spans="1:16" x14ac:dyDescent="0.2">
      <c r="A1851" s="744">
        <v>480</v>
      </c>
      <c r="B1851" s="744" t="s">
        <v>2598</v>
      </c>
      <c r="C1851" s="744" t="s">
        <v>1201</v>
      </c>
      <c r="D1851" s="746" t="s">
        <v>2942</v>
      </c>
      <c r="E1851" s="750">
        <v>2000</v>
      </c>
      <c r="F1851" s="744" t="s">
        <v>6104</v>
      </c>
      <c r="G1851" s="737" t="s">
        <v>6105</v>
      </c>
      <c r="H1851" s="737" t="s">
        <v>3817</v>
      </c>
      <c r="I1851" s="737" t="s">
        <v>2625</v>
      </c>
      <c r="J1851" s="753" t="s">
        <v>2511</v>
      </c>
      <c r="K1851" s="682">
        <v>1</v>
      </c>
      <c r="L1851" s="748">
        <v>12</v>
      </c>
      <c r="M1851" s="749">
        <v>34799.799999999996</v>
      </c>
      <c r="N1851" s="682">
        <v>1</v>
      </c>
      <c r="O1851" s="748">
        <v>6</v>
      </c>
      <c r="P1851" s="749">
        <v>14755.18</v>
      </c>
    </row>
    <row r="1852" spans="1:16" x14ac:dyDescent="0.2">
      <c r="A1852" s="744">
        <v>480</v>
      </c>
      <c r="B1852" s="744" t="s">
        <v>1264</v>
      </c>
      <c r="C1852" s="744" t="s">
        <v>1201</v>
      </c>
      <c r="D1852" s="746" t="s">
        <v>2604</v>
      </c>
      <c r="E1852" s="750">
        <v>1150</v>
      </c>
      <c r="F1852" s="744" t="s">
        <v>6106</v>
      </c>
      <c r="G1852" s="737" t="s">
        <v>6107</v>
      </c>
      <c r="H1852" s="737" t="s">
        <v>3218</v>
      </c>
      <c r="I1852" s="737" t="s">
        <v>2526</v>
      </c>
      <c r="J1852" s="753" t="s">
        <v>2526</v>
      </c>
      <c r="K1852" s="682">
        <v>1</v>
      </c>
      <c r="L1852" s="748">
        <v>1</v>
      </c>
      <c r="M1852" s="749">
        <v>1852.54</v>
      </c>
      <c r="N1852" s="682"/>
      <c r="O1852" s="748"/>
      <c r="P1852" s="749"/>
    </row>
    <row r="1853" spans="1:16" x14ac:dyDescent="0.2">
      <c r="A1853" s="744">
        <v>480</v>
      </c>
      <c r="B1853" s="744" t="s">
        <v>1264</v>
      </c>
      <c r="C1853" s="744" t="s">
        <v>1201</v>
      </c>
      <c r="D1853" s="746" t="s">
        <v>4055</v>
      </c>
      <c r="E1853" s="750">
        <v>1500</v>
      </c>
      <c r="F1853" s="744" t="s">
        <v>6108</v>
      </c>
      <c r="G1853" s="737" t="s">
        <v>6109</v>
      </c>
      <c r="H1853" s="737" t="s">
        <v>2583</v>
      </c>
      <c r="I1853" s="737" t="s">
        <v>2526</v>
      </c>
      <c r="J1853" s="753" t="s">
        <v>2526</v>
      </c>
      <c r="K1853" s="682">
        <v>1</v>
      </c>
      <c r="L1853" s="748">
        <v>12</v>
      </c>
      <c r="M1853" s="749">
        <v>29495.820000000003</v>
      </c>
      <c r="N1853" s="682">
        <v>1</v>
      </c>
      <c r="O1853" s="748">
        <v>6</v>
      </c>
      <c r="P1853" s="749">
        <v>12884.72</v>
      </c>
    </row>
    <row r="1854" spans="1:16" x14ac:dyDescent="0.2">
      <c r="A1854" s="744">
        <v>480</v>
      </c>
      <c r="B1854" s="744" t="s">
        <v>1264</v>
      </c>
      <c r="C1854" s="744" t="s">
        <v>1201</v>
      </c>
      <c r="D1854" s="746" t="s">
        <v>2608</v>
      </c>
      <c r="E1854" s="750">
        <v>1500</v>
      </c>
      <c r="F1854" s="744" t="s">
        <v>6110</v>
      </c>
      <c r="G1854" s="737" t="s">
        <v>6111</v>
      </c>
      <c r="H1854" s="737" t="s">
        <v>2617</v>
      </c>
      <c r="I1854" s="737" t="s">
        <v>2526</v>
      </c>
      <c r="J1854" s="753" t="s">
        <v>2526</v>
      </c>
      <c r="K1854" s="682">
        <v>1</v>
      </c>
      <c r="L1854" s="748">
        <v>12</v>
      </c>
      <c r="M1854" s="749">
        <v>28362.549999999996</v>
      </c>
      <c r="N1854" s="682">
        <v>1</v>
      </c>
      <c r="O1854" s="748">
        <v>6</v>
      </c>
      <c r="P1854" s="749">
        <v>12791.11</v>
      </c>
    </row>
    <row r="1855" spans="1:16" ht="22.5" x14ac:dyDescent="0.2">
      <c r="A1855" s="744">
        <v>480</v>
      </c>
      <c r="B1855" s="744" t="s">
        <v>2598</v>
      </c>
      <c r="C1855" s="744" t="s">
        <v>1201</v>
      </c>
      <c r="D1855" s="746" t="s">
        <v>3013</v>
      </c>
      <c r="E1855" s="750">
        <v>4500</v>
      </c>
      <c r="F1855" s="744" t="s">
        <v>6112</v>
      </c>
      <c r="G1855" s="737" t="s">
        <v>6113</v>
      </c>
      <c r="H1855" s="737" t="s">
        <v>2509</v>
      </c>
      <c r="I1855" s="737" t="s">
        <v>2625</v>
      </c>
      <c r="J1855" s="753" t="s">
        <v>2511</v>
      </c>
      <c r="K1855" s="682">
        <v>6</v>
      </c>
      <c r="L1855" s="748">
        <v>12</v>
      </c>
      <c r="M1855" s="749">
        <v>58714.670000000006</v>
      </c>
      <c r="N1855" s="682">
        <v>1</v>
      </c>
      <c r="O1855" s="748">
        <v>1</v>
      </c>
      <c r="P1855" s="749">
        <v>10498.619999999999</v>
      </c>
    </row>
    <row r="1856" spans="1:16" x14ac:dyDescent="0.2">
      <c r="A1856" s="744">
        <v>480</v>
      </c>
      <c r="B1856" s="744" t="s">
        <v>1264</v>
      </c>
      <c r="C1856" s="744" t="s">
        <v>1201</v>
      </c>
      <c r="D1856" s="746" t="s">
        <v>5245</v>
      </c>
      <c r="E1856" s="750">
        <v>3500</v>
      </c>
      <c r="F1856" s="744" t="s">
        <v>6114</v>
      </c>
      <c r="G1856" s="737" t="s">
        <v>6115</v>
      </c>
      <c r="H1856" s="737" t="s">
        <v>2509</v>
      </c>
      <c r="I1856" s="737" t="s">
        <v>2625</v>
      </c>
      <c r="J1856" s="753" t="s">
        <v>2511</v>
      </c>
      <c r="K1856" s="682">
        <v>5</v>
      </c>
      <c r="L1856" s="748">
        <v>12</v>
      </c>
      <c r="M1856" s="749">
        <v>47700</v>
      </c>
      <c r="N1856" s="682">
        <v>1</v>
      </c>
      <c r="O1856" s="748">
        <v>6</v>
      </c>
      <c r="P1856" s="749">
        <v>21871.67</v>
      </c>
    </row>
    <row r="1857" spans="1:16" ht="22.5" x14ac:dyDescent="0.2">
      <c r="A1857" s="744">
        <v>480</v>
      </c>
      <c r="B1857" s="744" t="s">
        <v>1264</v>
      </c>
      <c r="C1857" s="744" t="s">
        <v>1201</v>
      </c>
      <c r="D1857" s="746" t="s">
        <v>4055</v>
      </c>
      <c r="E1857" s="750">
        <v>1500</v>
      </c>
      <c r="F1857" s="744" t="s">
        <v>1545</v>
      </c>
      <c r="G1857" s="737" t="s">
        <v>1546</v>
      </c>
      <c r="H1857" s="737" t="s">
        <v>6116</v>
      </c>
      <c r="I1857" s="737" t="s">
        <v>2526</v>
      </c>
      <c r="J1857" s="753" t="s">
        <v>2526</v>
      </c>
      <c r="K1857" s="682">
        <v>1</v>
      </c>
      <c r="L1857" s="748">
        <v>11</v>
      </c>
      <c r="M1857" s="749">
        <v>6000</v>
      </c>
      <c r="N1857" s="682"/>
      <c r="O1857" s="748"/>
      <c r="P1857" s="749"/>
    </row>
    <row r="1858" spans="1:16" ht="22.5" x14ac:dyDescent="0.2">
      <c r="A1858" s="744">
        <v>480</v>
      </c>
      <c r="B1858" s="744" t="s">
        <v>1264</v>
      </c>
      <c r="C1858" s="744" t="s">
        <v>1201</v>
      </c>
      <c r="D1858" s="746" t="s">
        <v>6117</v>
      </c>
      <c r="E1858" s="750">
        <v>2500</v>
      </c>
      <c r="F1858" s="744" t="s">
        <v>6118</v>
      </c>
      <c r="G1858" s="737" t="s">
        <v>6119</v>
      </c>
      <c r="H1858" s="737" t="s">
        <v>6120</v>
      </c>
      <c r="I1858" s="737" t="s">
        <v>2625</v>
      </c>
      <c r="J1858" s="753" t="s">
        <v>2689</v>
      </c>
      <c r="K1858" s="682">
        <v>1</v>
      </c>
      <c r="L1858" s="748">
        <v>12</v>
      </c>
      <c r="M1858" s="749">
        <v>41688.76</v>
      </c>
      <c r="N1858" s="682">
        <v>1</v>
      </c>
      <c r="O1858" s="748">
        <v>6</v>
      </c>
      <c r="P1858" s="749">
        <v>18928.97</v>
      </c>
    </row>
    <row r="1859" spans="1:16" x14ac:dyDescent="0.2">
      <c r="A1859" s="744">
        <v>480</v>
      </c>
      <c r="B1859" s="744" t="s">
        <v>2598</v>
      </c>
      <c r="C1859" s="744" t="s">
        <v>1201</v>
      </c>
      <c r="D1859" s="746" t="s">
        <v>3689</v>
      </c>
      <c r="E1859" s="750">
        <v>2500</v>
      </c>
      <c r="F1859" s="744" t="s">
        <v>6121</v>
      </c>
      <c r="G1859" s="737" t="s">
        <v>6122</v>
      </c>
      <c r="H1859" s="737" t="s">
        <v>2624</v>
      </c>
      <c r="I1859" s="737" t="s">
        <v>2625</v>
      </c>
      <c r="J1859" s="753" t="s">
        <v>2511</v>
      </c>
      <c r="K1859" s="682">
        <v>5</v>
      </c>
      <c r="L1859" s="748">
        <v>12</v>
      </c>
      <c r="M1859" s="749">
        <v>35660.94</v>
      </c>
      <c r="N1859" s="682">
        <v>2</v>
      </c>
      <c r="O1859" s="748">
        <v>6</v>
      </c>
      <c r="P1859" s="749">
        <v>16066.11</v>
      </c>
    </row>
    <row r="1860" spans="1:16" ht="22.5" x14ac:dyDescent="0.2">
      <c r="A1860" s="744">
        <v>480</v>
      </c>
      <c r="B1860" s="744" t="s">
        <v>2598</v>
      </c>
      <c r="C1860" s="744" t="s">
        <v>1201</v>
      </c>
      <c r="D1860" s="746" t="s">
        <v>2700</v>
      </c>
      <c r="E1860" s="750">
        <v>1800</v>
      </c>
      <c r="F1860" s="744" t="s">
        <v>6123</v>
      </c>
      <c r="G1860" s="737" t="s">
        <v>6124</v>
      </c>
      <c r="H1860" s="737" t="s">
        <v>6125</v>
      </c>
      <c r="I1860" s="737" t="s">
        <v>2625</v>
      </c>
      <c r="J1860" s="753" t="s">
        <v>2511</v>
      </c>
      <c r="K1860" s="682">
        <v>1</v>
      </c>
      <c r="L1860" s="748">
        <v>12</v>
      </c>
      <c r="M1860" s="749">
        <v>33299.199999999997</v>
      </c>
      <c r="N1860" s="682">
        <v>1</v>
      </c>
      <c r="O1860" s="748">
        <v>6</v>
      </c>
      <c r="P1860" s="749">
        <v>14729.84</v>
      </c>
    </row>
    <row r="1861" spans="1:16" x14ac:dyDescent="0.2">
      <c r="A1861" s="744">
        <v>480</v>
      </c>
      <c r="B1861" s="744" t="s">
        <v>2598</v>
      </c>
      <c r="C1861" s="744" t="s">
        <v>1201</v>
      </c>
      <c r="D1861" s="746" t="s">
        <v>2604</v>
      </c>
      <c r="E1861" s="750">
        <v>1500</v>
      </c>
      <c r="F1861" s="744" t="s">
        <v>6126</v>
      </c>
      <c r="G1861" s="737" t="s">
        <v>6127</v>
      </c>
      <c r="H1861" s="737" t="s">
        <v>6128</v>
      </c>
      <c r="I1861" s="737" t="s">
        <v>2526</v>
      </c>
      <c r="J1861" s="753" t="s">
        <v>2526</v>
      </c>
      <c r="K1861" s="682">
        <v>1</v>
      </c>
      <c r="L1861" s="748">
        <v>12</v>
      </c>
      <c r="M1861" s="749">
        <v>28871.269999999997</v>
      </c>
      <c r="N1861" s="682">
        <v>1</v>
      </c>
      <c r="O1861" s="748">
        <v>6</v>
      </c>
      <c r="P1861" s="749">
        <v>12929.18</v>
      </c>
    </row>
    <row r="1862" spans="1:16" x14ac:dyDescent="0.2">
      <c r="A1862" s="744">
        <v>480</v>
      </c>
      <c r="B1862" s="744" t="s">
        <v>2598</v>
      </c>
      <c r="C1862" s="744" t="s">
        <v>1201</v>
      </c>
      <c r="D1862" s="746" t="s">
        <v>2614</v>
      </c>
      <c r="E1862" s="750">
        <v>1500</v>
      </c>
      <c r="F1862" s="744" t="s">
        <v>6129</v>
      </c>
      <c r="G1862" s="737" t="s">
        <v>6130</v>
      </c>
      <c r="H1862" s="737" t="s">
        <v>2509</v>
      </c>
      <c r="I1862" s="737" t="s">
        <v>2625</v>
      </c>
      <c r="J1862" s="753" t="s">
        <v>2511</v>
      </c>
      <c r="K1862" s="682">
        <v>1</v>
      </c>
      <c r="L1862" s="748">
        <v>12</v>
      </c>
      <c r="M1862" s="749">
        <v>28758.200000000004</v>
      </c>
      <c r="N1862" s="682">
        <v>1</v>
      </c>
      <c r="O1862" s="748">
        <v>6</v>
      </c>
      <c r="P1862" s="749">
        <v>12596.25</v>
      </c>
    </row>
    <row r="1863" spans="1:16" x14ac:dyDescent="0.2">
      <c r="A1863" s="744">
        <v>480</v>
      </c>
      <c r="B1863" s="744" t="s">
        <v>2598</v>
      </c>
      <c r="C1863" s="744" t="s">
        <v>1201</v>
      </c>
      <c r="D1863" s="746" t="s">
        <v>2647</v>
      </c>
      <c r="E1863" s="750">
        <v>1500</v>
      </c>
      <c r="F1863" s="744" t="s">
        <v>6131</v>
      </c>
      <c r="G1863" s="737" t="s">
        <v>6132</v>
      </c>
      <c r="H1863" s="737" t="s">
        <v>6133</v>
      </c>
      <c r="I1863" s="737" t="s">
        <v>2625</v>
      </c>
      <c r="J1863" s="753" t="s">
        <v>2511</v>
      </c>
      <c r="K1863" s="682">
        <v>1</v>
      </c>
      <c r="L1863" s="748">
        <v>12</v>
      </c>
      <c r="M1863" s="749">
        <v>29633.33</v>
      </c>
      <c r="N1863" s="682">
        <v>1</v>
      </c>
      <c r="O1863" s="748">
        <v>6</v>
      </c>
      <c r="P1863" s="749">
        <v>12902.36</v>
      </c>
    </row>
    <row r="1864" spans="1:16" ht="22.5" x14ac:dyDescent="0.2">
      <c r="A1864" s="744">
        <v>480</v>
      </c>
      <c r="B1864" s="744" t="s">
        <v>2598</v>
      </c>
      <c r="C1864" s="744" t="s">
        <v>1201</v>
      </c>
      <c r="D1864" s="746" t="s">
        <v>2604</v>
      </c>
      <c r="E1864" s="750">
        <v>1500</v>
      </c>
      <c r="F1864" s="744" t="s">
        <v>6134</v>
      </c>
      <c r="G1864" s="737" t="s">
        <v>6135</v>
      </c>
      <c r="H1864" s="737" t="s">
        <v>6136</v>
      </c>
      <c r="I1864" s="737" t="s">
        <v>2625</v>
      </c>
      <c r="J1864" s="753" t="s">
        <v>2511</v>
      </c>
      <c r="K1864" s="682">
        <v>1</v>
      </c>
      <c r="L1864" s="748">
        <v>12</v>
      </c>
      <c r="M1864" s="749">
        <v>29631.390000000007</v>
      </c>
      <c r="N1864" s="682">
        <v>1</v>
      </c>
      <c r="O1864" s="748">
        <v>6</v>
      </c>
      <c r="P1864" s="749">
        <v>12863.2</v>
      </c>
    </row>
    <row r="1865" spans="1:16" ht="22.5" x14ac:dyDescent="0.2">
      <c r="A1865" s="744">
        <v>480</v>
      </c>
      <c r="B1865" s="744" t="s">
        <v>2598</v>
      </c>
      <c r="C1865" s="744" t="s">
        <v>1201</v>
      </c>
      <c r="D1865" s="746" t="s">
        <v>2614</v>
      </c>
      <c r="E1865" s="750">
        <v>1500</v>
      </c>
      <c r="F1865" s="744" t="s">
        <v>6137</v>
      </c>
      <c r="G1865" s="737" t="s">
        <v>6138</v>
      </c>
      <c r="H1865" s="737" t="s">
        <v>6139</v>
      </c>
      <c r="I1865" s="737" t="s">
        <v>2625</v>
      </c>
      <c r="J1865" s="753" t="s">
        <v>2511</v>
      </c>
      <c r="K1865" s="682">
        <v>1</v>
      </c>
      <c r="L1865" s="748">
        <v>12</v>
      </c>
      <c r="M1865" s="749">
        <v>29420.300000000007</v>
      </c>
      <c r="N1865" s="682">
        <v>1</v>
      </c>
      <c r="O1865" s="748">
        <v>6</v>
      </c>
      <c r="P1865" s="749">
        <v>13135.14</v>
      </c>
    </row>
    <row r="1866" spans="1:16" x14ac:dyDescent="0.2">
      <c r="A1866" s="744">
        <v>480</v>
      </c>
      <c r="B1866" s="744" t="s">
        <v>2598</v>
      </c>
      <c r="C1866" s="744" t="s">
        <v>1201</v>
      </c>
      <c r="D1866" s="746" t="s">
        <v>2604</v>
      </c>
      <c r="E1866" s="750">
        <v>1500</v>
      </c>
      <c r="F1866" s="744" t="s">
        <v>6140</v>
      </c>
      <c r="G1866" s="737" t="s">
        <v>6141</v>
      </c>
      <c r="H1866" s="737" t="s">
        <v>6142</v>
      </c>
      <c r="I1866" s="737" t="s">
        <v>2625</v>
      </c>
      <c r="J1866" s="753" t="s">
        <v>2511</v>
      </c>
      <c r="K1866" s="682">
        <v>1</v>
      </c>
      <c r="L1866" s="748">
        <v>12</v>
      </c>
      <c r="M1866" s="749">
        <v>29618.07</v>
      </c>
      <c r="N1866" s="682">
        <v>1</v>
      </c>
      <c r="O1866" s="748">
        <v>6</v>
      </c>
      <c r="P1866" s="749">
        <v>12855.41</v>
      </c>
    </row>
    <row r="1867" spans="1:16" x14ac:dyDescent="0.2">
      <c r="A1867" s="744">
        <v>480</v>
      </c>
      <c r="B1867" s="744" t="s">
        <v>2598</v>
      </c>
      <c r="C1867" s="744" t="s">
        <v>1201</v>
      </c>
      <c r="D1867" s="746" t="s">
        <v>3537</v>
      </c>
      <c r="E1867" s="750">
        <v>1500</v>
      </c>
      <c r="F1867" s="744" t="s">
        <v>6143</v>
      </c>
      <c r="G1867" s="737" t="s">
        <v>6144</v>
      </c>
      <c r="H1867" s="737" t="s">
        <v>6145</v>
      </c>
      <c r="I1867" s="737" t="s">
        <v>2526</v>
      </c>
      <c r="J1867" s="753" t="s">
        <v>2526</v>
      </c>
      <c r="K1867" s="682">
        <v>1</v>
      </c>
      <c r="L1867" s="748">
        <v>12</v>
      </c>
      <c r="M1867" s="749">
        <v>29346.079999999998</v>
      </c>
      <c r="N1867" s="682">
        <v>1</v>
      </c>
      <c r="O1867" s="748">
        <v>6</v>
      </c>
      <c r="P1867" s="749">
        <v>13063.33</v>
      </c>
    </row>
    <row r="1868" spans="1:16" x14ac:dyDescent="0.2">
      <c r="A1868" s="744">
        <v>480</v>
      </c>
      <c r="B1868" s="744" t="s">
        <v>2598</v>
      </c>
      <c r="C1868" s="744" t="s">
        <v>1201</v>
      </c>
      <c r="D1868" s="746" t="s">
        <v>5956</v>
      </c>
      <c r="E1868" s="750">
        <v>2100</v>
      </c>
      <c r="F1868" s="744" t="s">
        <v>6146</v>
      </c>
      <c r="G1868" s="737" t="s">
        <v>6147</v>
      </c>
      <c r="H1868" s="737" t="s">
        <v>2873</v>
      </c>
      <c r="I1868" s="737" t="s">
        <v>2625</v>
      </c>
      <c r="J1868" s="753" t="s">
        <v>2511</v>
      </c>
      <c r="K1868" s="682">
        <v>1</v>
      </c>
      <c r="L1868" s="748">
        <v>12</v>
      </c>
      <c r="M1868" s="749">
        <v>36726.660000000003</v>
      </c>
      <c r="N1868" s="682">
        <v>1</v>
      </c>
      <c r="O1868" s="748">
        <v>6</v>
      </c>
      <c r="P1868" s="749">
        <v>16529.64</v>
      </c>
    </row>
    <row r="1869" spans="1:16" x14ac:dyDescent="0.2">
      <c r="A1869" s="744">
        <v>480</v>
      </c>
      <c r="B1869" s="744" t="s">
        <v>1264</v>
      </c>
      <c r="C1869" s="744" t="s">
        <v>1201</v>
      </c>
      <c r="D1869" s="746" t="s">
        <v>3908</v>
      </c>
      <c r="E1869" s="750">
        <v>1500</v>
      </c>
      <c r="F1869" s="744" t="s">
        <v>6148</v>
      </c>
      <c r="G1869" s="737" t="s">
        <v>6149</v>
      </c>
      <c r="H1869" s="737" t="s">
        <v>6136</v>
      </c>
      <c r="I1869" s="737" t="s">
        <v>2625</v>
      </c>
      <c r="J1869" s="753" t="s">
        <v>2511</v>
      </c>
      <c r="K1869" s="682">
        <v>1</v>
      </c>
      <c r="L1869" s="748">
        <v>12</v>
      </c>
      <c r="M1869" s="749">
        <v>29446.509999999995</v>
      </c>
      <c r="N1869" s="682"/>
      <c r="O1869" s="748"/>
      <c r="P1869" s="749"/>
    </row>
    <row r="1870" spans="1:16" x14ac:dyDescent="0.2">
      <c r="A1870" s="744">
        <v>480</v>
      </c>
      <c r="B1870" s="744" t="s">
        <v>2598</v>
      </c>
      <c r="C1870" s="744" t="s">
        <v>1201</v>
      </c>
      <c r="D1870" s="746" t="s">
        <v>6150</v>
      </c>
      <c r="E1870" s="750">
        <v>3500</v>
      </c>
      <c r="F1870" s="744" t="s">
        <v>6151</v>
      </c>
      <c r="G1870" s="737" t="s">
        <v>6152</v>
      </c>
      <c r="H1870" s="737" t="s">
        <v>6153</v>
      </c>
      <c r="I1870" s="737" t="s">
        <v>2625</v>
      </c>
      <c r="J1870" s="753" t="s">
        <v>2511</v>
      </c>
      <c r="K1870" s="682">
        <v>5</v>
      </c>
      <c r="L1870" s="748">
        <v>12</v>
      </c>
      <c r="M1870" s="749">
        <v>47595.489999999991</v>
      </c>
      <c r="N1870" s="682">
        <v>2</v>
      </c>
      <c r="O1870" s="748">
        <v>6</v>
      </c>
      <c r="P1870" s="749">
        <v>21930</v>
      </c>
    </row>
    <row r="1871" spans="1:16" x14ac:dyDescent="0.2">
      <c r="A1871" s="744">
        <v>480</v>
      </c>
      <c r="B1871" s="744" t="s">
        <v>2598</v>
      </c>
      <c r="C1871" s="744" t="s">
        <v>1201</v>
      </c>
      <c r="D1871" s="746" t="s">
        <v>3073</v>
      </c>
      <c r="E1871" s="750">
        <v>1800</v>
      </c>
      <c r="F1871" s="744" t="s">
        <v>6154</v>
      </c>
      <c r="G1871" s="737" t="s">
        <v>6155</v>
      </c>
      <c r="H1871" s="737" t="s">
        <v>6156</v>
      </c>
      <c r="I1871" s="737" t="s">
        <v>2625</v>
      </c>
      <c r="J1871" s="753" t="s">
        <v>2511</v>
      </c>
      <c r="K1871" s="682">
        <v>1</v>
      </c>
      <c r="L1871" s="748">
        <v>12</v>
      </c>
      <c r="M1871" s="749">
        <v>32339.91</v>
      </c>
      <c r="N1871" s="682">
        <v>1</v>
      </c>
      <c r="O1871" s="748">
        <v>6</v>
      </c>
      <c r="P1871" s="749">
        <v>14574.91</v>
      </c>
    </row>
    <row r="1872" spans="1:16" ht="22.5" x14ac:dyDescent="0.2">
      <c r="A1872" s="744">
        <v>480</v>
      </c>
      <c r="B1872" s="744" t="s">
        <v>2598</v>
      </c>
      <c r="C1872" s="744" t="s">
        <v>1201</v>
      </c>
      <c r="D1872" s="746" t="s">
        <v>2608</v>
      </c>
      <c r="E1872" s="750">
        <v>1500</v>
      </c>
      <c r="F1872" s="744" t="s">
        <v>6157</v>
      </c>
      <c r="G1872" s="737" t="s">
        <v>6158</v>
      </c>
      <c r="H1872" s="737" t="s">
        <v>6159</v>
      </c>
      <c r="I1872" s="737" t="s">
        <v>2603</v>
      </c>
      <c r="J1872" s="753" t="s">
        <v>2547</v>
      </c>
      <c r="K1872" s="682">
        <v>1</v>
      </c>
      <c r="L1872" s="748">
        <v>12</v>
      </c>
      <c r="M1872" s="749">
        <v>29352.080000000002</v>
      </c>
      <c r="N1872" s="682"/>
      <c r="O1872" s="748"/>
      <c r="P1872" s="749"/>
    </row>
    <row r="1873" spans="1:16" x14ac:dyDescent="0.2">
      <c r="A1873" s="744">
        <v>480</v>
      </c>
      <c r="B1873" s="744" t="s">
        <v>1264</v>
      </c>
      <c r="C1873" s="744" t="s">
        <v>1201</v>
      </c>
      <c r="D1873" s="746" t="s">
        <v>5298</v>
      </c>
      <c r="E1873" s="750">
        <v>2100</v>
      </c>
      <c r="F1873" s="744" t="s">
        <v>6160</v>
      </c>
      <c r="G1873" s="737" t="s">
        <v>6161</v>
      </c>
      <c r="H1873" s="737" t="s">
        <v>6162</v>
      </c>
      <c r="I1873" s="737" t="s">
        <v>2625</v>
      </c>
      <c r="J1873" s="753" t="s">
        <v>2511</v>
      </c>
      <c r="K1873" s="682">
        <v>5</v>
      </c>
      <c r="L1873" s="748">
        <v>12</v>
      </c>
      <c r="M1873" s="749">
        <v>36773.959999999992</v>
      </c>
      <c r="N1873" s="682">
        <v>1</v>
      </c>
      <c r="O1873" s="748">
        <v>6</v>
      </c>
      <c r="P1873" s="749">
        <v>16525.66</v>
      </c>
    </row>
    <row r="1874" spans="1:16" x14ac:dyDescent="0.2">
      <c r="A1874" s="744">
        <v>480</v>
      </c>
      <c r="B1874" s="744" t="s">
        <v>1264</v>
      </c>
      <c r="C1874" s="744" t="s">
        <v>1201</v>
      </c>
      <c r="D1874" s="746" t="s">
        <v>6163</v>
      </c>
      <c r="E1874" s="750">
        <v>2500</v>
      </c>
      <c r="F1874" s="744" t="s">
        <v>6164</v>
      </c>
      <c r="G1874" s="737" t="s">
        <v>6165</v>
      </c>
      <c r="H1874" s="737" t="s">
        <v>6166</v>
      </c>
      <c r="I1874" s="737" t="s">
        <v>2625</v>
      </c>
      <c r="J1874" s="753" t="s">
        <v>2511</v>
      </c>
      <c r="K1874" s="682">
        <v>1</v>
      </c>
      <c r="L1874" s="748">
        <v>12</v>
      </c>
      <c r="M1874" s="749">
        <v>41606.449999999997</v>
      </c>
      <c r="N1874" s="682">
        <v>1</v>
      </c>
      <c r="O1874" s="748">
        <v>6</v>
      </c>
      <c r="P1874" s="749">
        <v>18814.580000000002</v>
      </c>
    </row>
    <row r="1875" spans="1:16" x14ac:dyDescent="0.2">
      <c r="A1875" s="744">
        <v>480</v>
      </c>
      <c r="B1875" s="744" t="s">
        <v>2598</v>
      </c>
      <c r="C1875" s="744" t="s">
        <v>1201</v>
      </c>
      <c r="D1875" s="746" t="s">
        <v>2604</v>
      </c>
      <c r="E1875" s="750">
        <v>1500</v>
      </c>
      <c r="F1875" s="744" t="s">
        <v>6167</v>
      </c>
      <c r="G1875" s="737" t="s">
        <v>6168</v>
      </c>
      <c r="H1875" s="737" t="s">
        <v>2551</v>
      </c>
      <c r="I1875" s="737" t="s">
        <v>2625</v>
      </c>
      <c r="J1875" s="753" t="s">
        <v>2511</v>
      </c>
      <c r="K1875" s="682">
        <v>1</v>
      </c>
      <c r="L1875" s="748">
        <v>12</v>
      </c>
      <c r="M1875" s="749">
        <v>27167.070000000003</v>
      </c>
      <c r="N1875" s="682">
        <v>1</v>
      </c>
      <c r="O1875" s="748">
        <v>6</v>
      </c>
      <c r="P1875" s="749">
        <v>6781.6100000000006</v>
      </c>
    </row>
    <row r="1876" spans="1:16" ht="22.5" x14ac:dyDescent="0.2">
      <c r="A1876" s="744">
        <v>480</v>
      </c>
      <c r="B1876" s="744" t="s">
        <v>2598</v>
      </c>
      <c r="C1876" s="744" t="s">
        <v>1201</v>
      </c>
      <c r="D1876" s="746" t="s">
        <v>2700</v>
      </c>
      <c r="E1876" s="750">
        <v>1800</v>
      </c>
      <c r="F1876" s="744" t="s">
        <v>6169</v>
      </c>
      <c r="G1876" s="737" t="s">
        <v>6170</v>
      </c>
      <c r="H1876" s="737" t="s">
        <v>2640</v>
      </c>
      <c r="I1876" s="737" t="s">
        <v>2625</v>
      </c>
      <c r="J1876" s="753" t="s">
        <v>2511</v>
      </c>
      <c r="K1876" s="682">
        <v>1</v>
      </c>
      <c r="L1876" s="748">
        <v>12</v>
      </c>
      <c r="M1876" s="749">
        <v>33069.68</v>
      </c>
      <c r="N1876" s="682">
        <v>1</v>
      </c>
      <c r="O1876" s="748">
        <v>6</v>
      </c>
      <c r="P1876" s="749">
        <v>14960</v>
      </c>
    </row>
    <row r="1877" spans="1:16" x14ac:dyDescent="0.2">
      <c r="A1877" s="744">
        <v>480</v>
      </c>
      <c r="B1877" s="744" t="s">
        <v>1264</v>
      </c>
      <c r="C1877" s="744" t="s">
        <v>1201</v>
      </c>
      <c r="D1877" s="746" t="s">
        <v>2608</v>
      </c>
      <c r="E1877" s="750">
        <v>1500</v>
      </c>
      <c r="F1877" s="744" t="s">
        <v>6171</v>
      </c>
      <c r="G1877" s="737" t="s">
        <v>6172</v>
      </c>
      <c r="H1877" s="737" t="s">
        <v>6173</v>
      </c>
      <c r="I1877" s="737" t="s">
        <v>2625</v>
      </c>
      <c r="J1877" s="753" t="s">
        <v>2511</v>
      </c>
      <c r="K1877" s="682">
        <v>1</v>
      </c>
      <c r="L1877" s="748">
        <v>12</v>
      </c>
      <c r="M1877" s="749">
        <v>29550.399999999994</v>
      </c>
      <c r="N1877" s="682">
        <v>1</v>
      </c>
      <c r="O1877" s="748">
        <v>6</v>
      </c>
      <c r="P1877" s="749">
        <v>12812.78</v>
      </c>
    </row>
    <row r="1878" spans="1:16" ht="22.5" x14ac:dyDescent="0.2">
      <c r="A1878" s="744">
        <v>480</v>
      </c>
      <c r="B1878" s="744" t="s">
        <v>2598</v>
      </c>
      <c r="C1878" s="744" t="s">
        <v>1201</v>
      </c>
      <c r="D1878" s="746" t="s">
        <v>2614</v>
      </c>
      <c r="E1878" s="750">
        <v>1500</v>
      </c>
      <c r="F1878" s="744" t="s">
        <v>6174</v>
      </c>
      <c r="G1878" s="737" t="s">
        <v>6175</v>
      </c>
      <c r="H1878" s="737" t="s">
        <v>6176</v>
      </c>
      <c r="I1878" s="737" t="s">
        <v>2625</v>
      </c>
      <c r="J1878" s="753" t="s">
        <v>2511</v>
      </c>
      <c r="K1878" s="682">
        <v>1</v>
      </c>
      <c r="L1878" s="748">
        <v>12</v>
      </c>
      <c r="M1878" s="749">
        <v>29557.080000000005</v>
      </c>
      <c r="N1878" s="682">
        <v>1</v>
      </c>
      <c r="O1878" s="748">
        <v>6</v>
      </c>
      <c r="P1878" s="749">
        <v>13128.07</v>
      </c>
    </row>
    <row r="1879" spans="1:16" x14ac:dyDescent="0.2">
      <c r="A1879" s="744">
        <v>480</v>
      </c>
      <c r="B1879" s="744" t="s">
        <v>2598</v>
      </c>
      <c r="C1879" s="744" t="s">
        <v>1201</v>
      </c>
      <c r="D1879" s="746" t="s">
        <v>2614</v>
      </c>
      <c r="E1879" s="750">
        <v>1500</v>
      </c>
      <c r="F1879" s="744" t="s">
        <v>6177</v>
      </c>
      <c r="G1879" s="737" t="s">
        <v>6178</v>
      </c>
      <c r="H1879" s="737" t="s">
        <v>4638</v>
      </c>
      <c r="I1879" s="737" t="s">
        <v>2625</v>
      </c>
      <c r="J1879" s="753" t="s">
        <v>2511</v>
      </c>
      <c r="K1879" s="682">
        <v>1</v>
      </c>
      <c r="L1879" s="748">
        <v>12</v>
      </c>
      <c r="M1879" s="749">
        <v>29495.56</v>
      </c>
      <c r="N1879" s="682"/>
      <c r="O1879" s="748"/>
      <c r="P1879" s="749"/>
    </row>
    <row r="1880" spans="1:16" x14ac:dyDescent="0.2">
      <c r="A1880" s="744">
        <v>480</v>
      </c>
      <c r="B1880" s="744" t="s">
        <v>1264</v>
      </c>
      <c r="C1880" s="744" t="s">
        <v>1201</v>
      </c>
      <c r="D1880" s="746" t="s">
        <v>6179</v>
      </c>
      <c r="E1880" s="750">
        <v>2500</v>
      </c>
      <c r="F1880" s="744" t="s">
        <v>6180</v>
      </c>
      <c r="G1880" s="737" t="s">
        <v>6181</v>
      </c>
      <c r="H1880" s="737" t="s">
        <v>2806</v>
      </c>
      <c r="I1880" s="737" t="s">
        <v>2625</v>
      </c>
      <c r="J1880" s="753" t="s">
        <v>2511</v>
      </c>
      <c r="K1880" s="682">
        <v>5</v>
      </c>
      <c r="L1880" s="748">
        <v>12</v>
      </c>
      <c r="M1880" s="749">
        <v>35172.58</v>
      </c>
      <c r="N1880" s="682">
        <v>2</v>
      </c>
      <c r="O1880" s="748">
        <v>6</v>
      </c>
      <c r="P1880" s="749">
        <v>16068.37</v>
      </c>
    </row>
    <row r="1881" spans="1:16" x14ac:dyDescent="0.2">
      <c r="A1881" s="744">
        <v>480</v>
      </c>
      <c r="B1881" s="744" t="s">
        <v>2598</v>
      </c>
      <c r="C1881" s="744" t="s">
        <v>1201</v>
      </c>
      <c r="D1881" s="746" t="s">
        <v>5956</v>
      </c>
      <c r="E1881" s="750">
        <v>2100</v>
      </c>
      <c r="F1881" s="744" t="s">
        <v>6182</v>
      </c>
      <c r="G1881" s="737" t="s">
        <v>6183</v>
      </c>
      <c r="H1881" s="737" t="s">
        <v>2583</v>
      </c>
      <c r="I1881" s="737" t="s">
        <v>2526</v>
      </c>
      <c r="J1881" s="753" t="s">
        <v>2526</v>
      </c>
      <c r="K1881" s="682">
        <v>1</v>
      </c>
      <c r="L1881" s="748">
        <v>12</v>
      </c>
      <c r="M1881" s="749">
        <v>31499.580000000005</v>
      </c>
      <c r="N1881" s="682"/>
      <c r="O1881" s="748"/>
      <c r="P1881" s="749"/>
    </row>
    <row r="1882" spans="1:16" ht="22.5" x14ac:dyDescent="0.2">
      <c r="A1882" s="744">
        <v>480</v>
      </c>
      <c r="B1882" s="744" t="s">
        <v>1264</v>
      </c>
      <c r="C1882" s="744" t="s">
        <v>1201</v>
      </c>
      <c r="D1882" s="746" t="s">
        <v>2647</v>
      </c>
      <c r="E1882" s="750">
        <v>1500</v>
      </c>
      <c r="F1882" s="744" t="s">
        <v>2569</v>
      </c>
      <c r="G1882" s="737" t="s">
        <v>2570</v>
      </c>
      <c r="H1882" s="737" t="s">
        <v>2571</v>
      </c>
      <c r="I1882" s="737" t="s">
        <v>2625</v>
      </c>
      <c r="J1882" s="753" t="s">
        <v>2511</v>
      </c>
      <c r="K1882" s="682">
        <v>1</v>
      </c>
      <c r="L1882" s="748">
        <v>9</v>
      </c>
      <c r="M1882" s="749">
        <v>24938.75</v>
      </c>
      <c r="N1882" s="682"/>
      <c r="O1882" s="748"/>
      <c r="P1882" s="749"/>
    </row>
    <row r="1883" spans="1:16" x14ac:dyDescent="0.2">
      <c r="A1883" s="744">
        <v>480</v>
      </c>
      <c r="B1883" s="744" t="s">
        <v>1264</v>
      </c>
      <c r="C1883" s="744" t="s">
        <v>1201</v>
      </c>
      <c r="D1883" s="746" t="s">
        <v>6179</v>
      </c>
      <c r="E1883" s="750">
        <v>2500</v>
      </c>
      <c r="F1883" s="744" t="s">
        <v>6184</v>
      </c>
      <c r="G1883" s="737" t="s">
        <v>6185</v>
      </c>
      <c r="H1883" s="737" t="s">
        <v>6166</v>
      </c>
      <c r="I1883" s="737" t="s">
        <v>2625</v>
      </c>
      <c r="J1883" s="753" t="s">
        <v>2511</v>
      </c>
      <c r="K1883" s="682">
        <v>5</v>
      </c>
      <c r="L1883" s="748">
        <v>12</v>
      </c>
      <c r="M1883" s="749">
        <v>35533.339999999997</v>
      </c>
      <c r="N1883" s="682">
        <v>2</v>
      </c>
      <c r="O1883" s="748">
        <v>6</v>
      </c>
      <c r="P1883" s="749">
        <v>15930</v>
      </c>
    </row>
    <row r="1884" spans="1:16" ht="22.5" x14ac:dyDescent="0.2">
      <c r="A1884" s="744">
        <v>480</v>
      </c>
      <c r="B1884" s="744" t="s">
        <v>2598</v>
      </c>
      <c r="C1884" s="744" t="s">
        <v>1201</v>
      </c>
      <c r="D1884" s="746" t="s">
        <v>2614</v>
      </c>
      <c r="E1884" s="750">
        <v>1500</v>
      </c>
      <c r="F1884" s="744" t="s">
        <v>6186</v>
      </c>
      <c r="G1884" s="737" t="s">
        <v>6187</v>
      </c>
      <c r="H1884" s="737" t="s">
        <v>6188</v>
      </c>
      <c r="I1884" s="737" t="s">
        <v>2625</v>
      </c>
      <c r="J1884" s="753" t="s">
        <v>2511</v>
      </c>
      <c r="K1884" s="682">
        <v>5</v>
      </c>
      <c r="L1884" s="748">
        <v>12</v>
      </c>
      <c r="M1884" s="749">
        <v>23698.03</v>
      </c>
      <c r="N1884" s="682">
        <v>2</v>
      </c>
      <c r="O1884" s="748">
        <v>6</v>
      </c>
      <c r="P1884" s="749">
        <v>9929.69</v>
      </c>
    </row>
    <row r="1885" spans="1:16" ht="22.5" x14ac:dyDescent="0.2">
      <c r="A1885" s="744">
        <v>480</v>
      </c>
      <c r="B1885" s="744" t="s">
        <v>1264</v>
      </c>
      <c r="C1885" s="744" t="s">
        <v>1201</v>
      </c>
      <c r="D1885" s="746" t="s">
        <v>3084</v>
      </c>
      <c r="E1885" s="750">
        <v>1800</v>
      </c>
      <c r="F1885" s="744" t="s">
        <v>6189</v>
      </c>
      <c r="G1885" s="737" t="s">
        <v>6190</v>
      </c>
      <c r="H1885" s="737" t="s">
        <v>2519</v>
      </c>
      <c r="I1885" s="737" t="s">
        <v>2519</v>
      </c>
      <c r="J1885" s="753" t="s">
        <v>2519</v>
      </c>
      <c r="K1885" s="682">
        <v>5</v>
      </c>
      <c r="L1885" s="748">
        <v>12</v>
      </c>
      <c r="M1885" s="749">
        <v>28298.859999999997</v>
      </c>
      <c r="N1885" s="682">
        <v>2</v>
      </c>
      <c r="O1885" s="748">
        <v>6</v>
      </c>
      <c r="P1885" s="749">
        <v>11730</v>
      </c>
    </row>
    <row r="1886" spans="1:16" x14ac:dyDescent="0.2">
      <c r="A1886" s="744">
        <v>480</v>
      </c>
      <c r="B1886" s="744" t="s">
        <v>2598</v>
      </c>
      <c r="C1886" s="744" t="s">
        <v>1201</v>
      </c>
      <c r="D1886" s="746" t="s">
        <v>2700</v>
      </c>
      <c r="E1886" s="750">
        <v>1800</v>
      </c>
      <c r="F1886" s="744" t="s">
        <v>6191</v>
      </c>
      <c r="G1886" s="737" t="s">
        <v>6192</v>
      </c>
      <c r="H1886" s="737" t="s">
        <v>6193</v>
      </c>
      <c r="I1886" s="737" t="s">
        <v>2625</v>
      </c>
      <c r="J1886" s="753" t="s">
        <v>2511</v>
      </c>
      <c r="K1886" s="682">
        <v>1</v>
      </c>
      <c r="L1886" s="748">
        <v>12</v>
      </c>
      <c r="M1886" s="749">
        <v>33069.68</v>
      </c>
      <c r="N1886" s="682">
        <v>1</v>
      </c>
      <c r="O1886" s="748">
        <v>6</v>
      </c>
      <c r="P1886" s="749">
        <v>14671.06</v>
      </c>
    </row>
    <row r="1887" spans="1:16" ht="22.5" x14ac:dyDescent="0.2">
      <c r="A1887" s="744">
        <v>480</v>
      </c>
      <c r="B1887" s="744" t="s">
        <v>1264</v>
      </c>
      <c r="C1887" s="744" t="s">
        <v>1201</v>
      </c>
      <c r="D1887" s="746" t="s">
        <v>2809</v>
      </c>
      <c r="E1887" s="750">
        <v>1500</v>
      </c>
      <c r="F1887" s="744" t="s">
        <v>6194</v>
      </c>
      <c r="G1887" s="737" t="s">
        <v>6195</v>
      </c>
      <c r="H1887" s="737" t="s">
        <v>2873</v>
      </c>
      <c r="I1887" s="737" t="s">
        <v>2526</v>
      </c>
      <c r="J1887" s="753" t="s">
        <v>2526</v>
      </c>
      <c r="K1887" s="682">
        <v>5</v>
      </c>
      <c r="L1887" s="748">
        <v>12</v>
      </c>
      <c r="M1887" s="749">
        <v>29596.659999999996</v>
      </c>
      <c r="N1887" s="682">
        <v>2</v>
      </c>
      <c r="O1887" s="748">
        <v>6</v>
      </c>
      <c r="P1887" s="749">
        <v>12929.31</v>
      </c>
    </row>
    <row r="1888" spans="1:16" x14ac:dyDescent="0.2">
      <c r="A1888" s="744">
        <v>480</v>
      </c>
      <c r="B1888" s="744" t="s">
        <v>2598</v>
      </c>
      <c r="C1888" s="744" t="s">
        <v>1201</v>
      </c>
      <c r="D1888" s="746" t="s">
        <v>2614</v>
      </c>
      <c r="E1888" s="750">
        <v>1500</v>
      </c>
      <c r="F1888" s="744" t="s">
        <v>6196</v>
      </c>
      <c r="G1888" s="737" t="s">
        <v>6197</v>
      </c>
      <c r="H1888" s="737" t="s">
        <v>3864</v>
      </c>
      <c r="I1888" s="737" t="s">
        <v>2526</v>
      </c>
      <c r="J1888" s="753" t="s">
        <v>2526</v>
      </c>
      <c r="K1888" s="682">
        <v>1</v>
      </c>
      <c r="L1888" s="748">
        <v>12</v>
      </c>
      <c r="M1888" s="749">
        <v>29630.030000000006</v>
      </c>
      <c r="N1888" s="682">
        <v>1</v>
      </c>
      <c r="O1888" s="748">
        <v>6</v>
      </c>
      <c r="P1888" s="749">
        <v>12929.74</v>
      </c>
    </row>
    <row r="1889" spans="1:16" x14ac:dyDescent="0.2">
      <c r="A1889" s="744">
        <v>480</v>
      </c>
      <c r="B1889" s="744" t="s">
        <v>1264</v>
      </c>
      <c r="C1889" s="744" t="s">
        <v>1201</v>
      </c>
      <c r="D1889" s="746" t="s">
        <v>3084</v>
      </c>
      <c r="E1889" s="750">
        <v>1800</v>
      </c>
      <c r="F1889" s="744" t="s">
        <v>6198</v>
      </c>
      <c r="G1889" s="737" t="s">
        <v>6199</v>
      </c>
      <c r="H1889" s="737" t="s">
        <v>6200</v>
      </c>
      <c r="I1889" s="737" t="s">
        <v>2625</v>
      </c>
      <c r="J1889" s="753" t="s">
        <v>2511</v>
      </c>
      <c r="K1889" s="682">
        <v>5</v>
      </c>
      <c r="L1889" s="748">
        <v>12</v>
      </c>
      <c r="M1889" s="749">
        <v>27295.739999999998</v>
      </c>
      <c r="N1889" s="682">
        <v>2</v>
      </c>
      <c r="O1889" s="748">
        <v>6</v>
      </c>
      <c r="P1889" s="749">
        <v>11730</v>
      </c>
    </row>
    <row r="1890" spans="1:16" x14ac:dyDescent="0.2">
      <c r="A1890" s="744">
        <v>480</v>
      </c>
      <c r="B1890" s="744" t="s">
        <v>1264</v>
      </c>
      <c r="C1890" s="744" t="s">
        <v>1201</v>
      </c>
      <c r="D1890" s="746" t="s">
        <v>4340</v>
      </c>
      <c r="E1890" s="750">
        <v>1500</v>
      </c>
      <c r="F1890" s="744" t="s">
        <v>6201</v>
      </c>
      <c r="G1890" s="737" t="s">
        <v>6202</v>
      </c>
      <c r="H1890" s="737" t="s">
        <v>2587</v>
      </c>
      <c r="I1890" s="737" t="s">
        <v>2526</v>
      </c>
      <c r="J1890" s="753" t="s">
        <v>2526</v>
      </c>
      <c r="K1890" s="682">
        <v>5</v>
      </c>
      <c r="L1890" s="748">
        <v>12</v>
      </c>
      <c r="M1890" s="749">
        <v>23646.559999999998</v>
      </c>
      <c r="N1890" s="682">
        <v>2</v>
      </c>
      <c r="O1890" s="748">
        <v>6</v>
      </c>
      <c r="P1890" s="749">
        <v>9928.64</v>
      </c>
    </row>
    <row r="1891" spans="1:16" ht="22.5" x14ac:dyDescent="0.2">
      <c r="A1891" s="744">
        <v>480</v>
      </c>
      <c r="B1891" s="744" t="s">
        <v>1264</v>
      </c>
      <c r="C1891" s="744" t="s">
        <v>1201</v>
      </c>
      <c r="D1891" s="746" t="s">
        <v>3046</v>
      </c>
      <c r="E1891" s="750">
        <v>4500</v>
      </c>
      <c r="F1891" s="744" t="s">
        <v>6203</v>
      </c>
      <c r="G1891" s="737" t="s">
        <v>6204</v>
      </c>
      <c r="H1891" s="737" t="s">
        <v>6205</v>
      </c>
      <c r="I1891" s="737" t="s">
        <v>2625</v>
      </c>
      <c r="J1891" s="753" t="s">
        <v>2511</v>
      </c>
      <c r="K1891" s="682">
        <v>1</v>
      </c>
      <c r="L1891" s="748">
        <v>12</v>
      </c>
      <c r="M1891" s="749">
        <v>65503.810000000012</v>
      </c>
      <c r="N1891" s="682">
        <v>1</v>
      </c>
      <c r="O1891" s="748">
        <v>6</v>
      </c>
      <c r="P1891" s="749">
        <v>30749.78</v>
      </c>
    </row>
    <row r="1892" spans="1:16" x14ac:dyDescent="0.2">
      <c r="A1892" s="744">
        <v>480</v>
      </c>
      <c r="B1892" s="744" t="s">
        <v>1264</v>
      </c>
      <c r="C1892" s="744" t="s">
        <v>1201</v>
      </c>
      <c r="D1892" s="746" t="s">
        <v>4241</v>
      </c>
      <c r="E1892" s="750">
        <v>1500</v>
      </c>
      <c r="F1892" s="744" t="s">
        <v>6206</v>
      </c>
      <c r="G1892" s="737" t="s">
        <v>6207</v>
      </c>
      <c r="H1892" s="737" t="s">
        <v>2617</v>
      </c>
      <c r="I1892" s="737" t="s">
        <v>2526</v>
      </c>
      <c r="J1892" s="753" t="s">
        <v>2526</v>
      </c>
      <c r="K1892" s="682">
        <v>1</v>
      </c>
      <c r="L1892" s="748">
        <v>12</v>
      </c>
      <c r="M1892" s="749">
        <v>29313.010000000002</v>
      </c>
      <c r="N1892" s="682">
        <v>1</v>
      </c>
      <c r="O1892" s="748">
        <v>6</v>
      </c>
      <c r="P1892" s="749">
        <v>12718.32</v>
      </c>
    </row>
    <row r="1893" spans="1:16" x14ac:dyDescent="0.2">
      <c r="A1893" s="744">
        <v>480</v>
      </c>
      <c r="B1893" s="744" t="s">
        <v>1264</v>
      </c>
      <c r="C1893" s="744" t="s">
        <v>1201</v>
      </c>
      <c r="D1893" s="746" t="s">
        <v>4450</v>
      </c>
      <c r="E1893" s="750">
        <v>5000</v>
      </c>
      <c r="F1893" s="744" t="s">
        <v>6208</v>
      </c>
      <c r="G1893" s="737" t="s">
        <v>6209</v>
      </c>
      <c r="H1893" s="737" t="s">
        <v>2583</v>
      </c>
      <c r="I1893" s="737" t="s">
        <v>2526</v>
      </c>
      <c r="J1893" s="753" t="s">
        <v>2526</v>
      </c>
      <c r="K1893" s="682">
        <v>1</v>
      </c>
      <c r="L1893" s="748">
        <v>11</v>
      </c>
      <c r="M1893" s="749">
        <v>39122.069999999992</v>
      </c>
      <c r="N1893" s="682"/>
      <c r="O1893" s="748"/>
      <c r="P1893" s="749"/>
    </row>
    <row r="1894" spans="1:16" x14ac:dyDescent="0.2">
      <c r="A1894" s="744">
        <v>480</v>
      </c>
      <c r="B1894" s="744" t="s">
        <v>3203</v>
      </c>
      <c r="C1894" s="744" t="s">
        <v>1201</v>
      </c>
      <c r="D1894" s="746" t="s">
        <v>3013</v>
      </c>
      <c r="E1894" s="750">
        <v>4500</v>
      </c>
      <c r="F1894" s="744" t="s">
        <v>2076</v>
      </c>
      <c r="G1894" s="737" t="s">
        <v>2077</v>
      </c>
      <c r="H1894" s="737" t="s">
        <v>2551</v>
      </c>
      <c r="I1894" s="737" t="s">
        <v>2625</v>
      </c>
      <c r="J1894" s="753" t="s">
        <v>2511</v>
      </c>
      <c r="K1894" s="682">
        <v>1</v>
      </c>
      <c r="L1894" s="748">
        <v>11</v>
      </c>
      <c r="M1894" s="749">
        <v>9648.9599999999991</v>
      </c>
      <c r="N1894" s="682"/>
      <c r="O1894" s="748"/>
      <c r="P1894" s="749"/>
    </row>
    <row r="1895" spans="1:16" x14ac:dyDescent="0.2">
      <c r="A1895" s="744">
        <v>480</v>
      </c>
      <c r="B1895" s="744" t="s">
        <v>1264</v>
      </c>
      <c r="C1895" s="744" t="s">
        <v>1201</v>
      </c>
      <c r="D1895" s="746" t="s">
        <v>2999</v>
      </c>
      <c r="E1895" s="750">
        <v>5000</v>
      </c>
      <c r="F1895" s="744" t="s">
        <v>6210</v>
      </c>
      <c r="G1895" s="737" t="s">
        <v>6211</v>
      </c>
      <c r="H1895" s="737" t="s">
        <v>2519</v>
      </c>
      <c r="I1895" s="737" t="s">
        <v>2519</v>
      </c>
      <c r="J1895" s="753" t="s">
        <v>2519</v>
      </c>
      <c r="K1895" s="682">
        <v>5</v>
      </c>
      <c r="L1895" s="748">
        <v>12</v>
      </c>
      <c r="M1895" s="749">
        <v>65194.430000000008</v>
      </c>
      <c r="N1895" s="682">
        <v>2</v>
      </c>
      <c r="O1895" s="748">
        <v>6</v>
      </c>
      <c r="P1895" s="749">
        <v>30639.37</v>
      </c>
    </row>
    <row r="1896" spans="1:16" x14ac:dyDescent="0.2">
      <c r="A1896" s="744">
        <v>480</v>
      </c>
      <c r="B1896" s="744" t="s">
        <v>2598</v>
      </c>
      <c r="C1896" s="744" t="s">
        <v>1201</v>
      </c>
      <c r="D1896" s="746" t="s">
        <v>2614</v>
      </c>
      <c r="E1896" s="750">
        <v>1500</v>
      </c>
      <c r="F1896" s="744" t="s">
        <v>6212</v>
      </c>
      <c r="G1896" s="737" t="s">
        <v>6213</v>
      </c>
      <c r="H1896" s="737" t="s">
        <v>2519</v>
      </c>
      <c r="I1896" s="737" t="s">
        <v>2526</v>
      </c>
      <c r="J1896" s="753" t="s">
        <v>2526</v>
      </c>
      <c r="K1896" s="682">
        <v>1</v>
      </c>
      <c r="L1896" s="748">
        <v>12</v>
      </c>
      <c r="M1896" s="749">
        <v>29518.499999999993</v>
      </c>
      <c r="N1896" s="682">
        <v>1</v>
      </c>
      <c r="O1896" s="748">
        <v>6</v>
      </c>
      <c r="P1896" s="749">
        <v>12853.88</v>
      </c>
    </row>
    <row r="1897" spans="1:16" ht="22.5" x14ac:dyDescent="0.2">
      <c r="A1897" s="744">
        <v>480</v>
      </c>
      <c r="B1897" s="744" t="s">
        <v>1264</v>
      </c>
      <c r="C1897" s="744" t="s">
        <v>1201</v>
      </c>
      <c r="D1897" s="746" t="s">
        <v>4546</v>
      </c>
      <c r="E1897" s="750">
        <v>5000</v>
      </c>
      <c r="F1897" s="744" t="s">
        <v>6214</v>
      </c>
      <c r="G1897" s="737" t="s">
        <v>6215</v>
      </c>
      <c r="H1897" s="737" t="s">
        <v>2519</v>
      </c>
      <c r="I1897" s="737" t="s">
        <v>2519</v>
      </c>
      <c r="J1897" s="753" t="s">
        <v>2519</v>
      </c>
      <c r="K1897" s="682">
        <v>5</v>
      </c>
      <c r="L1897" s="748">
        <v>12</v>
      </c>
      <c r="M1897" s="749">
        <v>65408.33</v>
      </c>
      <c r="N1897" s="682">
        <v>2</v>
      </c>
      <c r="O1897" s="748">
        <v>6</v>
      </c>
      <c r="P1897" s="749">
        <v>30673.4</v>
      </c>
    </row>
    <row r="1898" spans="1:16" x14ac:dyDescent="0.2">
      <c r="A1898" s="744">
        <v>480</v>
      </c>
      <c r="B1898" s="744" t="s">
        <v>2598</v>
      </c>
      <c r="C1898" s="744" t="s">
        <v>1201</v>
      </c>
      <c r="D1898" s="746" t="s">
        <v>2614</v>
      </c>
      <c r="E1898" s="750">
        <v>1500</v>
      </c>
      <c r="F1898" s="744" t="s">
        <v>6216</v>
      </c>
      <c r="G1898" s="737" t="s">
        <v>6217</v>
      </c>
      <c r="H1898" s="737" t="s">
        <v>6162</v>
      </c>
      <c r="I1898" s="737" t="s">
        <v>2625</v>
      </c>
      <c r="J1898" s="753" t="s">
        <v>2511</v>
      </c>
      <c r="K1898" s="682">
        <v>1</v>
      </c>
      <c r="L1898" s="748">
        <v>12</v>
      </c>
      <c r="M1898" s="749">
        <v>29578.840000000011</v>
      </c>
      <c r="N1898" s="682">
        <v>1</v>
      </c>
      <c r="O1898" s="748">
        <v>6</v>
      </c>
      <c r="P1898" s="749">
        <v>12892.220000000001</v>
      </c>
    </row>
    <row r="1899" spans="1:16" x14ac:dyDescent="0.2">
      <c r="A1899" s="744">
        <v>480</v>
      </c>
      <c r="B1899" s="744" t="s">
        <v>2598</v>
      </c>
      <c r="C1899" s="744" t="s">
        <v>1201</v>
      </c>
      <c r="D1899" s="746" t="s">
        <v>3226</v>
      </c>
      <c r="E1899" s="750">
        <v>1800</v>
      </c>
      <c r="F1899" s="744" t="s">
        <v>6218</v>
      </c>
      <c r="G1899" s="737" t="s">
        <v>6219</v>
      </c>
      <c r="H1899" s="737" t="s">
        <v>3524</v>
      </c>
      <c r="I1899" s="737" t="s">
        <v>2625</v>
      </c>
      <c r="J1899" s="753" t="s">
        <v>2511</v>
      </c>
      <c r="K1899" s="682">
        <v>1</v>
      </c>
      <c r="L1899" s="748">
        <v>12</v>
      </c>
      <c r="M1899" s="749">
        <v>31553.729999999996</v>
      </c>
      <c r="N1899" s="682">
        <v>1</v>
      </c>
      <c r="O1899" s="748">
        <v>6</v>
      </c>
      <c r="P1899" s="749">
        <v>14476.5</v>
      </c>
    </row>
    <row r="1900" spans="1:16" x14ac:dyDescent="0.2">
      <c r="A1900" s="744">
        <v>480</v>
      </c>
      <c r="B1900" s="744" t="s">
        <v>2598</v>
      </c>
      <c r="C1900" s="744" t="s">
        <v>1201</v>
      </c>
      <c r="D1900" s="746" t="s">
        <v>3247</v>
      </c>
      <c r="E1900" s="750">
        <v>2100</v>
      </c>
      <c r="F1900" s="744" t="s">
        <v>6220</v>
      </c>
      <c r="G1900" s="737" t="s">
        <v>6221</v>
      </c>
      <c r="H1900" s="737" t="s">
        <v>6222</v>
      </c>
      <c r="I1900" s="737" t="s">
        <v>2625</v>
      </c>
      <c r="J1900" s="753" t="s">
        <v>2511</v>
      </c>
      <c r="K1900" s="682">
        <v>1</v>
      </c>
      <c r="L1900" s="748">
        <v>12</v>
      </c>
      <c r="M1900" s="749">
        <v>36825.25</v>
      </c>
      <c r="N1900" s="682">
        <v>1</v>
      </c>
      <c r="O1900" s="748">
        <v>6</v>
      </c>
      <c r="P1900" s="749">
        <v>16530</v>
      </c>
    </row>
    <row r="1901" spans="1:16" ht="22.5" x14ac:dyDescent="0.2">
      <c r="A1901" s="744">
        <v>480</v>
      </c>
      <c r="B1901" s="744" t="s">
        <v>1264</v>
      </c>
      <c r="C1901" s="744" t="s">
        <v>1201</v>
      </c>
      <c r="D1901" s="746" t="s">
        <v>2834</v>
      </c>
      <c r="E1901" s="750">
        <v>3000</v>
      </c>
      <c r="F1901" s="744" t="s">
        <v>6223</v>
      </c>
      <c r="G1901" s="737" t="s">
        <v>6224</v>
      </c>
      <c r="H1901" s="737" t="s">
        <v>4356</v>
      </c>
      <c r="I1901" s="737" t="s">
        <v>2625</v>
      </c>
      <c r="J1901" s="753" t="s">
        <v>2511</v>
      </c>
      <c r="K1901" s="682">
        <v>1</v>
      </c>
      <c r="L1901" s="748">
        <v>12</v>
      </c>
      <c r="M1901" s="749">
        <v>46411.989999999991</v>
      </c>
      <c r="N1901" s="682">
        <v>1</v>
      </c>
      <c r="O1901" s="748">
        <v>6</v>
      </c>
      <c r="P1901" s="749">
        <v>21622.28</v>
      </c>
    </row>
    <row r="1902" spans="1:16" ht="22.5" x14ac:dyDescent="0.2">
      <c r="A1902" s="744">
        <v>480</v>
      </c>
      <c r="B1902" s="744" t="s">
        <v>1264</v>
      </c>
      <c r="C1902" s="744" t="s">
        <v>1201</v>
      </c>
      <c r="D1902" s="746" t="s">
        <v>2641</v>
      </c>
      <c r="E1902" s="750">
        <v>2100</v>
      </c>
      <c r="F1902" s="744" t="s">
        <v>6225</v>
      </c>
      <c r="G1902" s="737" t="s">
        <v>6226</v>
      </c>
      <c r="H1902" s="737" t="s">
        <v>2583</v>
      </c>
      <c r="I1902" s="737" t="s">
        <v>2526</v>
      </c>
      <c r="J1902" s="753" t="s">
        <v>2526</v>
      </c>
      <c r="K1902" s="682">
        <v>1</v>
      </c>
      <c r="L1902" s="748">
        <v>12</v>
      </c>
      <c r="M1902" s="749">
        <v>36662.749999999993</v>
      </c>
      <c r="N1902" s="682">
        <v>1</v>
      </c>
      <c r="O1902" s="748">
        <v>6</v>
      </c>
      <c r="P1902" s="749">
        <v>16498.760000000002</v>
      </c>
    </row>
    <row r="1903" spans="1:16" x14ac:dyDescent="0.2">
      <c r="A1903" s="744">
        <v>480</v>
      </c>
      <c r="B1903" s="744" t="s">
        <v>2598</v>
      </c>
      <c r="C1903" s="744" t="s">
        <v>1201</v>
      </c>
      <c r="D1903" s="746" t="s">
        <v>5968</v>
      </c>
      <c r="E1903" s="750">
        <v>2500</v>
      </c>
      <c r="F1903" s="744" t="s">
        <v>6050</v>
      </c>
      <c r="G1903" s="737" t="s">
        <v>6051</v>
      </c>
      <c r="H1903" s="737" t="s">
        <v>2555</v>
      </c>
      <c r="I1903" s="737" t="s">
        <v>2625</v>
      </c>
      <c r="J1903" s="753" t="s">
        <v>2511</v>
      </c>
      <c r="K1903" s="682">
        <v>3</v>
      </c>
      <c r="L1903" s="748">
        <v>9</v>
      </c>
      <c r="M1903" s="749">
        <f>35978.51-M1829</f>
        <v>25989.61</v>
      </c>
      <c r="N1903" s="682">
        <v>1</v>
      </c>
      <c r="O1903" s="748">
        <v>6</v>
      </c>
      <c r="P1903" s="749">
        <v>15811.77</v>
      </c>
    </row>
    <row r="1904" spans="1:16" ht="22.5" x14ac:dyDescent="0.2">
      <c r="A1904" s="744">
        <v>480</v>
      </c>
      <c r="B1904" s="744" t="s">
        <v>1264</v>
      </c>
      <c r="C1904" s="744" t="s">
        <v>1201</v>
      </c>
      <c r="D1904" s="746" t="s">
        <v>6227</v>
      </c>
      <c r="E1904" s="750">
        <v>5000</v>
      </c>
      <c r="F1904" s="744" t="s">
        <v>6228</v>
      </c>
      <c r="G1904" s="737" t="s">
        <v>6229</v>
      </c>
      <c r="H1904" s="737" t="s">
        <v>5129</v>
      </c>
      <c r="I1904" s="737" t="s">
        <v>2625</v>
      </c>
      <c r="J1904" s="753" t="s">
        <v>2511</v>
      </c>
      <c r="K1904" s="682">
        <v>1</v>
      </c>
      <c r="L1904" s="748">
        <v>4</v>
      </c>
      <c r="M1904" s="749">
        <v>23668.2</v>
      </c>
      <c r="N1904" s="682"/>
      <c r="O1904" s="748"/>
      <c r="P1904" s="749"/>
    </row>
    <row r="1905" spans="1:16" ht="22.5" x14ac:dyDescent="0.2">
      <c r="A1905" s="744">
        <v>480</v>
      </c>
      <c r="B1905" s="744" t="s">
        <v>2598</v>
      </c>
      <c r="C1905" s="744" t="s">
        <v>1201</v>
      </c>
      <c r="D1905" s="746" t="s">
        <v>2614</v>
      </c>
      <c r="E1905" s="750">
        <v>1500</v>
      </c>
      <c r="F1905" s="744" t="s">
        <v>6230</v>
      </c>
      <c r="G1905" s="737" t="s">
        <v>6231</v>
      </c>
      <c r="H1905" s="737" t="s">
        <v>6232</v>
      </c>
      <c r="I1905" s="737" t="s">
        <v>2625</v>
      </c>
      <c r="J1905" s="753" t="s">
        <v>2511</v>
      </c>
      <c r="K1905" s="682">
        <v>1</v>
      </c>
      <c r="L1905" s="748">
        <v>12</v>
      </c>
      <c r="M1905" s="749">
        <v>29574.429999999997</v>
      </c>
      <c r="N1905" s="682">
        <v>1</v>
      </c>
      <c r="O1905" s="748">
        <v>6</v>
      </c>
      <c r="P1905" s="749">
        <v>12911.52</v>
      </c>
    </row>
    <row r="1906" spans="1:16" x14ac:dyDescent="0.2">
      <c r="A1906" s="744">
        <v>480</v>
      </c>
      <c r="B1906" s="744" t="s">
        <v>1264</v>
      </c>
      <c r="C1906" s="744" t="s">
        <v>1201</v>
      </c>
      <c r="D1906" s="746" t="s">
        <v>2650</v>
      </c>
      <c r="E1906" s="750">
        <v>2100</v>
      </c>
      <c r="F1906" s="744" t="s">
        <v>6233</v>
      </c>
      <c r="G1906" s="737" t="s">
        <v>6234</v>
      </c>
      <c r="H1906" s="737" t="s">
        <v>2587</v>
      </c>
      <c r="I1906" s="737" t="s">
        <v>2526</v>
      </c>
      <c r="J1906" s="753" t="s">
        <v>2526</v>
      </c>
      <c r="K1906" s="682">
        <v>6</v>
      </c>
      <c r="L1906" s="748">
        <v>12</v>
      </c>
      <c r="M1906" s="749">
        <v>31886.28</v>
      </c>
      <c r="N1906" s="682">
        <v>2</v>
      </c>
      <c r="O1906" s="748">
        <v>6</v>
      </c>
      <c r="P1906" s="749">
        <v>13525.48</v>
      </c>
    </row>
    <row r="1907" spans="1:16" x14ac:dyDescent="0.2">
      <c r="A1907" s="744">
        <v>480</v>
      </c>
      <c r="B1907" s="744" t="s">
        <v>2598</v>
      </c>
      <c r="C1907" s="744" t="s">
        <v>1201</v>
      </c>
      <c r="D1907" s="746" t="s">
        <v>2614</v>
      </c>
      <c r="E1907" s="750">
        <v>1500</v>
      </c>
      <c r="F1907" s="744" t="s">
        <v>6235</v>
      </c>
      <c r="G1907" s="737" t="s">
        <v>6236</v>
      </c>
      <c r="H1907" s="737" t="s">
        <v>6237</v>
      </c>
      <c r="I1907" s="737" t="s">
        <v>2625</v>
      </c>
      <c r="J1907" s="753" t="s">
        <v>2511</v>
      </c>
      <c r="K1907" s="682">
        <v>1</v>
      </c>
      <c r="L1907" s="748">
        <v>12</v>
      </c>
      <c r="M1907" s="749">
        <v>29243.620000000003</v>
      </c>
      <c r="N1907" s="682">
        <v>1</v>
      </c>
      <c r="O1907" s="748">
        <v>6</v>
      </c>
      <c r="P1907" s="749">
        <v>12630.41</v>
      </c>
    </row>
    <row r="1908" spans="1:16" ht="22.5" x14ac:dyDescent="0.2">
      <c r="A1908" s="744">
        <v>480</v>
      </c>
      <c r="B1908" s="744" t="s">
        <v>2598</v>
      </c>
      <c r="C1908" s="744" t="s">
        <v>1201</v>
      </c>
      <c r="D1908" s="746" t="s">
        <v>2604</v>
      </c>
      <c r="E1908" s="750">
        <v>1500</v>
      </c>
      <c r="F1908" s="744" t="s">
        <v>6238</v>
      </c>
      <c r="G1908" s="737" t="s">
        <v>6239</v>
      </c>
      <c r="H1908" s="737" t="s">
        <v>6240</v>
      </c>
      <c r="I1908" s="737" t="s">
        <v>2603</v>
      </c>
      <c r="J1908" s="753" t="s">
        <v>2547</v>
      </c>
      <c r="K1908" s="682">
        <v>1</v>
      </c>
      <c r="L1908" s="748">
        <v>12</v>
      </c>
      <c r="M1908" s="749">
        <v>29416.42</v>
      </c>
      <c r="N1908" s="682">
        <v>1</v>
      </c>
      <c r="O1908" s="748">
        <v>6</v>
      </c>
      <c r="P1908" s="749">
        <v>12834.85</v>
      </c>
    </row>
    <row r="1909" spans="1:16" ht="22.5" x14ac:dyDescent="0.2">
      <c r="A1909" s="744">
        <v>480</v>
      </c>
      <c r="B1909" s="744" t="s">
        <v>1264</v>
      </c>
      <c r="C1909" s="744" t="s">
        <v>1201</v>
      </c>
      <c r="D1909" s="746" t="s">
        <v>2614</v>
      </c>
      <c r="E1909" s="750">
        <v>1500</v>
      </c>
      <c r="F1909" s="744" t="s">
        <v>6241</v>
      </c>
      <c r="G1909" s="737" t="s">
        <v>6242</v>
      </c>
      <c r="H1909" s="737" t="s">
        <v>2515</v>
      </c>
      <c r="I1909" s="737" t="s">
        <v>2625</v>
      </c>
      <c r="J1909" s="753" t="s">
        <v>2511</v>
      </c>
      <c r="K1909" s="682">
        <v>5</v>
      </c>
      <c r="L1909" s="748">
        <v>12</v>
      </c>
      <c r="M1909" s="749">
        <v>28999.32</v>
      </c>
      <c r="N1909" s="682">
        <v>1</v>
      </c>
      <c r="O1909" s="748">
        <v>6</v>
      </c>
      <c r="P1909" s="749">
        <v>12835.16</v>
      </c>
    </row>
    <row r="1910" spans="1:16" x14ac:dyDescent="0.2">
      <c r="A1910" s="744">
        <v>480</v>
      </c>
      <c r="B1910" s="744" t="s">
        <v>2598</v>
      </c>
      <c r="C1910" s="744" t="s">
        <v>1201</v>
      </c>
      <c r="D1910" s="746" t="s">
        <v>2614</v>
      </c>
      <c r="E1910" s="750">
        <v>1500</v>
      </c>
      <c r="F1910" s="744" t="s">
        <v>6243</v>
      </c>
      <c r="G1910" s="737" t="s">
        <v>6244</v>
      </c>
      <c r="H1910" s="737" t="s">
        <v>6245</v>
      </c>
      <c r="I1910" s="737" t="s">
        <v>2526</v>
      </c>
      <c r="J1910" s="753" t="s">
        <v>2526</v>
      </c>
      <c r="K1910" s="682">
        <v>1</v>
      </c>
      <c r="L1910" s="748">
        <v>12</v>
      </c>
      <c r="M1910" s="749">
        <v>29060.129999999994</v>
      </c>
      <c r="N1910" s="682">
        <v>1</v>
      </c>
      <c r="O1910" s="748">
        <v>6</v>
      </c>
      <c r="P1910" s="749">
        <v>12930</v>
      </c>
    </row>
    <row r="1911" spans="1:16" x14ac:dyDescent="0.2">
      <c r="A1911" s="744">
        <v>480</v>
      </c>
      <c r="B1911" s="744" t="s">
        <v>1264</v>
      </c>
      <c r="C1911" s="744" t="s">
        <v>1201</v>
      </c>
      <c r="D1911" s="746" t="s">
        <v>6179</v>
      </c>
      <c r="E1911" s="750">
        <v>2500</v>
      </c>
      <c r="F1911" s="744" t="s">
        <v>6246</v>
      </c>
      <c r="G1911" s="737" t="s">
        <v>6247</v>
      </c>
      <c r="H1911" s="737" t="s">
        <v>2587</v>
      </c>
      <c r="I1911" s="737" t="s">
        <v>2526</v>
      </c>
      <c r="J1911" s="753" t="s">
        <v>2526</v>
      </c>
      <c r="K1911" s="682">
        <v>5</v>
      </c>
      <c r="L1911" s="748">
        <v>12</v>
      </c>
      <c r="M1911" s="749">
        <v>35681.43</v>
      </c>
      <c r="N1911" s="682">
        <v>2</v>
      </c>
      <c r="O1911" s="748">
        <v>6</v>
      </c>
      <c r="P1911" s="749">
        <v>15929.65</v>
      </c>
    </row>
    <row r="1912" spans="1:16" x14ac:dyDescent="0.2">
      <c r="A1912" s="744">
        <v>480</v>
      </c>
      <c r="B1912" s="744" t="s">
        <v>1264</v>
      </c>
      <c r="C1912" s="744" t="s">
        <v>1201</v>
      </c>
      <c r="D1912" s="746" t="s">
        <v>2650</v>
      </c>
      <c r="E1912" s="750">
        <v>2100</v>
      </c>
      <c r="F1912" s="744" t="s">
        <v>6248</v>
      </c>
      <c r="G1912" s="737" t="s">
        <v>6249</v>
      </c>
      <c r="H1912" s="737" t="s">
        <v>2519</v>
      </c>
      <c r="I1912" s="737" t="s">
        <v>2519</v>
      </c>
      <c r="J1912" s="753" t="s">
        <v>2519</v>
      </c>
      <c r="K1912" s="682">
        <v>4</v>
      </c>
      <c r="L1912" s="748">
        <v>6</v>
      </c>
      <c r="M1912" s="749">
        <v>17172.55</v>
      </c>
      <c r="N1912" s="682"/>
      <c r="O1912" s="748"/>
      <c r="P1912" s="749"/>
    </row>
    <row r="1913" spans="1:16" ht="22.5" x14ac:dyDescent="0.2">
      <c r="A1913" s="744">
        <v>480</v>
      </c>
      <c r="B1913" s="744" t="s">
        <v>1264</v>
      </c>
      <c r="C1913" s="744" t="s">
        <v>1201</v>
      </c>
      <c r="D1913" s="746" t="s">
        <v>4145</v>
      </c>
      <c r="E1913" s="750">
        <v>1800</v>
      </c>
      <c r="F1913" s="744" t="s">
        <v>6250</v>
      </c>
      <c r="G1913" s="737" t="s">
        <v>6251</v>
      </c>
      <c r="H1913" s="737" t="s">
        <v>3415</v>
      </c>
      <c r="I1913" s="737" t="s">
        <v>2625</v>
      </c>
      <c r="J1913" s="753" t="s">
        <v>2511</v>
      </c>
      <c r="K1913" s="682">
        <v>1</v>
      </c>
      <c r="L1913" s="748">
        <v>12</v>
      </c>
      <c r="M1913" s="749">
        <v>33060.999999999993</v>
      </c>
      <c r="N1913" s="682">
        <v>1</v>
      </c>
      <c r="O1913" s="748">
        <v>6</v>
      </c>
      <c r="P1913" s="749">
        <v>14657.48</v>
      </c>
    </row>
    <row r="1914" spans="1:16" x14ac:dyDescent="0.2">
      <c r="A1914" s="744">
        <v>480</v>
      </c>
      <c r="B1914" s="744" t="s">
        <v>2598</v>
      </c>
      <c r="C1914" s="744" t="s">
        <v>1201</v>
      </c>
      <c r="D1914" s="746" t="s">
        <v>2604</v>
      </c>
      <c r="E1914" s="750">
        <v>1500</v>
      </c>
      <c r="F1914" s="744" t="s">
        <v>6252</v>
      </c>
      <c r="G1914" s="737" t="s">
        <v>6253</v>
      </c>
      <c r="H1914" s="737" t="s">
        <v>3864</v>
      </c>
      <c r="I1914" s="737" t="s">
        <v>2526</v>
      </c>
      <c r="J1914" s="753" t="s">
        <v>2526</v>
      </c>
      <c r="K1914" s="682">
        <v>1</v>
      </c>
      <c r="L1914" s="748">
        <v>12</v>
      </c>
      <c r="M1914" s="749">
        <v>29633.33</v>
      </c>
      <c r="N1914" s="682">
        <v>1</v>
      </c>
      <c r="O1914" s="748">
        <v>6</v>
      </c>
      <c r="P1914" s="749">
        <v>12930</v>
      </c>
    </row>
    <row r="1915" spans="1:16" x14ac:dyDescent="0.2">
      <c r="A1915" s="744">
        <v>480</v>
      </c>
      <c r="B1915" s="744" t="s">
        <v>1264</v>
      </c>
      <c r="C1915" s="744" t="s">
        <v>1201</v>
      </c>
      <c r="D1915" s="746" t="s">
        <v>3920</v>
      </c>
      <c r="E1915" s="750">
        <v>2500</v>
      </c>
      <c r="F1915" s="744" t="s">
        <v>6254</v>
      </c>
      <c r="G1915" s="737" t="s">
        <v>6255</v>
      </c>
      <c r="H1915" s="737" t="s">
        <v>2583</v>
      </c>
      <c r="I1915" s="737" t="s">
        <v>2526</v>
      </c>
      <c r="J1915" s="753" t="s">
        <v>2526</v>
      </c>
      <c r="K1915" s="682">
        <v>1</v>
      </c>
      <c r="L1915" s="748">
        <v>12</v>
      </c>
      <c r="M1915" s="749">
        <v>41187.950000000004</v>
      </c>
      <c r="N1915" s="682">
        <v>1</v>
      </c>
      <c r="O1915" s="748">
        <v>6</v>
      </c>
      <c r="P1915" s="749">
        <v>18814.79</v>
      </c>
    </row>
    <row r="1916" spans="1:16" x14ac:dyDescent="0.2">
      <c r="A1916" s="744">
        <v>480</v>
      </c>
      <c r="B1916" s="744" t="s">
        <v>1264</v>
      </c>
      <c r="C1916" s="744" t="s">
        <v>1201</v>
      </c>
      <c r="D1916" s="746" t="s">
        <v>6256</v>
      </c>
      <c r="E1916" s="750">
        <v>3500</v>
      </c>
      <c r="F1916" s="744" t="s">
        <v>2153</v>
      </c>
      <c r="G1916" s="737" t="s">
        <v>2154</v>
      </c>
      <c r="H1916" s="737" t="s">
        <v>6257</v>
      </c>
      <c r="I1916" s="737" t="s">
        <v>2625</v>
      </c>
      <c r="J1916" s="753" t="s">
        <v>2511</v>
      </c>
      <c r="K1916" s="682">
        <v>1</v>
      </c>
      <c r="L1916" s="748">
        <v>9</v>
      </c>
      <c r="M1916" s="749">
        <v>21228.04</v>
      </c>
      <c r="N1916" s="682"/>
      <c r="O1916" s="748"/>
      <c r="P1916" s="749"/>
    </row>
    <row r="1917" spans="1:16" x14ac:dyDescent="0.2">
      <c r="A1917" s="744">
        <v>480</v>
      </c>
      <c r="B1917" s="744" t="s">
        <v>1264</v>
      </c>
      <c r="C1917" s="744" t="s">
        <v>1201</v>
      </c>
      <c r="D1917" s="746" t="s">
        <v>2674</v>
      </c>
      <c r="E1917" s="750">
        <v>1500</v>
      </c>
      <c r="F1917" s="744" t="s">
        <v>6258</v>
      </c>
      <c r="G1917" s="737" t="s">
        <v>6259</v>
      </c>
      <c r="H1917" s="737" t="s">
        <v>5437</v>
      </c>
      <c r="I1917" s="737" t="s">
        <v>2526</v>
      </c>
      <c r="J1917" s="753" t="s">
        <v>2526</v>
      </c>
      <c r="K1917" s="682">
        <v>1</v>
      </c>
      <c r="L1917" s="748">
        <v>12</v>
      </c>
      <c r="M1917" s="749">
        <v>27388.849999999991</v>
      </c>
      <c r="N1917" s="682">
        <v>1</v>
      </c>
      <c r="O1917" s="748">
        <v>6</v>
      </c>
      <c r="P1917" s="749">
        <v>12636</v>
      </c>
    </row>
    <row r="1918" spans="1:16" ht="22.5" x14ac:dyDescent="0.2">
      <c r="A1918" s="744">
        <v>480</v>
      </c>
      <c r="B1918" s="744" t="s">
        <v>2598</v>
      </c>
      <c r="C1918" s="744" t="s">
        <v>1201</v>
      </c>
      <c r="D1918" s="746" t="s">
        <v>3161</v>
      </c>
      <c r="E1918" s="750">
        <v>2500</v>
      </c>
      <c r="F1918" s="744" t="s">
        <v>6260</v>
      </c>
      <c r="G1918" s="737" t="s">
        <v>6261</v>
      </c>
      <c r="H1918" s="737" t="s">
        <v>6262</v>
      </c>
      <c r="I1918" s="737" t="s">
        <v>2625</v>
      </c>
      <c r="J1918" s="753" t="s">
        <v>2511</v>
      </c>
      <c r="K1918" s="682">
        <v>1</v>
      </c>
      <c r="L1918" s="748">
        <v>12</v>
      </c>
      <c r="M1918" s="749">
        <v>39300.01</v>
      </c>
      <c r="N1918" s="682">
        <v>1</v>
      </c>
      <c r="O1918" s="748">
        <v>6</v>
      </c>
      <c r="P1918" s="749">
        <v>18904.370000000003</v>
      </c>
    </row>
    <row r="1919" spans="1:16" ht="22.5" x14ac:dyDescent="0.2">
      <c r="A1919" s="744">
        <v>480</v>
      </c>
      <c r="B1919" s="744" t="s">
        <v>2598</v>
      </c>
      <c r="C1919" s="744" t="s">
        <v>1201</v>
      </c>
      <c r="D1919" s="746" t="s">
        <v>2614</v>
      </c>
      <c r="E1919" s="750">
        <v>1500</v>
      </c>
      <c r="F1919" s="744" t="s">
        <v>6263</v>
      </c>
      <c r="G1919" s="737" t="s">
        <v>6264</v>
      </c>
      <c r="H1919" s="737" t="s">
        <v>6265</v>
      </c>
      <c r="I1919" s="737" t="s">
        <v>2625</v>
      </c>
      <c r="J1919" s="753" t="s">
        <v>2511</v>
      </c>
      <c r="K1919" s="682">
        <v>1</v>
      </c>
      <c r="L1919" s="748">
        <v>12</v>
      </c>
      <c r="M1919" s="749">
        <v>29483.769999999997</v>
      </c>
      <c r="N1919" s="682">
        <v>1</v>
      </c>
      <c r="O1919" s="748">
        <v>6</v>
      </c>
      <c r="P1919" s="749">
        <v>13124.86</v>
      </c>
    </row>
    <row r="1920" spans="1:16" x14ac:dyDescent="0.2">
      <c r="A1920" s="744">
        <v>480</v>
      </c>
      <c r="B1920" s="744" t="s">
        <v>1264</v>
      </c>
      <c r="C1920" s="744" t="s">
        <v>1201</v>
      </c>
      <c r="D1920" s="746" t="s">
        <v>3194</v>
      </c>
      <c r="E1920" s="750">
        <v>2100</v>
      </c>
      <c r="F1920" s="744" t="s">
        <v>6266</v>
      </c>
      <c r="G1920" s="737" t="s">
        <v>6267</v>
      </c>
      <c r="H1920" s="737" t="s">
        <v>2583</v>
      </c>
      <c r="I1920" s="737" t="s">
        <v>2526</v>
      </c>
      <c r="J1920" s="753" t="s">
        <v>2526</v>
      </c>
      <c r="K1920" s="682">
        <v>1</v>
      </c>
      <c r="L1920" s="748">
        <v>12</v>
      </c>
      <c r="M1920" s="749">
        <v>36453.300000000003</v>
      </c>
      <c r="N1920" s="682">
        <v>1</v>
      </c>
      <c r="O1920" s="748">
        <v>6</v>
      </c>
      <c r="P1920" s="749">
        <v>16271.8</v>
      </c>
    </row>
    <row r="1921" spans="1:16" x14ac:dyDescent="0.2">
      <c r="A1921" s="744">
        <v>480</v>
      </c>
      <c r="B1921" s="744" t="s">
        <v>2598</v>
      </c>
      <c r="C1921" s="744" t="s">
        <v>1201</v>
      </c>
      <c r="D1921" s="746" t="s">
        <v>2614</v>
      </c>
      <c r="E1921" s="750">
        <v>1500</v>
      </c>
      <c r="F1921" s="744" t="s">
        <v>6268</v>
      </c>
      <c r="G1921" s="737" t="s">
        <v>6269</v>
      </c>
      <c r="H1921" s="737" t="s">
        <v>6270</v>
      </c>
      <c r="I1921" s="737" t="s">
        <v>2625</v>
      </c>
      <c r="J1921" s="753" t="s">
        <v>2511</v>
      </c>
      <c r="K1921" s="682">
        <v>1</v>
      </c>
      <c r="L1921" s="748">
        <v>12</v>
      </c>
      <c r="M1921" s="749">
        <v>30604.720000000005</v>
      </c>
      <c r="N1921" s="682">
        <v>1</v>
      </c>
      <c r="O1921" s="748">
        <v>6</v>
      </c>
      <c r="P1921" s="749">
        <v>12924.720000000001</v>
      </c>
    </row>
    <row r="1922" spans="1:16" x14ac:dyDescent="0.2">
      <c r="A1922" s="744">
        <v>480</v>
      </c>
      <c r="B1922" s="744" t="s">
        <v>2598</v>
      </c>
      <c r="C1922" s="744" t="s">
        <v>1201</v>
      </c>
      <c r="D1922" s="746" t="s">
        <v>2700</v>
      </c>
      <c r="E1922" s="750">
        <v>1500</v>
      </c>
      <c r="F1922" s="744" t="s">
        <v>6271</v>
      </c>
      <c r="G1922" s="737" t="s">
        <v>6272</v>
      </c>
      <c r="H1922" s="737" t="s">
        <v>3235</v>
      </c>
      <c r="I1922" s="737" t="s">
        <v>2625</v>
      </c>
      <c r="J1922" s="753" t="s">
        <v>2511</v>
      </c>
      <c r="K1922" s="682">
        <v>1</v>
      </c>
      <c r="L1922" s="748">
        <v>12</v>
      </c>
      <c r="M1922" s="749">
        <v>29396.41</v>
      </c>
      <c r="N1922" s="682">
        <v>1</v>
      </c>
      <c r="O1922" s="748">
        <v>6</v>
      </c>
      <c r="P1922" s="749">
        <v>12915.560000000001</v>
      </c>
    </row>
    <row r="1923" spans="1:16" ht="22.5" x14ac:dyDescent="0.2">
      <c r="A1923" s="744">
        <v>480</v>
      </c>
      <c r="B1923" s="744" t="s">
        <v>1264</v>
      </c>
      <c r="C1923" s="744" t="s">
        <v>1201</v>
      </c>
      <c r="D1923" s="746" t="s">
        <v>2647</v>
      </c>
      <c r="E1923" s="750">
        <v>1500</v>
      </c>
      <c r="F1923" s="744" t="s">
        <v>6273</v>
      </c>
      <c r="G1923" s="737" t="s">
        <v>6274</v>
      </c>
      <c r="H1923" s="737" t="s">
        <v>6275</v>
      </c>
      <c r="I1923" s="737" t="s">
        <v>2603</v>
      </c>
      <c r="J1923" s="753" t="s">
        <v>2547</v>
      </c>
      <c r="K1923" s="682">
        <v>1</v>
      </c>
      <c r="L1923" s="748">
        <v>12</v>
      </c>
      <c r="M1923" s="749">
        <v>29162.21</v>
      </c>
      <c r="N1923" s="682">
        <v>1</v>
      </c>
      <c r="O1923" s="748">
        <v>6</v>
      </c>
      <c r="P1923" s="749">
        <v>12853.75</v>
      </c>
    </row>
    <row r="1924" spans="1:16" x14ac:dyDescent="0.2">
      <c r="A1924" s="744">
        <v>480</v>
      </c>
      <c r="B1924" s="744" t="s">
        <v>2598</v>
      </c>
      <c r="C1924" s="744" t="s">
        <v>1201</v>
      </c>
      <c r="D1924" s="746" t="s">
        <v>2604</v>
      </c>
      <c r="E1924" s="750">
        <v>1500</v>
      </c>
      <c r="F1924" s="744" t="s">
        <v>6276</v>
      </c>
      <c r="G1924" s="737" t="s">
        <v>6277</v>
      </c>
      <c r="H1924" s="737" t="s">
        <v>6278</v>
      </c>
      <c r="I1924" s="737" t="s">
        <v>2625</v>
      </c>
      <c r="J1924" s="753" t="s">
        <v>2511</v>
      </c>
      <c r="K1924" s="682">
        <v>1</v>
      </c>
      <c r="L1924" s="748">
        <v>12</v>
      </c>
      <c r="M1924" s="749">
        <v>27122.620000000006</v>
      </c>
      <c r="N1924" s="682"/>
      <c r="O1924" s="748"/>
      <c r="P1924" s="749"/>
    </row>
    <row r="1925" spans="1:16" x14ac:dyDescent="0.2">
      <c r="A1925" s="744">
        <v>480</v>
      </c>
      <c r="B1925" s="744" t="s">
        <v>1264</v>
      </c>
      <c r="C1925" s="744" t="s">
        <v>1201</v>
      </c>
      <c r="D1925" s="746" t="s">
        <v>2556</v>
      </c>
      <c r="E1925" s="750">
        <v>2100</v>
      </c>
      <c r="F1925" s="744" t="s">
        <v>6279</v>
      </c>
      <c r="G1925" s="737" t="s">
        <v>6280</v>
      </c>
      <c r="H1925" s="737" t="s">
        <v>6281</v>
      </c>
      <c r="I1925" s="737" t="s">
        <v>2625</v>
      </c>
      <c r="J1925" s="753" t="s">
        <v>2511</v>
      </c>
      <c r="K1925" s="682">
        <v>1</v>
      </c>
      <c r="L1925" s="748">
        <v>12</v>
      </c>
      <c r="M1925" s="749">
        <v>36929.969999999994</v>
      </c>
      <c r="N1925" s="682">
        <v>1</v>
      </c>
      <c r="O1925" s="748">
        <v>6</v>
      </c>
      <c r="P1925" s="749">
        <v>16525.12</v>
      </c>
    </row>
    <row r="1926" spans="1:16" x14ac:dyDescent="0.2">
      <c r="A1926" s="744">
        <v>480</v>
      </c>
      <c r="B1926" s="744" t="s">
        <v>2598</v>
      </c>
      <c r="C1926" s="744" t="s">
        <v>1201</v>
      </c>
      <c r="D1926" s="746" t="s">
        <v>2700</v>
      </c>
      <c r="E1926" s="750">
        <v>1800</v>
      </c>
      <c r="F1926" s="744" t="s">
        <v>6282</v>
      </c>
      <c r="G1926" s="737" t="s">
        <v>6283</v>
      </c>
      <c r="H1926" s="737" t="s">
        <v>6284</v>
      </c>
      <c r="I1926" s="737" t="s">
        <v>2625</v>
      </c>
      <c r="J1926" s="753" t="s">
        <v>2511</v>
      </c>
      <c r="K1926" s="682">
        <v>1</v>
      </c>
      <c r="L1926" s="748">
        <v>12</v>
      </c>
      <c r="M1926" s="749">
        <v>33194.719999999994</v>
      </c>
      <c r="N1926" s="682">
        <v>1</v>
      </c>
      <c r="O1926" s="748">
        <v>6</v>
      </c>
      <c r="P1926" s="749">
        <v>14724.560000000001</v>
      </c>
    </row>
    <row r="1927" spans="1:16" ht="22.5" x14ac:dyDescent="0.2">
      <c r="A1927" s="744">
        <v>480</v>
      </c>
      <c r="B1927" s="744" t="s">
        <v>2598</v>
      </c>
      <c r="C1927" s="744" t="s">
        <v>1201</v>
      </c>
      <c r="D1927" s="746" t="s">
        <v>2614</v>
      </c>
      <c r="E1927" s="750">
        <v>1500</v>
      </c>
      <c r="F1927" s="744" t="s">
        <v>6285</v>
      </c>
      <c r="G1927" s="737" t="s">
        <v>6286</v>
      </c>
      <c r="H1927" s="737" t="s">
        <v>2617</v>
      </c>
      <c r="I1927" s="737" t="s">
        <v>2526</v>
      </c>
      <c r="J1927" s="753" t="s">
        <v>2526</v>
      </c>
      <c r="K1927" s="682">
        <v>1</v>
      </c>
      <c r="L1927" s="748">
        <v>12</v>
      </c>
      <c r="M1927" s="749">
        <v>29366.53</v>
      </c>
      <c r="N1927" s="682">
        <v>1</v>
      </c>
      <c r="O1927" s="748">
        <v>6</v>
      </c>
      <c r="P1927" s="749">
        <v>12870.68</v>
      </c>
    </row>
    <row r="1928" spans="1:16" x14ac:dyDescent="0.2">
      <c r="A1928" s="744">
        <v>480</v>
      </c>
      <c r="B1928" s="744" t="s">
        <v>2598</v>
      </c>
      <c r="C1928" s="744" t="s">
        <v>1201</v>
      </c>
      <c r="D1928" s="746" t="s">
        <v>2700</v>
      </c>
      <c r="E1928" s="750">
        <v>1800</v>
      </c>
      <c r="F1928" s="744" t="s">
        <v>6287</v>
      </c>
      <c r="G1928" s="737" t="s">
        <v>6288</v>
      </c>
      <c r="H1928" s="737" t="s">
        <v>6289</v>
      </c>
      <c r="I1928" s="737" t="s">
        <v>2625</v>
      </c>
      <c r="J1928" s="753" t="s">
        <v>2511</v>
      </c>
      <c r="K1928" s="682">
        <v>1</v>
      </c>
      <c r="L1928" s="748">
        <v>12</v>
      </c>
      <c r="M1928" s="749">
        <v>33179.39</v>
      </c>
      <c r="N1928" s="682">
        <v>1</v>
      </c>
      <c r="O1928" s="748">
        <v>6</v>
      </c>
      <c r="P1928" s="749">
        <v>14728.880000000001</v>
      </c>
    </row>
    <row r="1929" spans="1:16" x14ac:dyDescent="0.2">
      <c r="A1929" s="744">
        <v>480</v>
      </c>
      <c r="B1929" s="744" t="s">
        <v>1264</v>
      </c>
      <c r="C1929" s="744" t="s">
        <v>1201</v>
      </c>
      <c r="D1929" s="746" t="s">
        <v>3007</v>
      </c>
      <c r="E1929" s="750">
        <v>2100</v>
      </c>
      <c r="F1929" s="744" t="s">
        <v>1297</v>
      </c>
      <c r="G1929" s="737" t="s">
        <v>1298</v>
      </c>
      <c r="H1929" s="737" t="s">
        <v>2583</v>
      </c>
      <c r="I1929" s="737" t="s">
        <v>2526</v>
      </c>
      <c r="J1929" s="753" t="s">
        <v>2526</v>
      </c>
      <c r="K1929" s="682">
        <v>1</v>
      </c>
      <c r="L1929" s="748">
        <v>11</v>
      </c>
      <c r="M1929" s="749">
        <v>7544.76</v>
      </c>
      <c r="N1929" s="682"/>
      <c r="O1929" s="748"/>
      <c r="P1929" s="749"/>
    </row>
    <row r="1930" spans="1:16" x14ac:dyDescent="0.2">
      <c r="A1930" s="744">
        <v>480</v>
      </c>
      <c r="B1930" s="744" t="s">
        <v>1264</v>
      </c>
      <c r="C1930" s="744" t="s">
        <v>1201</v>
      </c>
      <c r="D1930" s="746" t="s">
        <v>3690</v>
      </c>
      <c r="E1930" s="750">
        <v>2100</v>
      </c>
      <c r="F1930" s="744" t="s">
        <v>2089</v>
      </c>
      <c r="G1930" s="737" t="s">
        <v>2090</v>
      </c>
      <c r="H1930" s="737" t="s">
        <v>2583</v>
      </c>
      <c r="I1930" s="737" t="s">
        <v>2526</v>
      </c>
      <c r="J1930" s="753" t="s">
        <v>2526</v>
      </c>
      <c r="K1930" s="682">
        <v>1</v>
      </c>
      <c r="L1930" s="748">
        <v>8</v>
      </c>
      <c r="M1930" s="749">
        <v>14328.55</v>
      </c>
      <c r="N1930" s="682"/>
      <c r="O1930" s="748"/>
      <c r="P1930" s="749"/>
    </row>
    <row r="1931" spans="1:16" x14ac:dyDescent="0.2">
      <c r="A1931" s="744">
        <v>480</v>
      </c>
      <c r="B1931" s="744" t="s">
        <v>2598</v>
      </c>
      <c r="C1931" s="744" t="s">
        <v>1201</v>
      </c>
      <c r="D1931" s="746" t="s">
        <v>3073</v>
      </c>
      <c r="E1931" s="750">
        <v>2100</v>
      </c>
      <c r="F1931" s="744" t="s">
        <v>6290</v>
      </c>
      <c r="G1931" s="737" t="s">
        <v>6291</v>
      </c>
      <c r="H1931" s="737" t="s">
        <v>4885</v>
      </c>
      <c r="I1931" s="737" t="s">
        <v>2625</v>
      </c>
      <c r="J1931" s="753" t="s">
        <v>2511</v>
      </c>
      <c r="K1931" s="682">
        <v>1</v>
      </c>
      <c r="L1931" s="748">
        <v>12</v>
      </c>
      <c r="M1931" s="749">
        <v>36564.719999999994</v>
      </c>
      <c r="N1931" s="682">
        <v>1</v>
      </c>
      <c r="O1931" s="748">
        <v>6</v>
      </c>
      <c r="P1931" s="749">
        <v>16481.410000000003</v>
      </c>
    </row>
    <row r="1932" spans="1:16" ht="22.5" x14ac:dyDescent="0.2">
      <c r="A1932" s="744">
        <v>480</v>
      </c>
      <c r="B1932" s="744" t="s">
        <v>1264</v>
      </c>
      <c r="C1932" s="744" t="s">
        <v>1201</v>
      </c>
      <c r="D1932" s="746" t="s">
        <v>6292</v>
      </c>
      <c r="E1932" s="750">
        <v>3500</v>
      </c>
      <c r="F1932" s="744" t="s">
        <v>6293</v>
      </c>
      <c r="G1932" s="737" t="s">
        <v>6294</v>
      </c>
      <c r="H1932" s="737" t="s">
        <v>6295</v>
      </c>
      <c r="I1932" s="737" t="s">
        <v>2625</v>
      </c>
      <c r="J1932" s="753" t="s">
        <v>2511</v>
      </c>
      <c r="K1932" s="682">
        <v>1</v>
      </c>
      <c r="L1932" s="748">
        <v>12</v>
      </c>
      <c r="M1932" s="749">
        <v>56116.150000000009</v>
      </c>
      <c r="N1932" s="682">
        <v>1</v>
      </c>
      <c r="O1932" s="748">
        <v>6</v>
      </c>
      <c r="P1932" s="749">
        <v>24876.93</v>
      </c>
    </row>
    <row r="1933" spans="1:16" x14ac:dyDescent="0.2">
      <c r="A1933" s="744">
        <v>480</v>
      </c>
      <c r="B1933" s="744" t="s">
        <v>2598</v>
      </c>
      <c r="C1933" s="744" t="s">
        <v>1201</v>
      </c>
      <c r="D1933" s="746" t="s">
        <v>2647</v>
      </c>
      <c r="E1933" s="750">
        <v>1500</v>
      </c>
      <c r="F1933" s="744" t="s">
        <v>6296</v>
      </c>
      <c r="G1933" s="737" t="s">
        <v>6297</v>
      </c>
      <c r="H1933" s="737" t="s">
        <v>3032</v>
      </c>
      <c r="I1933" s="737" t="s">
        <v>2526</v>
      </c>
      <c r="J1933" s="753" t="s">
        <v>2526</v>
      </c>
      <c r="K1933" s="682">
        <v>1</v>
      </c>
      <c r="L1933" s="748">
        <v>12</v>
      </c>
      <c r="M1933" s="749">
        <v>29037.910000000007</v>
      </c>
      <c r="N1933" s="682">
        <v>1</v>
      </c>
      <c r="O1933" s="748">
        <v>6</v>
      </c>
      <c r="P1933" s="749">
        <v>12701.96</v>
      </c>
    </row>
    <row r="1934" spans="1:16" x14ac:dyDescent="0.2">
      <c r="A1934" s="744">
        <v>480</v>
      </c>
      <c r="B1934" s="744" t="s">
        <v>2598</v>
      </c>
      <c r="C1934" s="744" t="s">
        <v>1201</v>
      </c>
      <c r="D1934" s="746" t="s">
        <v>4601</v>
      </c>
      <c r="E1934" s="750">
        <v>1500</v>
      </c>
      <c r="F1934" s="744" t="s">
        <v>6298</v>
      </c>
      <c r="G1934" s="737" t="s">
        <v>6299</v>
      </c>
      <c r="H1934" s="737" t="s">
        <v>6300</v>
      </c>
      <c r="I1934" s="737" t="s">
        <v>2526</v>
      </c>
      <c r="J1934" s="753" t="s">
        <v>2526</v>
      </c>
      <c r="K1934" s="682">
        <v>1</v>
      </c>
      <c r="L1934" s="748">
        <v>12</v>
      </c>
      <c r="M1934" s="749">
        <v>29338.870000000003</v>
      </c>
      <c r="N1934" s="682">
        <v>1</v>
      </c>
      <c r="O1934" s="748">
        <v>6</v>
      </c>
      <c r="P1934" s="749">
        <v>12930</v>
      </c>
    </row>
    <row r="1935" spans="1:16" x14ac:dyDescent="0.2">
      <c r="A1935" s="744">
        <v>480</v>
      </c>
      <c r="B1935" s="744" t="s">
        <v>1264</v>
      </c>
      <c r="C1935" s="744" t="s">
        <v>1201</v>
      </c>
      <c r="D1935" s="746" t="s">
        <v>6301</v>
      </c>
      <c r="E1935" s="750">
        <v>6000</v>
      </c>
      <c r="F1935" s="744" t="s">
        <v>6302</v>
      </c>
      <c r="G1935" s="737" t="s">
        <v>6303</v>
      </c>
      <c r="H1935" s="737" t="s">
        <v>2519</v>
      </c>
      <c r="I1935" s="737" t="s">
        <v>2519</v>
      </c>
      <c r="J1935" s="753" t="s">
        <v>2519</v>
      </c>
      <c r="K1935" s="682">
        <v>5</v>
      </c>
      <c r="L1935" s="748">
        <v>12</v>
      </c>
      <c r="M1935" s="749">
        <v>75941.240000000005</v>
      </c>
      <c r="N1935" s="682">
        <v>2</v>
      </c>
      <c r="O1935" s="748">
        <v>6</v>
      </c>
      <c r="P1935" s="749">
        <v>36502.49</v>
      </c>
    </row>
    <row r="1936" spans="1:16" x14ac:dyDescent="0.2">
      <c r="A1936" s="744">
        <v>480</v>
      </c>
      <c r="B1936" s="744" t="s">
        <v>1264</v>
      </c>
      <c r="C1936" s="744" t="s">
        <v>1201</v>
      </c>
      <c r="D1936" s="746" t="s">
        <v>3025</v>
      </c>
      <c r="E1936" s="750">
        <v>3500</v>
      </c>
      <c r="F1936" s="744" t="s">
        <v>6304</v>
      </c>
      <c r="G1936" s="737" t="s">
        <v>6305</v>
      </c>
      <c r="H1936" s="737" t="s">
        <v>2583</v>
      </c>
      <c r="I1936" s="737" t="s">
        <v>2526</v>
      </c>
      <c r="J1936" s="753" t="s">
        <v>2526</v>
      </c>
      <c r="K1936" s="682">
        <v>1</v>
      </c>
      <c r="L1936" s="748">
        <v>11</v>
      </c>
      <c r="M1936" s="749">
        <v>6149</v>
      </c>
      <c r="N1936" s="682"/>
      <c r="O1936" s="748"/>
      <c r="P1936" s="749"/>
    </row>
    <row r="1937" spans="1:16" x14ac:dyDescent="0.2">
      <c r="A1937" s="744">
        <v>480</v>
      </c>
      <c r="B1937" s="744" t="s">
        <v>1264</v>
      </c>
      <c r="C1937" s="744" t="s">
        <v>1201</v>
      </c>
      <c r="D1937" s="746" t="s">
        <v>2614</v>
      </c>
      <c r="E1937" s="750">
        <v>1500</v>
      </c>
      <c r="F1937" s="744" t="s">
        <v>6306</v>
      </c>
      <c r="G1937" s="737" t="s">
        <v>6307</v>
      </c>
      <c r="H1937" s="737" t="s">
        <v>2806</v>
      </c>
      <c r="I1937" s="737" t="s">
        <v>2625</v>
      </c>
      <c r="J1937" s="753" t="s">
        <v>2511</v>
      </c>
      <c r="K1937" s="682">
        <v>1</v>
      </c>
      <c r="L1937" s="748">
        <v>12</v>
      </c>
      <c r="M1937" s="749">
        <v>29492.230000000003</v>
      </c>
      <c r="N1937" s="682">
        <v>1</v>
      </c>
      <c r="O1937" s="748">
        <v>6</v>
      </c>
      <c r="P1937" s="749">
        <v>12862.92</v>
      </c>
    </row>
    <row r="1938" spans="1:16" ht="22.5" x14ac:dyDescent="0.2">
      <c r="A1938" s="744">
        <v>480</v>
      </c>
      <c r="B1938" s="744" t="s">
        <v>1264</v>
      </c>
      <c r="C1938" s="744" t="s">
        <v>1201</v>
      </c>
      <c r="D1938" s="746" t="s">
        <v>2509</v>
      </c>
      <c r="E1938" s="750">
        <v>5500</v>
      </c>
      <c r="F1938" s="744" t="s">
        <v>6308</v>
      </c>
      <c r="G1938" s="737" t="s">
        <v>6309</v>
      </c>
      <c r="H1938" s="737" t="s">
        <v>2555</v>
      </c>
      <c r="I1938" s="737" t="s">
        <v>2625</v>
      </c>
      <c r="J1938" s="753" t="s">
        <v>2511</v>
      </c>
      <c r="K1938" s="682">
        <v>1</v>
      </c>
      <c r="L1938" s="748">
        <v>12</v>
      </c>
      <c r="M1938" s="749">
        <v>71479.610000000015</v>
      </c>
      <c r="N1938" s="682">
        <v>1</v>
      </c>
      <c r="O1938" s="748">
        <v>6</v>
      </c>
      <c r="P1938" s="749">
        <v>33915.490000000005</v>
      </c>
    </row>
    <row r="1939" spans="1:16" x14ac:dyDescent="0.2">
      <c r="A1939" s="744">
        <v>480</v>
      </c>
      <c r="B1939" s="744" t="s">
        <v>1264</v>
      </c>
      <c r="C1939" s="744" t="s">
        <v>1201</v>
      </c>
      <c r="D1939" s="746" t="s">
        <v>6310</v>
      </c>
      <c r="E1939" s="750">
        <v>6000</v>
      </c>
      <c r="F1939" s="744" t="s">
        <v>6311</v>
      </c>
      <c r="G1939" s="737" t="s">
        <v>6312</v>
      </c>
      <c r="H1939" s="737" t="s">
        <v>2806</v>
      </c>
      <c r="I1939" s="737" t="s">
        <v>2625</v>
      </c>
      <c r="J1939" s="753" t="s">
        <v>2511</v>
      </c>
      <c r="K1939" s="682">
        <v>3</v>
      </c>
      <c r="L1939" s="748">
        <v>9</v>
      </c>
      <c r="M1939" s="749">
        <v>55519.58</v>
      </c>
      <c r="N1939" s="682">
        <v>2</v>
      </c>
      <c r="O1939" s="748">
        <v>6</v>
      </c>
      <c r="P1939" s="749">
        <v>36639.589999999997</v>
      </c>
    </row>
    <row r="1940" spans="1:16" x14ac:dyDescent="0.2">
      <c r="A1940" s="744">
        <v>480</v>
      </c>
      <c r="B1940" s="744" t="s">
        <v>2598</v>
      </c>
      <c r="C1940" s="744" t="s">
        <v>1201</v>
      </c>
      <c r="D1940" s="746" t="s">
        <v>2604</v>
      </c>
      <c r="E1940" s="750">
        <v>1500</v>
      </c>
      <c r="F1940" s="744" t="s">
        <v>6313</v>
      </c>
      <c r="G1940" s="737" t="s">
        <v>6314</v>
      </c>
      <c r="H1940" s="737" t="s">
        <v>6315</v>
      </c>
      <c r="I1940" s="737" t="s">
        <v>2526</v>
      </c>
      <c r="J1940" s="753" t="s">
        <v>2526</v>
      </c>
      <c r="K1940" s="682">
        <v>1</v>
      </c>
      <c r="L1940" s="748">
        <v>12</v>
      </c>
      <c r="M1940" s="749">
        <v>29068.269999999997</v>
      </c>
      <c r="N1940" s="682">
        <v>1</v>
      </c>
      <c r="O1940" s="748">
        <v>6</v>
      </c>
      <c r="P1940" s="749">
        <v>12778.32</v>
      </c>
    </row>
    <row r="1941" spans="1:16" x14ac:dyDescent="0.2">
      <c r="A1941" s="744">
        <v>480</v>
      </c>
      <c r="B1941" s="744" t="s">
        <v>2598</v>
      </c>
      <c r="C1941" s="744" t="s">
        <v>1201</v>
      </c>
      <c r="D1941" s="746" t="s">
        <v>2614</v>
      </c>
      <c r="E1941" s="750">
        <v>1500</v>
      </c>
      <c r="F1941" s="744" t="s">
        <v>6316</v>
      </c>
      <c r="G1941" s="737" t="s">
        <v>6317</v>
      </c>
      <c r="H1941" s="737" t="s">
        <v>4934</v>
      </c>
      <c r="I1941" s="737" t="s">
        <v>2625</v>
      </c>
      <c r="J1941" s="753" t="s">
        <v>2511</v>
      </c>
      <c r="K1941" s="682">
        <v>1</v>
      </c>
      <c r="L1941" s="748">
        <v>12</v>
      </c>
      <c r="M1941" s="749">
        <v>28517.109999999997</v>
      </c>
      <c r="N1941" s="682">
        <v>1</v>
      </c>
      <c r="O1941" s="748">
        <v>6</v>
      </c>
      <c r="P1941" s="749">
        <v>12302.64</v>
      </c>
    </row>
    <row r="1942" spans="1:16" x14ac:dyDescent="0.2">
      <c r="A1942" s="744">
        <v>480</v>
      </c>
      <c r="B1942" s="744" t="s">
        <v>1264</v>
      </c>
      <c r="C1942" s="744" t="s">
        <v>1201</v>
      </c>
      <c r="D1942" s="746" t="s">
        <v>2608</v>
      </c>
      <c r="E1942" s="750">
        <v>1500</v>
      </c>
      <c r="F1942" s="744" t="s">
        <v>6318</v>
      </c>
      <c r="G1942" s="737" t="s">
        <v>6319</v>
      </c>
      <c r="H1942" s="737" t="s">
        <v>3472</v>
      </c>
      <c r="I1942" s="737" t="s">
        <v>2625</v>
      </c>
      <c r="J1942" s="753" t="s">
        <v>2511</v>
      </c>
      <c r="K1942" s="682">
        <v>5</v>
      </c>
      <c r="L1942" s="748">
        <v>12</v>
      </c>
      <c r="M1942" s="749">
        <v>29627.960000000003</v>
      </c>
      <c r="N1942" s="682">
        <v>2</v>
      </c>
      <c r="O1942" s="748">
        <v>6</v>
      </c>
      <c r="P1942" s="749">
        <v>12927.36</v>
      </c>
    </row>
    <row r="1943" spans="1:16" ht="22.5" x14ac:dyDescent="0.2">
      <c r="A1943" s="744">
        <v>480</v>
      </c>
      <c r="B1943" s="744" t="s">
        <v>2598</v>
      </c>
      <c r="C1943" s="744" t="s">
        <v>1201</v>
      </c>
      <c r="D1943" s="746" t="s">
        <v>2700</v>
      </c>
      <c r="E1943" s="750">
        <v>1800</v>
      </c>
      <c r="F1943" s="744" t="s">
        <v>6320</v>
      </c>
      <c r="G1943" s="737" t="s">
        <v>6321</v>
      </c>
      <c r="H1943" s="737" t="s">
        <v>2509</v>
      </c>
      <c r="I1943" s="737" t="s">
        <v>2625</v>
      </c>
      <c r="J1943" s="753" t="s">
        <v>2511</v>
      </c>
      <c r="K1943" s="682">
        <v>5</v>
      </c>
      <c r="L1943" s="748">
        <v>12</v>
      </c>
      <c r="M1943" s="749">
        <v>27178.87</v>
      </c>
      <c r="N1943" s="682">
        <v>2</v>
      </c>
      <c r="O1943" s="748">
        <v>6</v>
      </c>
      <c r="P1943" s="749">
        <v>11729.75</v>
      </c>
    </row>
    <row r="1944" spans="1:16" x14ac:dyDescent="0.2">
      <c r="A1944" s="744">
        <v>480</v>
      </c>
      <c r="B1944" s="744" t="s">
        <v>2598</v>
      </c>
      <c r="C1944" s="744" t="s">
        <v>1201</v>
      </c>
      <c r="D1944" s="746" t="s">
        <v>2700</v>
      </c>
      <c r="E1944" s="750">
        <v>1800</v>
      </c>
      <c r="F1944" s="744" t="s">
        <v>6322</v>
      </c>
      <c r="G1944" s="737" t="s">
        <v>6323</v>
      </c>
      <c r="H1944" s="737" t="s">
        <v>6324</v>
      </c>
      <c r="I1944" s="737" t="s">
        <v>2625</v>
      </c>
      <c r="J1944" s="753" t="s">
        <v>2511</v>
      </c>
      <c r="K1944" s="682">
        <v>1</v>
      </c>
      <c r="L1944" s="748">
        <v>12</v>
      </c>
      <c r="M1944" s="749">
        <v>33087.219999999994</v>
      </c>
      <c r="N1944" s="682">
        <v>1</v>
      </c>
      <c r="O1944" s="748">
        <v>6</v>
      </c>
      <c r="P1944" s="749">
        <v>14657</v>
      </c>
    </row>
    <row r="1945" spans="1:16" x14ac:dyDescent="0.2">
      <c r="A1945" s="744">
        <v>480</v>
      </c>
      <c r="B1945" s="744" t="s">
        <v>1264</v>
      </c>
      <c r="C1945" s="744" t="s">
        <v>1201</v>
      </c>
      <c r="D1945" s="746" t="s">
        <v>3111</v>
      </c>
      <c r="E1945" s="750">
        <v>1500</v>
      </c>
      <c r="F1945" s="744" t="s">
        <v>6325</v>
      </c>
      <c r="G1945" s="737" t="s">
        <v>6326</v>
      </c>
      <c r="H1945" s="737" t="s">
        <v>2628</v>
      </c>
      <c r="I1945" s="737" t="s">
        <v>2526</v>
      </c>
      <c r="J1945" s="753" t="s">
        <v>2526</v>
      </c>
      <c r="K1945" s="682">
        <v>1</v>
      </c>
      <c r="L1945" s="748">
        <v>12</v>
      </c>
      <c r="M1945" s="749">
        <v>29685.850000000002</v>
      </c>
      <c r="N1945" s="682">
        <v>1</v>
      </c>
      <c r="O1945" s="748">
        <v>6</v>
      </c>
      <c r="P1945" s="749">
        <v>12916.939999999999</v>
      </c>
    </row>
    <row r="1946" spans="1:16" x14ac:dyDescent="0.2">
      <c r="A1946" s="744">
        <v>480</v>
      </c>
      <c r="B1946" s="744" t="s">
        <v>2598</v>
      </c>
      <c r="C1946" s="744" t="s">
        <v>1201</v>
      </c>
      <c r="D1946" s="746" t="s">
        <v>2614</v>
      </c>
      <c r="E1946" s="750">
        <v>1500</v>
      </c>
      <c r="F1946" s="744" t="s">
        <v>6327</v>
      </c>
      <c r="G1946" s="737" t="s">
        <v>6328</v>
      </c>
      <c r="H1946" s="737" t="s">
        <v>6329</v>
      </c>
      <c r="I1946" s="737" t="s">
        <v>2526</v>
      </c>
      <c r="J1946" s="753" t="s">
        <v>2526</v>
      </c>
      <c r="K1946" s="682">
        <v>1</v>
      </c>
      <c r="L1946" s="748">
        <v>12</v>
      </c>
      <c r="M1946" s="749">
        <v>29164.270000000008</v>
      </c>
      <c r="N1946" s="682">
        <v>1</v>
      </c>
      <c r="O1946" s="748">
        <v>6</v>
      </c>
      <c r="P1946" s="749">
        <v>12861.66</v>
      </c>
    </row>
    <row r="1947" spans="1:16" ht="22.5" x14ac:dyDescent="0.2">
      <c r="A1947" s="744">
        <v>480</v>
      </c>
      <c r="B1947" s="744" t="s">
        <v>1264</v>
      </c>
      <c r="C1947" s="744" t="s">
        <v>1201</v>
      </c>
      <c r="D1947" s="746" t="s">
        <v>2650</v>
      </c>
      <c r="E1947" s="750">
        <v>2100</v>
      </c>
      <c r="F1947" s="744" t="s">
        <v>6330</v>
      </c>
      <c r="G1947" s="737" t="s">
        <v>6331</v>
      </c>
      <c r="H1947" s="737" t="s">
        <v>3904</v>
      </c>
      <c r="I1947" s="737" t="s">
        <v>2526</v>
      </c>
      <c r="J1947" s="753" t="s">
        <v>2526</v>
      </c>
      <c r="K1947" s="682">
        <v>7</v>
      </c>
      <c r="L1947" s="748">
        <v>12</v>
      </c>
      <c r="M1947" s="749">
        <v>28284.929999999997</v>
      </c>
      <c r="N1947" s="682">
        <v>2</v>
      </c>
      <c r="O1947" s="748">
        <v>6</v>
      </c>
      <c r="P1947" s="749">
        <v>11632.7</v>
      </c>
    </row>
    <row r="1948" spans="1:16" ht="22.5" x14ac:dyDescent="0.2">
      <c r="A1948" s="744">
        <v>480</v>
      </c>
      <c r="B1948" s="744" t="s">
        <v>1264</v>
      </c>
      <c r="C1948" s="744" t="s">
        <v>1201</v>
      </c>
      <c r="D1948" s="746" t="s">
        <v>4532</v>
      </c>
      <c r="E1948" s="750">
        <v>2100</v>
      </c>
      <c r="F1948" s="744" t="s">
        <v>6332</v>
      </c>
      <c r="G1948" s="737" t="s">
        <v>6333</v>
      </c>
      <c r="H1948" s="737" t="s">
        <v>6334</v>
      </c>
      <c r="I1948" s="737" t="s">
        <v>2625</v>
      </c>
      <c r="J1948" s="753" t="s">
        <v>2511</v>
      </c>
      <c r="K1948" s="682">
        <v>5</v>
      </c>
      <c r="L1948" s="748">
        <v>12</v>
      </c>
      <c r="M1948" s="749">
        <v>37900</v>
      </c>
      <c r="N1948" s="682">
        <v>3</v>
      </c>
      <c r="O1948" s="748">
        <v>6</v>
      </c>
      <c r="P1948" s="749">
        <v>16530</v>
      </c>
    </row>
    <row r="1949" spans="1:16" ht="22.5" x14ac:dyDescent="0.2">
      <c r="A1949" s="744">
        <v>480</v>
      </c>
      <c r="B1949" s="744" t="s">
        <v>2598</v>
      </c>
      <c r="C1949" s="744" t="s">
        <v>1201</v>
      </c>
      <c r="D1949" s="746" t="s">
        <v>5956</v>
      </c>
      <c r="E1949" s="750">
        <v>2100</v>
      </c>
      <c r="F1949" s="744" t="s">
        <v>6335</v>
      </c>
      <c r="G1949" s="737" t="s">
        <v>6336</v>
      </c>
      <c r="H1949" s="737" t="s">
        <v>6337</v>
      </c>
      <c r="I1949" s="737" t="s">
        <v>2625</v>
      </c>
      <c r="J1949" s="753" t="s">
        <v>2511</v>
      </c>
      <c r="K1949" s="682">
        <v>1</v>
      </c>
      <c r="L1949" s="748">
        <v>12</v>
      </c>
      <c r="M1949" s="749">
        <v>36787.499999999993</v>
      </c>
      <c r="N1949" s="682">
        <v>1</v>
      </c>
      <c r="O1949" s="748">
        <v>6</v>
      </c>
      <c r="P1949" s="749">
        <v>16437.550000000003</v>
      </c>
    </row>
    <row r="1950" spans="1:16" x14ac:dyDescent="0.2">
      <c r="A1950" s="744">
        <v>480</v>
      </c>
      <c r="B1950" s="744" t="s">
        <v>1264</v>
      </c>
      <c r="C1950" s="744" t="s">
        <v>1201</v>
      </c>
      <c r="D1950" s="746" t="s">
        <v>3641</v>
      </c>
      <c r="E1950" s="750">
        <v>2100</v>
      </c>
      <c r="F1950" s="744" t="s">
        <v>6338</v>
      </c>
      <c r="G1950" s="737" t="s">
        <v>6339</v>
      </c>
      <c r="H1950" s="737" t="s">
        <v>6340</v>
      </c>
      <c r="I1950" s="737" t="s">
        <v>2625</v>
      </c>
      <c r="J1950" s="753" t="s">
        <v>2511</v>
      </c>
      <c r="K1950" s="682">
        <v>1</v>
      </c>
      <c r="L1950" s="748">
        <v>12</v>
      </c>
      <c r="M1950" s="749">
        <v>36898.380000000005</v>
      </c>
      <c r="N1950" s="682">
        <v>1</v>
      </c>
      <c r="O1950" s="748">
        <v>6</v>
      </c>
      <c r="P1950" s="749">
        <v>16530</v>
      </c>
    </row>
    <row r="1951" spans="1:16" ht="22.5" x14ac:dyDescent="0.2">
      <c r="A1951" s="744">
        <v>480</v>
      </c>
      <c r="B1951" s="744" t="s">
        <v>1264</v>
      </c>
      <c r="C1951" s="744" t="s">
        <v>1201</v>
      </c>
      <c r="D1951" s="746" t="s">
        <v>3307</v>
      </c>
      <c r="E1951" s="750">
        <v>2100</v>
      </c>
      <c r="F1951" s="744" t="s">
        <v>6341</v>
      </c>
      <c r="G1951" s="737" t="s">
        <v>6342</v>
      </c>
      <c r="H1951" s="737" t="s">
        <v>6343</v>
      </c>
      <c r="I1951" s="737" t="s">
        <v>2625</v>
      </c>
      <c r="J1951" s="753" t="s">
        <v>2511</v>
      </c>
      <c r="K1951" s="682">
        <v>1</v>
      </c>
      <c r="L1951" s="748">
        <v>12</v>
      </c>
      <c r="M1951" s="749">
        <v>36217.859999999993</v>
      </c>
      <c r="N1951" s="682">
        <v>1</v>
      </c>
      <c r="O1951" s="748">
        <v>6</v>
      </c>
      <c r="P1951" s="749">
        <v>16209.32</v>
      </c>
    </row>
    <row r="1952" spans="1:16" x14ac:dyDescent="0.2">
      <c r="A1952" s="744">
        <v>480</v>
      </c>
      <c r="B1952" s="744" t="s">
        <v>2598</v>
      </c>
      <c r="C1952" s="744" t="s">
        <v>1201</v>
      </c>
      <c r="D1952" s="746" t="s">
        <v>2604</v>
      </c>
      <c r="E1952" s="750">
        <v>1500</v>
      </c>
      <c r="F1952" s="744" t="s">
        <v>6344</v>
      </c>
      <c r="G1952" s="737" t="s">
        <v>6345</v>
      </c>
      <c r="H1952" s="737" t="s">
        <v>2565</v>
      </c>
      <c r="I1952" s="737" t="s">
        <v>2526</v>
      </c>
      <c r="J1952" s="753" t="s">
        <v>2526</v>
      </c>
      <c r="K1952" s="682">
        <v>1</v>
      </c>
      <c r="L1952" s="748">
        <v>12</v>
      </c>
      <c r="M1952" s="749">
        <v>26962.49</v>
      </c>
      <c r="N1952" s="682">
        <v>1</v>
      </c>
      <c r="O1952" s="748">
        <v>6</v>
      </c>
      <c r="P1952" s="749">
        <v>12852.23</v>
      </c>
    </row>
    <row r="1953" spans="1:16" x14ac:dyDescent="0.2">
      <c r="A1953" s="744">
        <v>480</v>
      </c>
      <c r="B1953" s="744" t="s">
        <v>2598</v>
      </c>
      <c r="C1953" s="744" t="s">
        <v>1201</v>
      </c>
      <c r="D1953" s="746" t="s">
        <v>3985</v>
      </c>
      <c r="E1953" s="750">
        <v>1500</v>
      </c>
      <c r="F1953" s="744" t="s">
        <v>6346</v>
      </c>
      <c r="G1953" s="737" t="s">
        <v>6347</v>
      </c>
      <c r="H1953" s="737" t="s">
        <v>2519</v>
      </c>
      <c r="I1953" s="737" t="s">
        <v>2521</v>
      </c>
      <c r="J1953" s="753" t="s">
        <v>2521</v>
      </c>
      <c r="K1953" s="682">
        <v>1</v>
      </c>
      <c r="L1953" s="748">
        <v>12</v>
      </c>
      <c r="M1953" s="749">
        <v>28222.92</v>
      </c>
      <c r="N1953" s="682">
        <v>1</v>
      </c>
      <c r="O1953" s="748">
        <v>6</v>
      </c>
      <c r="P1953" s="749">
        <v>12623.330000000002</v>
      </c>
    </row>
    <row r="1954" spans="1:16" ht="22.5" x14ac:dyDescent="0.2">
      <c r="A1954" s="744">
        <v>480</v>
      </c>
      <c r="B1954" s="744" t="s">
        <v>2598</v>
      </c>
      <c r="C1954" s="744" t="s">
        <v>1201</v>
      </c>
      <c r="D1954" s="746" t="s">
        <v>2604</v>
      </c>
      <c r="E1954" s="750">
        <v>1500</v>
      </c>
      <c r="F1954" s="744" t="s">
        <v>6348</v>
      </c>
      <c r="G1954" s="737" t="s">
        <v>6349</v>
      </c>
      <c r="H1954" s="737" t="s">
        <v>6350</v>
      </c>
      <c r="I1954" s="737" t="s">
        <v>2625</v>
      </c>
      <c r="J1954" s="753" t="s">
        <v>2511</v>
      </c>
      <c r="K1954" s="682">
        <v>1</v>
      </c>
      <c r="L1954" s="748">
        <v>12</v>
      </c>
      <c r="M1954" s="749">
        <v>29611.54</v>
      </c>
      <c r="N1954" s="682">
        <v>1</v>
      </c>
      <c r="O1954" s="748">
        <v>6</v>
      </c>
      <c r="P1954" s="749">
        <v>12929.74</v>
      </c>
    </row>
    <row r="1955" spans="1:16" ht="22.5" x14ac:dyDescent="0.2">
      <c r="A1955" s="744">
        <v>480</v>
      </c>
      <c r="B1955" s="744" t="s">
        <v>2598</v>
      </c>
      <c r="C1955" s="744" t="s">
        <v>1201</v>
      </c>
      <c r="D1955" s="746" t="s">
        <v>2690</v>
      </c>
      <c r="E1955" s="750">
        <v>1500</v>
      </c>
      <c r="F1955" s="744" t="s">
        <v>6351</v>
      </c>
      <c r="G1955" s="737" t="s">
        <v>6352</v>
      </c>
      <c r="H1955" s="737" t="s">
        <v>2640</v>
      </c>
      <c r="I1955" s="737" t="s">
        <v>2625</v>
      </c>
      <c r="J1955" s="753" t="s">
        <v>2511</v>
      </c>
      <c r="K1955" s="682">
        <v>1</v>
      </c>
      <c r="L1955" s="748">
        <v>12</v>
      </c>
      <c r="M1955" s="749">
        <v>29231.229999999996</v>
      </c>
      <c r="N1955" s="682">
        <v>1</v>
      </c>
      <c r="O1955" s="748">
        <v>6</v>
      </c>
      <c r="P1955" s="749">
        <v>12839.86</v>
      </c>
    </row>
    <row r="1956" spans="1:16" x14ac:dyDescent="0.2">
      <c r="A1956" s="744">
        <v>480</v>
      </c>
      <c r="B1956" s="744" t="s">
        <v>2598</v>
      </c>
      <c r="C1956" s="744" t="s">
        <v>1201</v>
      </c>
      <c r="D1956" s="746" t="s">
        <v>2700</v>
      </c>
      <c r="E1956" s="750">
        <v>1800</v>
      </c>
      <c r="F1956" s="744" t="s">
        <v>6353</v>
      </c>
      <c r="G1956" s="737" t="s">
        <v>6354</v>
      </c>
      <c r="H1956" s="737" t="s">
        <v>6355</v>
      </c>
      <c r="I1956" s="737" t="s">
        <v>2526</v>
      </c>
      <c r="J1956" s="753" t="s">
        <v>2526</v>
      </c>
      <c r="K1956" s="682">
        <v>1</v>
      </c>
      <c r="L1956" s="748">
        <v>12</v>
      </c>
      <c r="M1956" s="749">
        <v>33222.69</v>
      </c>
      <c r="N1956" s="682">
        <v>1</v>
      </c>
      <c r="O1956" s="748">
        <v>6</v>
      </c>
      <c r="P1956" s="749">
        <v>14729.68</v>
      </c>
    </row>
    <row r="1957" spans="1:16" x14ac:dyDescent="0.2">
      <c r="A1957" s="744">
        <v>480</v>
      </c>
      <c r="B1957" s="744" t="s">
        <v>1264</v>
      </c>
      <c r="C1957" s="744" t="s">
        <v>1201</v>
      </c>
      <c r="D1957" s="746" t="s">
        <v>2614</v>
      </c>
      <c r="E1957" s="750">
        <v>1500</v>
      </c>
      <c r="F1957" s="744" t="s">
        <v>6356</v>
      </c>
      <c r="G1957" s="737" t="s">
        <v>6357</v>
      </c>
      <c r="H1957" s="737" t="s">
        <v>2587</v>
      </c>
      <c r="I1957" s="737" t="s">
        <v>2526</v>
      </c>
      <c r="J1957" s="753" t="s">
        <v>2526</v>
      </c>
      <c r="K1957" s="682">
        <v>5</v>
      </c>
      <c r="L1957" s="748">
        <v>12</v>
      </c>
      <c r="M1957" s="749">
        <v>29225.4</v>
      </c>
      <c r="N1957" s="682">
        <v>1</v>
      </c>
      <c r="O1957" s="748">
        <v>6</v>
      </c>
      <c r="P1957" s="749">
        <v>7266.67</v>
      </c>
    </row>
    <row r="1958" spans="1:16" x14ac:dyDescent="0.2">
      <c r="A1958" s="744">
        <v>480</v>
      </c>
      <c r="B1958" s="744" t="s">
        <v>1264</v>
      </c>
      <c r="C1958" s="744" t="s">
        <v>1201</v>
      </c>
      <c r="D1958" s="746" t="s">
        <v>2877</v>
      </c>
      <c r="E1958" s="750">
        <v>2100</v>
      </c>
      <c r="F1958" s="744" t="s">
        <v>6358</v>
      </c>
      <c r="G1958" s="737" t="s">
        <v>6359</v>
      </c>
      <c r="H1958" s="737" t="s">
        <v>2583</v>
      </c>
      <c r="I1958" s="737" t="s">
        <v>2526</v>
      </c>
      <c r="J1958" s="753" t="s">
        <v>2526</v>
      </c>
      <c r="K1958" s="682">
        <v>1</v>
      </c>
      <c r="L1958" s="748">
        <v>12</v>
      </c>
      <c r="M1958" s="749">
        <v>36107.979999999996</v>
      </c>
      <c r="N1958" s="682">
        <v>1</v>
      </c>
      <c r="O1958" s="748">
        <v>6</v>
      </c>
      <c r="P1958" s="749">
        <v>16435.080000000002</v>
      </c>
    </row>
    <row r="1959" spans="1:16" x14ac:dyDescent="0.2">
      <c r="A1959" s="744">
        <v>480</v>
      </c>
      <c r="B1959" s="744" t="s">
        <v>2598</v>
      </c>
      <c r="C1959" s="744" t="s">
        <v>1201</v>
      </c>
      <c r="D1959" s="746" t="s">
        <v>2614</v>
      </c>
      <c r="E1959" s="750">
        <v>1500</v>
      </c>
      <c r="F1959" s="744" t="s">
        <v>6360</v>
      </c>
      <c r="G1959" s="737" t="s">
        <v>6361</v>
      </c>
      <c r="H1959" s="737" t="s">
        <v>6362</v>
      </c>
      <c r="I1959" s="737" t="s">
        <v>2625</v>
      </c>
      <c r="J1959" s="753" t="s">
        <v>2511</v>
      </c>
      <c r="K1959" s="682">
        <v>1</v>
      </c>
      <c r="L1959" s="748">
        <v>12</v>
      </c>
      <c r="M1959" s="749">
        <v>26927.640000000003</v>
      </c>
      <c r="N1959" s="682"/>
      <c r="O1959" s="748"/>
      <c r="P1959" s="749"/>
    </row>
    <row r="1960" spans="1:16" x14ac:dyDescent="0.2">
      <c r="A1960" s="744">
        <v>480</v>
      </c>
      <c r="B1960" s="744" t="s">
        <v>2598</v>
      </c>
      <c r="C1960" s="744" t="s">
        <v>1201</v>
      </c>
      <c r="D1960" s="746" t="s">
        <v>4601</v>
      </c>
      <c r="E1960" s="750">
        <v>1500</v>
      </c>
      <c r="F1960" s="744" t="s">
        <v>6363</v>
      </c>
      <c r="G1960" s="737" t="s">
        <v>6364</v>
      </c>
      <c r="H1960" s="737" t="s">
        <v>6365</v>
      </c>
      <c r="I1960" s="737" t="s">
        <v>2526</v>
      </c>
      <c r="J1960" s="753" t="s">
        <v>2526</v>
      </c>
      <c r="K1960" s="682">
        <v>1</v>
      </c>
      <c r="L1960" s="748">
        <v>12</v>
      </c>
      <c r="M1960" s="749">
        <v>28939.58</v>
      </c>
      <c r="N1960" s="682">
        <v>1</v>
      </c>
      <c r="O1960" s="748">
        <v>6</v>
      </c>
      <c r="P1960" s="749">
        <v>12729.99</v>
      </c>
    </row>
    <row r="1961" spans="1:16" x14ac:dyDescent="0.2">
      <c r="A1961" s="744">
        <v>480</v>
      </c>
      <c r="B1961" s="744" t="s">
        <v>2598</v>
      </c>
      <c r="C1961" s="744" t="s">
        <v>1201</v>
      </c>
      <c r="D1961" s="746" t="s">
        <v>2700</v>
      </c>
      <c r="E1961" s="750">
        <v>1800</v>
      </c>
      <c r="F1961" s="744" t="s">
        <v>6366</v>
      </c>
      <c r="G1961" s="737" t="s">
        <v>6367</v>
      </c>
      <c r="H1961" s="737" t="s">
        <v>2555</v>
      </c>
      <c r="I1961" s="737" t="s">
        <v>2625</v>
      </c>
      <c r="J1961" s="753" t="s">
        <v>2511</v>
      </c>
      <c r="K1961" s="682">
        <v>1</v>
      </c>
      <c r="L1961" s="748">
        <v>12</v>
      </c>
      <c r="M1961" s="749">
        <v>33292.480000000003</v>
      </c>
      <c r="N1961" s="682">
        <v>1</v>
      </c>
      <c r="O1961" s="748">
        <v>6</v>
      </c>
      <c r="P1961" s="749">
        <v>14727.76</v>
      </c>
    </row>
    <row r="1962" spans="1:16" x14ac:dyDescent="0.2">
      <c r="A1962" s="744">
        <v>480</v>
      </c>
      <c r="B1962" s="744" t="s">
        <v>1264</v>
      </c>
      <c r="C1962" s="744" t="s">
        <v>1201</v>
      </c>
      <c r="D1962" s="746" t="s">
        <v>2604</v>
      </c>
      <c r="E1962" s="750">
        <v>1500</v>
      </c>
      <c r="F1962" s="744" t="s">
        <v>6368</v>
      </c>
      <c r="G1962" s="737" t="s">
        <v>6369</v>
      </c>
      <c r="H1962" s="737" t="s">
        <v>3874</v>
      </c>
      <c r="I1962" s="737" t="s">
        <v>2625</v>
      </c>
      <c r="J1962" s="753" t="s">
        <v>2511</v>
      </c>
      <c r="K1962" s="682">
        <v>1</v>
      </c>
      <c r="L1962" s="748">
        <v>12</v>
      </c>
      <c r="M1962" s="749">
        <v>28533.200000000001</v>
      </c>
      <c r="N1962" s="682">
        <v>1</v>
      </c>
      <c r="O1962" s="748">
        <v>6</v>
      </c>
      <c r="P1962" s="749">
        <v>12396.26</v>
      </c>
    </row>
    <row r="1963" spans="1:16" ht="22.5" x14ac:dyDescent="0.2">
      <c r="A1963" s="744">
        <v>480</v>
      </c>
      <c r="B1963" s="744" t="s">
        <v>2598</v>
      </c>
      <c r="C1963" s="744" t="s">
        <v>1201</v>
      </c>
      <c r="D1963" s="746" t="s">
        <v>2604</v>
      </c>
      <c r="E1963" s="750">
        <v>1500</v>
      </c>
      <c r="F1963" s="744" t="s">
        <v>6370</v>
      </c>
      <c r="G1963" s="737" t="s">
        <v>6371</v>
      </c>
      <c r="H1963" s="737" t="s">
        <v>4663</v>
      </c>
      <c r="I1963" s="737" t="s">
        <v>2625</v>
      </c>
      <c r="J1963" s="753" t="s">
        <v>2511</v>
      </c>
      <c r="K1963" s="682">
        <v>1</v>
      </c>
      <c r="L1963" s="748">
        <v>12</v>
      </c>
      <c r="M1963" s="749">
        <v>29284.560000000001</v>
      </c>
      <c r="N1963" s="682"/>
      <c r="O1963" s="748"/>
      <c r="P1963" s="749"/>
    </row>
    <row r="1964" spans="1:16" ht="22.5" x14ac:dyDescent="0.2">
      <c r="A1964" s="744">
        <v>480</v>
      </c>
      <c r="B1964" s="744" t="s">
        <v>2598</v>
      </c>
      <c r="C1964" s="744" t="s">
        <v>1201</v>
      </c>
      <c r="D1964" s="746" t="s">
        <v>3073</v>
      </c>
      <c r="E1964" s="750">
        <v>2100</v>
      </c>
      <c r="F1964" s="744" t="s">
        <v>6372</v>
      </c>
      <c r="G1964" s="737" t="s">
        <v>6373</v>
      </c>
      <c r="H1964" s="737" t="s">
        <v>2617</v>
      </c>
      <c r="I1964" s="737" t="s">
        <v>2625</v>
      </c>
      <c r="J1964" s="753" t="s">
        <v>2511</v>
      </c>
      <c r="K1964" s="682">
        <v>1</v>
      </c>
      <c r="L1964" s="748">
        <v>12</v>
      </c>
      <c r="M1964" s="749">
        <v>36511.449999999997</v>
      </c>
      <c r="N1964" s="682"/>
      <c r="O1964" s="748"/>
      <c r="P1964" s="749"/>
    </row>
    <row r="1965" spans="1:16" x14ac:dyDescent="0.2">
      <c r="A1965" s="744">
        <v>480</v>
      </c>
      <c r="B1965" s="744" t="s">
        <v>2598</v>
      </c>
      <c r="C1965" s="744" t="s">
        <v>1201</v>
      </c>
      <c r="D1965" s="746" t="s">
        <v>2700</v>
      </c>
      <c r="E1965" s="750">
        <v>1800</v>
      </c>
      <c r="F1965" s="744" t="s">
        <v>6374</v>
      </c>
      <c r="G1965" s="737" t="s">
        <v>6375</v>
      </c>
      <c r="H1965" s="737" t="s">
        <v>5586</v>
      </c>
      <c r="I1965" s="737" t="s">
        <v>2526</v>
      </c>
      <c r="J1965" s="753" t="s">
        <v>2526</v>
      </c>
      <c r="K1965" s="682">
        <v>5</v>
      </c>
      <c r="L1965" s="748">
        <v>12</v>
      </c>
      <c r="M1965" s="749">
        <v>33204.449999999997</v>
      </c>
      <c r="N1965" s="682">
        <v>2</v>
      </c>
      <c r="O1965" s="748">
        <v>6</v>
      </c>
      <c r="P1965" s="749">
        <v>14723.92</v>
      </c>
    </row>
    <row r="1966" spans="1:16" x14ac:dyDescent="0.2">
      <c r="A1966" s="744">
        <v>480</v>
      </c>
      <c r="B1966" s="744" t="s">
        <v>1264</v>
      </c>
      <c r="C1966" s="744" t="s">
        <v>1201</v>
      </c>
      <c r="D1966" s="746" t="s">
        <v>3330</v>
      </c>
      <c r="E1966" s="750">
        <v>6000</v>
      </c>
      <c r="F1966" s="744" t="s">
        <v>6376</v>
      </c>
      <c r="G1966" s="737" t="s">
        <v>6377</v>
      </c>
      <c r="H1966" s="737" t="s">
        <v>4885</v>
      </c>
      <c r="I1966" s="737" t="s">
        <v>2625</v>
      </c>
      <c r="J1966" s="753" t="s">
        <v>2511</v>
      </c>
      <c r="K1966" s="682">
        <v>1</v>
      </c>
      <c r="L1966" s="748">
        <v>5</v>
      </c>
      <c r="M1966" s="749">
        <v>42385</v>
      </c>
      <c r="N1966" s="682"/>
      <c r="O1966" s="748"/>
      <c r="P1966" s="749"/>
    </row>
    <row r="1967" spans="1:16" x14ac:dyDescent="0.2">
      <c r="A1967" s="744">
        <v>480</v>
      </c>
      <c r="B1967" s="744" t="s">
        <v>3203</v>
      </c>
      <c r="C1967" s="744" t="s">
        <v>1201</v>
      </c>
      <c r="D1967" s="746" t="s">
        <v>2611</v>
      </c>
      <c r="E1967" s="750">
        <v>1500</v>
      </c>
      <c r="F1967" s="744" t="s">
        <v>6378</v>
      </c>
      <c r="G1967" s="737" t="s">
        <v>6379</v>
      </c>
      <c r="H1967" s="737" t="s">
        <v>2519</v>
      </c>
      <c r="I1967" s="737" t="s">
        <v>2519</v>
      </c>
      <c r="J1967" s="753" t="s">
        <v>2519</v>
      </c>
      <c r="K1967" s="682">
        <v>2</v>
      </c>
      <c r="L1967" s="748">
        <v>5</v>
      </c>
      <c r="M1967" s="749">
        <v>12624.89</v>
      </c>
      <c r="N1967" s="682"/>
      <c r="O1967" s="748"/>
      <c r="P1967" s="749"/>
    </row>
    <row r="1968" spans="1:16" x14ac:dyDescent="0.2">
      <c r="A1968" s="744">
        <v>480</v>
      </c>
      <c r="B1968" s="744" t="s">
        <v>2598</v>
      </c>
      <c r="C1968" s="744" t="s">
        <v>1201</v>
      </c>
      <c r="D1968" s="746" t="s">
        <v>2614</v>
      </c>
      <c r="E1968" s="750">
        <v>1500</v>
      </c>
      <c r="F1968" s="744" t="s">
        <v>6380</v>
      </c>
      <c r="G1968" s="737" t="s">
        <v>6381</v>
      </c>
      <c r="H1968" s="737" t="s">
        <v>2583</v>
      </c>
      <c r="I1968" s="737" t="s">
        <v>2526</v>
      </c>
      <c r="J1968" s="753" t="s">
        <v>2526</v>
      </c>
      <c r="K1968" s="682">
        <v>1</v>
      </c>
      <c r="L1968" s="748">
        <v>12</v>
      </c>
      <c r="M1968" s="749">
        <v>28998.709999999988</v>
      </c>
      <c r="N1968" s="682">
        <v>1</v>
      </c>
      <c r="O1968" s="748">
        <v>6</v>
      </c>
      <c r="P1968" s="749">
        <v>12664.3</v>
      </c>
    </row>
    <row r="1969" spans="1:16" x14ac:dyDescent="0.2">
      <c r="A1969" s="744">
        <v>480</v>
      </c>
      <c r="B1969" s="744" t="s">
        <v>1264</v>
      </c>
      <c r="C1969" s="744" t="s">
        <v>1201</v>
      </c>
      <c r="D1969" s="746" t="s">
        <v>2621</v>
      </c>
      <c r="E1969" s="750">
        <v>1800</v>
      </c>
      <c r="F1969" s="744" t="s">
        <v>6382</v>
      </c>
      <c r="G1969" s="737" t="s">
        <v>6383</v>
      </c>
      <c r="H1969" s="737" t="s">
        <v>2519</v>
      </c>
      <c r="I1969" s="737" t="s">
        <v>2519</v>
      </c>
      <c r="J1969" s="753" t="s">
        <v>2519</v>
      </c>
      <c r="K1969" s="682">
        <v>5</v>
      </c>
      <c r="L1969" s="748">
        <v>12</v>
      </c>
      <c r="M1969" s="749">
        <v>33367.06</v>
      </c>
      <c r="N1969" s="682">
        <v>3</v>
      </c>
      <c r="O1969" s="748">
        <v>6</v>
      </c>
      <c r="P1969" s="749">
        <v>14698.68</v>
      </c>
    </row>
    <row r="1970" spans="1:16" ht="22.5" x14ac:dyDescent="0.2">
      <c r="A1970" s="744">
        <v>480</v>
      </c>
      <c r="B1970" s="744" t="s">
        <v>1264</v>
      </c>
      <c r="C1970" s="744" t="s">
        <v>1201</v>
      </c>
      <c r="D1970" s="746" t="s">
        <v>3920</v>
      </c>
      <c r="E1970" s="750">
        <v>2500</v>
      </c>
      <c r="F1970" s="744" t="s">
        <v>6384</v>
      </c>
      <c r="G1970" s="737" t="s">
        <v>6385</v>
      </c>
      <c r="H1970" s="737" t="s">
        <v>3904</v>
      </c>
      <c r="I1970" s="737" t="s">
        <v>2526</v>
      </c>
      <c r="J1970" s="753" t="s">
        <v>2526</v>
      </c>
      <c r="K1970" s="682">
        <v>1</v>
      </c>
      <c r="L1970" s="748">
        <v>12</v>
      </c>
      <c r="M1970" s="749">
        <v>42681.04</v>
      </c>
      <c r="N1970" s="682">
        <v>1</v>
      </c>
      <c r="O1970" s="748">
        <v>6</v>
      </c>
      <c r="P1970" s="749">
        <v>18928.96</v>
      </c>
    </row>
    <row r="1971" spans="1:16" x14ac:dyDescent="0.2">
      <c r="A1971" s="744">
        <v>480</v>
      </c>
      <c r="B1971" s="744" t="s">
        <v>1264</v>
      </c>
      <c r="C1971" s="744" t="s">
        <v>1201</v>
      </c>
      <c r="D1971" s="746" t="s">
        <v>2621</v>
      </c>
      <c r="E1971" s="750">
        <v>1500</v>
      </c>
      <c r="F1971" s="744" t="s">
        <v>6386</v>
      </c>
      <c r="G1971" s="737" t="s">
        <v>6387</v>
      </c>
      <c r="H1971" s="737" t="s">
        <v>4471</v>
      </c>
      <c r="I1971" s="737" t="s">
        <v>2625</v>
      </c>
      <c r="J1971" s="753" t="s">
        <v>2511</v>
      </c>
      <c r="K1971" s="682">
        <v>1</v>
      </c>
      <c r="L1971" s="748">
        <v>12</v>
      </c>
      <c r="M1971" s="749">
        <v>28672.059999999998</v>
      </c>
      <c r="N1971" s="682">
        <v>1</v>
      </c>
      <c r="O1971" s="748">
        <v>6</v>
      </c>
      <c r="P1971" s="749">
        <v>12797.91</v>
      </c>
    </row>
    <row r="1972" spans="1:16" x14ac:dyDescent="0.2">
      <c r="A1972" s="744">
        <v>480</v>
      </c>
      <c r="B1972" s="744" t="s">
        <v>2598</v>
      </c>
      <c r="C1972" s="744" t="s">
        <v>1201</v>
      </c>
      <c r="D1972" s="746" t="s">
        <v>2723</v>
      </c>
      <c r="E1972" s="750">
        <v>2500</v>
      </c>
      <c r="F1972" s="744" t="s">
        <v>6388</v>
      </c>
      <c r="G1972" s="737" t="s">
        <v>6389</v>
      </c>
      <c r="H1972" s="737" t="s">
        <v>2509</v>
      </c>
      <c r="I1972" s="737" t="s">
        <v>2625</v>
      </c>
      <c r="J1972" s="753" t="s">
        <v>2511</v>
      </c>
      <c r="K1972" s="682">
        <v>1</v>
      </c>
      <c r="L1972" s="748">
        <v>12</v>
      </c>
      <c r="M1972" s="749">
        <v>35614.6</v>
      </c>
      <c r="N1972" s="682">
        <v>1</v>
      </c>
      <c r="O1972" s="748">
        <v>6</v>
      </c>
      <c r="P1972" s="749">
        <v>15929.67</v>
      </c>
    </row>
    <row r="1973" spans="1:16" ht="22.5" x14ac:dyDescent="0.2">
      <c r="A1973" s="744">
        <v>480</v>
      </c>
      <c r="B1973" s="744" t="s">
        <v>1264</v>
      </c>
      <c r="C1973" s="744" t="s">
        <v>1201</v>
      </c>
      <c r="D1973" s="746" t="s">
        <v>2621</v>
      </c>
      <c r="E1973" s="750">
        <v>1800</v>
      </c>
      <c r="F1973" s="744" t="s">
        <v>6390</v>
      </c>
      <c r="G1973" s="737" t="s">
        <v>6391</v>
      </c>
      <c r="H1973" s="737" t="s">
        <v>6392</v>
      </c>
      <c r="I1973" s="737" t="s">
        <v>2526</v>
      </c>
      <c r="J1973" s="753" t="s">
        <v>2526</v>
      </c>
      <c r="K1973" s="682">
        <v>1</v>
      </c>
      <c r="L1973" s="748">
        <v>12</v>
      </c>
      <c r="M1973" s="749">
        <v>32672.6</v>
      </c>
      <c r="N1973" s="682">
        <v>1</v>
      </c>
      <c r="O1973" s="748">
        <v>6</v>
      </c>
      <c r="P1973" s="749">
        <v>14497.18</v>
      </c>
    </row>
    <row r="1974" spans="1:16" x14ac:dyDescent="0.2">
      <c r="A1974" s="744">
        <v>480</v>
      </c>
      <c r="B1974" s="744" t="s">
        <v>2598</v>
      </c>
      <c r="C1974" s="744" t="s">
        <v>1201</v>
      </c>
      <c r="D1974" s="746" t="s">
        <v>2614</v>
      </c>
      <c r="E1974" s="750">
        <v>1500</v>
      </c>
      <c r="F1974" s="744" t="s">
        <v>6393</v>
      </c>
      <c r="G1974" s="737" t="s">
        <v>6394</v>
      </c>
      <c r="H1974" s="737" t="s">
        <v>3524</v>
      </c>
      <c r="I1974" s="737" t="s">
        <v>2625</v>
      </c>
      <c r="J1974" s="753" t="s">
        <v>2511</v>
      </c>
      <c r="K1974" s="682">
        <v>1</v>
      </c>
      <c r="L1974" s="748">
        <v>12</v>
      </c>
      <c r="M1974" s="749">
        <v>29694.579999999998</v>
      </c>
      <c r="N1974" s="682">
        <v>1</v>
      </c>
      <c r="O1974" s="748">
        <v>6</v>
      </c>
      <c r="P1974" s="749">
        <v>12861.13</v>
      </c>
    </row>
    <row r="1975" spans="1:16" ht="22.5" x14ac:dyDescent="0.2">
      <c r="A1975" s="744">
        <v>480</v>
      </c>
      <c r="B1975" s="744" t="s">
        <v>1264</v>
      </c>
      <c r="C1975" s="744" t="s">
        <v>1201</v>
      </c>
      <c r="D1975" s="746" t="s">
        <v>3962</v>
      </c>
      <c r="E1975" s="750">
        <v>1500</v>
      </c>
      <c r="F1975" s="744" t="s">
        <v>6395</v>
      </c>
      <c r="G1975" s="737" t="s">
        <v>6396</v>
      </c>
      <c r="H1975" s="737" t="s">
        <v>6397</v>
      </c>
      <c r="I1975" s="737" t="s">
        <v>2603</v>
      </c>
      <c r="J1975" s="753" t="s">
        <v>2547</v>
      </c>
      <c r="K1975" s="682">
        <v>1</v>
      </c>
      <c r="L1975" s="748">
        <v>12</v>
      </c>
      <c r="M1975" s="749">
        <v>29395.82</v>
      </c>
      <c r="N1975" s="682">
        <v>1</v>
      </c>
      <c r="O1975" s="748">
        <v>6</v>
      </c>
      <c r="P1975" s="749">
        <v>12663.33</v>
      </c>
    </row>
    <row r="1976" spans="1:16" x14ac:dyDescent="0.2">
      <c r="A1976" s="744">
        <v>480</v>
      </c>
      <c r="B1976" s="744" t="s">
        <v>2598</v>
      </c>
      <c r="C1976" s="744" t="s">
        <v>1201</v>
      </c>
      <c r="D1976" s="746" t="s">
        <v>2647</v>
      </c>
      <c r="E1976" s="750">
        <v>1500</v>
      </c>
      <c r="F1976" s="744" t="s">
        <v>6398</v>
      </c>
      <c r="G1976" s="737" t="s">
        <v>6399</v>
      </c>
      <c r="H1976" s="737" t="s">
        <v>6400</v>
      </c>
      <c r="I1976" s="737" t="s">
        <v>2526</v>
      </c>
      <c r="J1976" s="753" t="s">
        <v>2526</v>
      </c>
      <c r="K1976" s="682">
        <v>1</v>
      </c>
      <c r="L1976" s="748">
        <v>12</v>
      </c>
      <c r="M1976" s="749">
        <v>29555.549999999996</v>
      </c>
      <c r="N1976" s="682">
        <v>1</v>
      </c>
      <c r="O1976" s="748">
        <v>6</v>
      </c>
      <c r="P1976" s="749">
        <v>12927.779999999999</v>
      </c>
    </row>
    <row r="1977" spans="1:16" x14ac:dyDescent="0.2">
      <c r="A1977" s="744">
        <v>480</v>
      </c>
      <c r="B1977" s="744" t="s">
        <v>2598</v>
      </c>
      <c r="C1977" s="744" t="s">
        <v>1201</v>
      </c>
      <c r="D1977" s="746" t="s">
        <v>2614</v>
      </c>
      <c r="E1977" s="750">
        <v>1500</v>
      </c>
      <c r="F1977" s="744" t="s">
        <v>6401</v>
      </c>
      <c r="G1977" s="737" t="s">
        <v>6402</v>
      </c>
      <c r="H1977" s="737" t="s">
        <v>2628</v>
      </c>
      <c r="I1977" s="737" t="s">
        <v>2526</v>
      </c>
      <c r="J1977" s="753" t="s">
        <v>2526</v>
      </c>
      <c r="K1977" s="682">
        <v>1</v>
      </c>
      <c r="L1977" s="748">
        <v>12</v>
      </c>
      <c r="M1977" s="749">
        <v>24959.950000000004</v>
      </c>
      <c r="N1977" s="682">
        <v>1</v>
      </c>
      <c r="O1977" s="748">
        <v>6</v>
      </c>
      <c r="P1977" s="749">
        <v>12629.02</v>
      </c>
    </row>
    <row r="1978" spans="1:16" x14ac:dyDescent="0.2">
      <c r="A1978" s="744">
        <v>480</v>
      </c>
      <c r="B1978" s="744" t="s">
        <v>1264</v>
      </c>
      <c r="C1978" s="744" t="s">
        <v>1201</v>
      </c>
      <c r="D1978" s="746" t="s">
        <v>2556</v>
      </c>
      <c r="E1978" s="750">
        <v>2100</v>
      </c>
      <c r="F1978" s="744" t="s">
        <v>2557</v>
      </c>
      <c r="G1978" s="737" t="s">
        <v>2558</v>
      </c>
      <c r="H1978" s="737" t="s">
        <v>2559</v>
      </c>
      <c r="I1978" s="737" t="s">
        <v>2625</v>
      </c>
      <c r="J1978" s="753" t="s">
        <v>2511</v>
      </c>
      <c r="K1978" s="682">
        <v>1</v>
      </c>
      <c r="L1978" s="748">
        <v>8</v>
      </c>
      <c r="M1978" s="749">
        <v>27519.35</v>
      </c>
      <c r="N1978" s="682"/>
      <c r="O1978" s="748"/>
      <c r="P1978" s="749"/>
    </row>
    <row r="1979" spans="1:16" x14ac:dyDescent="0.2">
      <c r="A1979" s="744">
        <v>480</v>
      </c>
      <c r="B1979" s="744" t="s">
        <v>1264</v>
      </c>
      <c r="C1979" s="744" t="s">
        <v>1201</v>
      </c>
      <c r="D1979" s="746" t="s">
        <v>2803</v>
      </c>
      <c r="E1979" s="750">
        <v>6000</v>
      </c>
      <c r="F1979" s="744" t="s">
        <v>6403</v>
      </c>
      <c r="G1979" s="737" t="s">
        <v>6404</v>
      </c>
      <c r="H1979" s="737" t="s">
        <v>2571</v>
      </c>
      <c r="I1979" s="737" t="s">
        <v>2625</v>
      </c>
      <c r="J1979" s="753" t="s">
        <v>2511</v>
      </c>
      <c r="K1979" s="682">
        <v>5</v>
      </c>
      <c r="L1979" s="748">
        <v>12</v>
      </c>
      <c r="M1979" s="749">
        <v>77371.259999999995</v>
      </c>
      <c r="N1979" s="682">
        <v>2</v>
      </c>
      <c r="O1979" s="748">
        <v>6</v>
      </c>
      <c r="P1979" s="749">
        <v>36488.75</v>
      </c>
    </row>
    <row r="1980" spans="1:16" ht="22.5" x14ac:dyDescent="0.2">
      <c r="A1980" s="744">
        <v>480</v>
      </c>
      <c r="B1980" s="744" t="s">
        <v>1264</v>
      </c>
      <c r="C1980" s="744" t="s">
        <v>1201</v>
      </c>
      <c r="D1980" s="746" t="s">
        <v>6405</v>
      </c>
      <c r="E1980" s="750">
        <v>6000</v>
      </c>
      <c r="F1980" s="744" t="s">
        <v>6228</v>
      </c>
      <c r="G1980" s="737" t="s">
        <v>6229</v>
      </c>
      <c r="H1980" s="737" t="s">
        <v>5129</v>
      </c>
      <c r="I1980" s="737" t="s">
        <v>2625</v>
      </c>
      <c r="J1980" s="753" t="s">
        <v>2511</v>
      </c>
      <c r="K1980" s="682">
        <v>4</v>
      </c>
      <c r="L1980" s="748">
        <v>8</v>
      </c>
      <c r="M1980" s="749">
        <f>79589.86-M1904</f>
        <v>55921.66</v>
      </c>
      <c r="N1980" s="682">
        <v>2</v>
      </c>
      <c r="O1980" s="748">
        <v>6</v>
      </c>
      <c r="P1980" s="749">
        <v>35615.83</v>
      </c>
    </row>
    <row r="1981" spans="1:16" x14ac:dyDescent="0.2">
      <c r="A1981" s="744">
        <v>480</v>
      </c>
      <c r="B1981" s="744" t="s">
        <v>1264</v>
      </c>
      <c r="C1981" s="744" t="s">
        <v>1201</v>
      </c>
      <c r="D1981" s="746" t="s">
        <v>4606</v>
      </c>
      <c r="E1981" s="750">
        <v>1500</v>
      </c>
      <c r="F1981" s="744" t="s">
        <v>6406</v>
      </c>
      <c r="G1981" s="737" t="s">
        <v>6407</v>
      </c>
      <c r="H1981" s="737" t="s">
        <v>2688</v>
      </c>
      <c r="I1981" s="737" t="s">
        <v>2625</v>
      </c>
      <c r="J1981" s="753" t="s">
        <v>2511</v>
      </c>
      <c r="K1981" s="682">
        <v>1</v>
      </c>
      <c r="L1981" s="748">
        <v>3</v>
      </c>
      <c r="M1981" s="749">
        <v>9929.8700000000008</v>
      </c>
      <c r="N1981" s="682"/>
      <c r="O1981" s="748"/>
      <c r="P1981" s="749"/>
    </row>
    <row r="1982" spans="1:16" ht="22.5" x14ac:dyDescent="0.2">
      <c r="A1982" s="744">
        <v>480</v>
      </c>
      <c r="B1982" s="744" t="s">
        <v>1264</v>
      </c>
      <c r="C1982" s="744" t="s">
        <v>1201</v>
      </c>
      <c r="D1982" s="746" t="s">
        <v>3520</v>
      </c>
      <c r="E1982" s="750">
        <v>2700</v>
      </c>
      <c r="F1982" s="744" t="s">
        <v>2581</v>
      </c>
      <c r="G1982" s="737" t="s">
        <v>2582</v>
      </c>
      <c r="H1982" s="737" t="s">
        <v>2583</v>
      </c>
      <c r="I1982" s="737" t="s">
        <v>2526</v>
      </c>
      <c r="J1982" s="753" t="s">
        <v>2526</v>
      </c>
      <c r="K1982" s="682">
        <v>1</v>
      </c>
      <c r="L1982" s="748">
        <v>9</v>
      </c>
      <c r="M1982" s="749">
        <v>36124.670000000006</v>
      </c>
      <c r="N1982" s="682"/>
      <c r="O1982" s="748"/>
      <c r="P1982" s="749"/>
    </row>
    <row r="1983" spans="1:16" x14ac:dyDescent="0.2">
      <c r="A1983" s="744">
        <v>480</v>
      </c>
      <c r="B1983" s="744" t="s">
        <v>1264</v>
      </c>
      <c r="C1983" s="744" t="s">
        <v>1201</v>
      </c>
      <c r="D1983" s="746" t="s">
        <v>3154</v>
      </c>
      <c r="E1983" s="750">
        <v>2100</v>
      </c>
      <c r="F1983" s="744" t="s">
        <v>6408</v>
      </c>
      <c r="G1983" s="737" t="s">
        <v>6409</v>
      </c>
      <c r="H1983" s="737" t="s">
        <v>2515</v>
      </c>
      <c r="I1983" s="737" t="s">
        <v>2625</v>
      </c>
      <c r="J1983" s="753" t="s">
        <v>2511</v>
      </c>
      <c r="K1983" s="682">
        <v>1</v>
      </c>
      <c r="L1983" s="748">
        <v>12</v>
      </c>
      <c r="M1983" s="749">
        <v>36899.82</v>
      </c>
      <c r="N1983" s="682">
        <v>1</v>
      </c>
      <c r="O1983" s="748">
        <v>6</v>
      </c>
      <c r="P1983" s="749">
        <v>16530</v>
      </c>
    </row>
    <row r="1984" spans="1:16" x14ac:dyDescent="0.2">
      <c r="A1984" s="744">
        <v>480</v>
      </c>
      <c r="B1984" s="744" t="s">
        <v>1264</v>
      </c>
      <c r="C1984" s="744" t="s">
        <v>1201</v>
      </c>
      <c r="D1984" s="746" t="s">
        <v>3194</v>
      </c>
      <c r="E1984" s="750">
        <v>2100</v>
      </c>
      <c r="F1984" s="744" t="s">
        <v>6410</v>
      </c>
      <c r="G1984" s="737" t="s">
        <v>6411</v>
      </c>
      <c r="H1984" s="737" t="s">
        <v>2587</v>
      </c>
      <c r="I1984" s="737" t="s">
        <v>2526</v>
      </c>
      <c r="J1984" s="753" t="s">
        <v>2526</v>
      </c>
      <c r="K1984" s="682">
        <v>4</v>
      </c>
      <c r="L1984" s="748">
        <v>12</v>
      </c>
      <c r="M1984" s="749">
        <v>36649.94</v>
      </c>
      <c r="N1984" s="682">
        <v>1</v>
      </c>
      <c r="O1984" s="748">
        <v>6</v>
      </c>
      <c r="P1984" s="749">
        <v>16530</v>
      </c>
    </row>
    <row r="1985" spans="1:16" ht="22.5" x14ac:dyDescent="0.2">
      <c r="A1985" s="744">
        <v>480</v>
      </c>
      <c r="B1985" s="744" t="s">
        <v>1264</v>
      </c>
      <c r="C1985" s="744" t="s">
        <v>1201</v>
      </c>
      <c r="D1985" s="746" t="s">
        <v>2608</v>
      </c>
      <c r="E1985" s="750">
        <v>1500</v>
      </c>
      <c r="F1985" s="744" t="s">
        <v>6412</v>
      </c>
      <c r="G1985" s="737" t="s">
        <v>6413</v>
      </c>
      <c r="H1985" s="737" t="s">
        <v>6159</v>
      </c>
      <c r="I1985" s="737" t="s">
        <v>2603</v>
      </c>
      <c r="J1985" s="753" t="s">
        <v>2547</v>
      </c>
      <c r="K1985" s="682">
        <v>1</v>
      </c>
      <c r="L1985" s="748">
        <v>12</v>
      </c>
      <c r="M1985" s="749">
        <v>29566.260000000002</v>
      </c>
      <c r="N1985" s="682">
        <v>1</v>
      </c>
      <c r="O1985" s="748">
        <v>6</v>
      </c>
      <c r="P1985" s="749">
        <v>12995.98</v>
      </c>
    </row>
    <row r="1986" spans="1:16" x14ac:dyDescent="0.2">
      <c r="A1986" s="744">
        <v>480</v>
      </c>
      <c r="B1986" s="744" t="s">
        <v>1264</v>
      </c>
      <c r="C1986" s="744" t="s">
        <v>1201</v>
      </c>
      <c r="D1986" s="746" t="s">
        <v>3141</v>
      </c>
      <c r="E1986" s="750">
        <v>2100</v>
      </c>
      <c r="F1986" s="744" t="s">
        <v>6414</v>
      </c>
      <c r="G1986" s="737" t="s">
        <v>6415</v>
      </c>
      <c r="H1986" s="737" t="s">
        <v>6416</v>
      </c>
      <c r="I1986" s="737" t="s">
        <v>2526</v>
      </c>
      <c r="J1986" s="753" t="s">
        <v>2526</v>
      </c>
      <c r="K1986" s="682">
        <v>1</v>
      </c>
      <c r="L1986" s="748">
        <v>12</v>
      </c>
      <c r="M1986" s="749">
        <v>36686.410000000003</v>
      </c>
      <c r="N1986" s="682">
        <v>1</v>
      </c>
      <c r="O1986" s="748">
        <v>6</v>
      </c>
      <c r="P1986" s="749">
        <v>16346</v>
      </c>
    </row>
    <row r="1987" spans="1:16" ht="22.5" x14ac:dyDescent="0.2">
      <c r="A1987" s="744">
        <v>480</v>
      </c>
      <c r="B1987" s="744" t="s">
        <v>2598</v>
      </c>
      <c r="C1987" s="744" t="s">
        <v>1201</v>
      </c>
      <c r="D1987" s="746" t="s">
        <v>2700</v>
      </c>
      <c r="E1987" s="750">
        <v>1800</v>
      </c>
      <c r="F1987" s="744" t="s">
        <v>6417</v>
      </c>
      <c r="G1987" s="737" t="s">
        <v>6418</v>
      </c>
      <c r="H1987" s="737" t="s">
        <v>6419</v>
      </c>
      <c r="I1987" s="737" t="s">
        <v>2625</v>
      </c>
      <c r="J1987" s="753" t="s">
        <v>2511</v>
      </c>
      <c r="K1987" s="682">
        <v>5</v>
      </c>
      <c r="L1987" s="748">
        <v>12</v>
      </c>
      <c r="M1987" s="749">
        <v>33046.499999999993</v>
      </c>
      <c r="N1987" s="682">
        <v>2</v>
      </c>
      <c r="O1987" s="748">
        <v>6</v>
      </c>
      <c r="P1987" s="749">
        <v>14572.18</v>
      </c>
    </row>
    <row r="1988" spans="1:16" ht="22.5" x14ac:dyDescent="0.2">
      <c r="A1988" s="744">
        <v>480</v>
      </c>
      <c r="B1988" s="744" t="s">
        <v>2598</v>
      </c>
      <c r="C1988" s="744" t="s">
        <v>1201</v>
      </c>
      <c r="D1988" s="746" t="s">
        <v>2809</v>
      </c>
      <c r="E1988" s="750">
        <v>1500</v>
      </c>
      <c r="F1988" s="744" t="s">
        <v>6420</v>
      </c>
      <c r="G1988" s="737" t="s">
        <v>6421</v>
      </c>
      <c r="H1988" s="737" t="s">
        <v>3904</v>
      </c>
      <c r="I1988" s="737" t="s">
        <v>2526</v>
      </c>
      <c r="J1988" s="753" t="s">
        <v>2526</v>
      </c>
      <c r="K1988" s="682">
        <v>5</v>
      </c>
      <c r="L1988" s="748">
        <v>12</v>
      </c>
      <c r="M1988" s="749">
        <v>29902.629999999997</v>
      </c>
      <c r="N1988" s="682">
        <v>2</v>
      </c>
      <c r="O1988" s="748">
        <v>6</v>
      </c>
      <c r="P1988" s="749">
        <v>12922.23</v>
      </c>
    </row>
    <row r="1989" spans="1:16" x14ac:dyDescent="0.2">
      <c r="A1989" s="744">
        <v>480</v>
      </c>
      <c r="B1989" s="744" t="s">
        <v>1264</v>
      </c>
      <c r="C1989" s="744" t="s">
        <v>1201</v>
      </c>
      <c r="D1989" s="746" t="s">
        <v>3025</v>
      </c>
      <c r="E1989" s="750">
        <v>1800</v>
      </c>
      <c r="F1989" s="744" t="s">
        <v>6422</v>
      </c>
      <c r="G1989" s="737" t="s">
        <v>6423</v>
      </c>
      <c r="H1989" s="737" t="s">
        <v>6329</v>
      </c>
      <c r="I1989" s="737" t="s">
        <v>2526</v>
      </c>
      <c r="J1989" s="753" t="s">
        <v>2526</v>
      </c>
      <c r="K1989" s="682">
        <v>1</v>
      </c>
      <c r="L1989" s="748">
        <v>12</v>
      </c>
      <c r="M1989" s="749">
        <v>32895.870000000003</v>
      </c>
      <c r="N1989" s="682">
        <v>1</v>
      </c>
      <c r="O1989" s="748">
        <v>6</v>
      </c>
      <c r="P1989" s="749">
        <v>14621.4</v>
      </c>
    </row>
    <row r="1990" spans="1:16" x14ac:dyDescent="0.2">
      <c r="A1990" s="744">
        <v>480</v>
      </c>
      <c r="B1990" s="744" t="s">
        <v>2598</v>
      </c>
      <c r="C1990" s="744" t="s">
        <v>1201</v>
      </c>
      <c r="D1990" s="746" t="s">
        <v>2604</v>
      </c>
      <c r="E1990" s="750">
        <v>1500</v>
      </c>
      <c r="F1990" s="744" t="s">
        <v>6424</v>
      </c>
      <c r="G1990" s="737" t="s">
        <v>6425</v>
      </c>
      <c r="H1990" s="737" t="s">
        <v>2587</v>
      </c>
      <c r="I1990" s="737" t="s">
        <v>2526</v>
      </c>
      <c r="J1990" s="753" t="s">
        <v>2526</v>
      </c>
      <c r="K1990" s="682">
        <v>1</v>
      </c>
      <c r="L1990" s="748">
        <v>12</v>
      </c>
      <c r="M1990" s="749">
        <v>30200.990000000005</v>
      </c>
      <c r="N1990" s="682">
        <v>1</v>
      </c>
      <c r="O1990" s="748">
        <v>6</v>
      </c>
      <c r="P1990" s="749">
        <v>12636.67</v>
      </c>
    </row>
    <row r="1991" spans="1:16" x14ac:dyDescent="0.2">
      <c r="A1991" s="744">
        <v>480</v>
      </c>
      <c r="B1991" s="744" t="s">
        <v>1264</v>
      </c>
      <c r="C1991" s="744" t="s">
        <v>1201</v>
      </c>
      <c r="D1991" s="746" t="s">
        <v>4931</v>
      </c>
      <c r="E1991" s="750">
        <v>2500</v>
      </c>
      <c r="F1991" s="744" t="s">
        <v>6426</v>
      </c>
      <c r="G1991" s="737" t="s">
        <v>6427</v>
      </c>
      <c r="H1991" s="737" t="s">
        <v>2551</v>
      </c>
      <c r="I1991" s="737" t="s">
        <v>2625</v>
      </c>
      <c r="J1991" s="753" t="s">
        <v>2511</v>
      </c>
      <c r="K1991" s="682">
        <v>1</v>
      </c>
      <c r="L1991" s="748">
        <v>12</v>
      </c>
      <c r="M1991" s="749">
        <v>41333.5</v>
      </c>
      <c r="N1991" s="682">
        <v>1</v>
      </c>
      <c r="O1991" s="748">
        <v>6</v>
      </c>
      <c r="P1991" s="749">
        <v>18944.780000000002</v>
      </c>
    </row>
    <row r="1992" spans="1:16" x14ac:dyDescent="0.2">
      <c r="A1992" s="744">
        <v>480</v>
      </c>
      <c r="B1992" s="744" t="s">
        <v>1264</v>
      </c>
      <c r="C1992" s="744" t="s">
        <v>1201</v>
      </c>
      <c r="D1992" s="746" t="s">
        <v>2968</v>
      </c>
      <c r="E1992" s="750">
        <v>2500</v>
      </c>
      <c r="F1992" s="744" t="s">
        <v>6428</v>
      </c>
      <c r="G1992" s="737" t="s">
        <v>6429</v>
      </c>
      <c r="H1992" s="737" t="s">
        <v>6430</v>
      </c>
      <c r="I1992" s="737" t="s">
        <v>2625</v>
      </c>
      <c r="J1992" s="753" t="s">
        <v>2511</v>
      </c>
      <c r="K1992" s="682">
        <v>1</v>
      </c>
      <c r="L1992" s="748">
        <v>12</v>
      </c>
      <c r="M1992" s="749">
        <v>36818</v>
      </c>
      <c r="N1992" s="682"/>
      <c r="O1992" s="748"/>
      <c r="P1992" s="749"/>
    </row>
    <row r="1993" spans="1:16" x14ac:dyDescent="0.2">
      <c r="A1993" s="744">
        <v>480</v>
      </c>
      <c r="B1993" s="744" t="s">
        <v>2598</v>
      </c>
      <c r="C1993" s="744" t="s">
        <v>1201</v>
      </c>
      <c r="D1993" s="746" t="s">
        <v>2614</v>
      </c>
      <c r="E1993" s="750">
        <v>1500</v>
      </c>
      <c r="F1993" s="744" t="s">
        <v>6431</v>
      </c>
      <c r="G1993" s="737" t="s">
        <v>6432</v>
      </c>
      <c r="H1993" s="737" t="s">
        <v>2873</v>
      </c>
      <c r="I1993" s="737" t="s">
        <v>2526</v>
      </c>
      <c r="J1993" s="753" t="s">
        <v>2526</v>
      </c>
      <c r="K1993" s="682">
        <v>1</v>
      </c>
      <c r="L1993" s="748">
        <v>12</v>
      </c>
      <c r="M1993" s="749">
        <v>28944.99</v>
      </c>
      <c r="N1993" s="682">
        <v>1</v>
      </c>
      <c r="O1993" s="748">
        <v>6</v>
      </c>
      <c r="P1993" s="749">
        <v>12860.28</v>
      </c>
    </row>
    <row r="1994" spans="1:16" ht="22.5" x14ac:dyDescent="0.2">
      <c r="A1994" s="744">
        <v>480</v>
      </c>
      <c r="B1994" s="744" t="s">
        <v>1264</v>
      </c>
      <c r="C1994" s="744" t="s">
        <v>1201</v>
      </c>
      <c r="D1994" s="746" t="s">
        <v>3036</v>
      </c>
      <c r="E1994" s="750">
        <v>2100</v>
      </c>
      <c r="F1994" s="744" t="s">
        <v>6433</v>
      </c>
      <c r="G1994" s="737" t="s">
        <v>6434</v>
      </c>
      <c r="H1994" s="737" t="s">
        <v>6435</v>
      </c>
      <c r="I1994" s="737" t="s">
        <v>2526</v>
      </c>
      <c r="J1994" s="753" t="s">
        <v>2526</v>
      </c>
      <c r="K1994" s="682">
        <v>1</v>
      </c>
      <c r="L1994" s="748">
        <v>12</v>
      </c>
      <c r="M1994" s="749">
        <v>36642.62000000001</v>
      </c>
      <c r="N1994" s="682">
        <v>1</v>
      </c>
      <c r="O1994" s="748">
        <v>6</v>
      </c>
      <c r="P1994" s="749">
        <v>16525.29</v>
      </c>
    </row>
    <row r="1995" spans="1:16" x14ac:dyDescent="0.2">
      <c r="A1995" s="744">
        <v>480</v>
      </c>
      <c r="B1995" s="744" t="s">
        <v>2598</v>
      </c>
      <c r="C1995" s="744" t="s">
        <v>1201</v>
      </c>
      <c r="D1995" s="746" t="s">
        <v>2865</v>
      </c>
      <c r="E1995" s="750">
        <v>1800</v>
      </c>
      <c r="F1995" s="744" t="s">
        <v>6436</v>
      </c>
      <c r="G1995" s="737" t="s">
        <v>6437</v>
      </c>
      <c r="H1995" s="737" t="s">
        <v>6438</v>
      </c>
      <c r="I1995" s="737" t="s">
        <v>2526</v>
      </c>
      <c r="J1995" s="753" t="s">
        <v>2526</v>
      </c>
      <c r="K1995" s="682">
        <v>1</v>
      </c>
      <c r="L1995" s="748">
        <v>12</v>
      </c>
      <c r="M1995" s="749">
        <v>33299.199999999997</v>
      </c>
      <c r="N1995" s="682">
        <v>1</v>
      </c>
      <c r="O1995" s="748">
        <v>6</v>
      </c>
      <c r="P1995" s="749">
        <v>14730</v>
      </c>
    </row>
    <row r="1996" spans="1:16" ht="22.5" x14ac:dyDescent="0.2">
      <c r="A1996" s="744">
        <v>480</v>
      </c>
      <c r="B1996" s="744" t="s">
        <v>1264</v>
      </c>
      <c r="C1996" s="744" t="s">
        <v>1201</v>
      </c>
      <c r="D1996" s="746" t="s">
        <v>3025</v>
      </c>
      <c r="E1996" s="750">
        <v>1800</v>
      </c>
      <c r="F1996" s="744" t="s">
        <v>6439</v>
      </c>
      <c r="G1996" s="737" t="s">
        <v>6440</v>
      </c>
      <c r="H1996" s="737" t="s">
        <v>2617</v>
      </c>
      <c r="I1996" s="737" t="s">
        <v>2526</v>
      </c>
      <c r="J1996" s="753" t="s">
        <v>2526</v>
      </c>
      <c r="K1996" s="682">
        <v>1</v>
      </c>
      <c r="L1996" s="748">
        <v>12</v>
      </c>
      <c r="M1996" s="749">
        <v>32617.949999999993</v>
      </c>
      <c r="N1996" s="682">
        <v>1</v>
      </c>
      <c r="O1996" s="748">
        <v>6</v>
      </c>
      <c r="P1996" s="749">
        <v>14478.62</v>
      </c>
    </row>
    <row r="1997" spans="1:16" ht="22.5" x14ac:dyDescent="0.2">
      <c r="A1997" s="744">
        <v>480</v>
      </c>
      <c r="B1997" s="744" t="s">
        <v>2598</v>
      </c>
      <c r="C1997" s="744" t="s">
        <v>1201</v>
      </c>
      <c r="D1997" s="746" t="s">
        <v>2700</v>
      </c>
      <c r="E1997" s="750">
        <v>1800</v>
      </c>
      <c r="F1997" s="744" t="s">
        <v>6441</v>
      </c>
      <c r="G1997" s="737" t="s">
        <v>6442</v>
      </c>
      <c r="H1997" s="737" t="s">
        <v>6443</v>
      </c>
      <c r="I1997" s="737" t="s">
        <v>2625</v>
      </c>
      <c r="J1997" s="753" t="s">
        <v>2511</v>
      </c>
      <c r="K1997" s="682">
        <v>1</v>
      </c>
      <c r="L1997" s="748">
        <v>12</v>
      </c>
      <c r="M1997" s="749">
        <v>33217.729999999996</v>
      </c>
      <c r="N1997" s="682">
        <v>1</v>
      </c>
      <c r="O1997" s="748">
        <v>6</v>
      </c>
      <c r="P1997" s="749">
        <v>14728.239999999998</v>
      </c>
    </row>
    <row r="1998" spans="1:16" x14ac:dyDescent="0.2">
      <c r="A1998" s="744">
        <v>480</v>
      </c>
      <c r="B1998" s="744" t="s">
        <v>2598</v>
      </c>
      <c r="C1998" s="744" t="s">
        <v>1201</v>
      </c>
      <c r="D1998" s="746" t="s">
        <v>2604</v>
      </c>
      <c r="E1998" s="750">
        <v>1500</v>
      </c>
      <c r="F1998" s="744" t="s">
        <v>6444</v>
      </c>
      <c r="G1998" s="737" t="s">
        <v>6445</v>
      </c>
      <c r="H1998" s="737" t="s">
        <v>3376</v>
      </c>
      <c r="I1998" s="737" t="s">
        <v>2526</v>
      </c>
      <c r="J1998" s="753" t="s">
        <v>2526</v>
      </c>
      <c r="K1998" s="682">
        <v>1</v>
      </c>
      <c r="L1998" s="748">
        <v>12</v>
      </c>
      <c r="M1998" s="749">
        <v>29460.010000000002</v>
      </c>
      <c r="N1998" s="682">
        <v>1</v>
      </c>
      <c r="O1998" s="748">
        <v>6</v>
      </c>
      <c r="P1998" s="749">
        <v>12768.75</v>
      </c>
    </row>
    <row r="1999" spans="1:16" ht="22.5" x14ac:dyDescent="0.2">
      <c r="A1999" s="744">
        <v>480</v>
      </c>
      <c r="B1999" s="744" t="s">
        <v>1264</v>
      </c>
      <c r="C1999" s="744" t="s">
        <v>1201</v>
      </c>
      <c r="D1999" s="746" t="s">
        <v>4241</v>
      </c>
      <c r="E1999" s="750">
        <v>1500</v>
      </c>
      <c r="F1999" s="744" t="s">
        <v>6446</v>
      </c>
      <c r="G1999" s="737" t="s">
        <v>6447</v>
      </c>
      <c r="H1999" s="737" t="s">
        <v>2587</v>
      </c>
      <c r="I1999" s="737" t="s">
        <v>2526</v>
      </c>
      <c r="J1999" s="753" t="s">
        <v>2526</v>
      </c>
      <c r="K1999" s="682">
        <v>1</v>
      </c>
      <c r="L1999" s="748">
        <v>12</v>
      </c>
      <c r="M1999" s="749">
        <v>29121.370000000003</v>
      </c>
      <c r="N1999" s="682">
        <v>1</v>
      </c>
      <c r="O1999" s="748">
        <v>6</v>
      </c>
      <c r="P1999" s="749">
        <v>12797.93</v>
      </c>
    </row>
    <row r="2000" spans="1:16" ht="22.5" x14ac:dyDescent="0.2">
      <c r="A2000" s="744">
        <v>480</v>
      </c>
      <c r="B2000" s="744" t="s">
        <v>2598</v>
      </c>
      <c r="C2000" s="744" t="s">
        <v>1201</v>
      </c>
      <c r="D2000" s="746" t="s">
        <v>2604</v>
      </c>
      <c r="E2000" s="750">
        <v>1500</v>
      </c>
      <c r="F2000" s="744" t="s">
        <v>6448</v>
      </c>
      <c r="G2000" s="737" t="s">
        <v>6449</v>
      </c>
      <c r="H2000" s="737" t="s">
        <v>2607</v>
      </c>
      <c r="I2000" s="737" t="s">
        <v>2603</v>
      </c>
      <c r="J2000" s="753" t="s">
        <v>2547</v>
      </c>
      <c r="K2000" s="682">
        <v>1</v>
      </c>
      <c r="L2000" s="748">
        <v>12</v>
      </c>
      <c r="M2000" s="749">
        <v>29379.130000000005</v>
      </c>
      <c r="N2000" s="682">
        <v>1</v>
      </c>
      <c r="O2000" s="748">
        <v>6</v>
      </c>
      <c r="P2000" s="749">
        <v>12779.71</v>
      </c>
    </row>
    <row r="2001" spans="1:16" x14ac:dyDescent="0.2">
      <c r="A2001" s="744">
        <v>480</v>
      </c>
      <c r="B2001" s="744" t="s">
        <v>2598</v>
      </c>
      <c r="C2001" s="744" t="s">
        <v>1201</v>
      </c>
      <c r="D2001" s="746" t="s">
        <v>2700</v>
      </c>
      <c r="E2001" s="750">
        <v>1800</v>
      </c>
      <c r="F2001" s="744" t="s">
        <v>6450</v>
      </c>
      <c r="G2001" s="737" t="s">
        <v>6451</v>
      </c>
      <c r="H2001" s="737" t="s">
        <v>2617</v>
      </c>
      <c r="I2001" s="737" t="s">
        <v>2625</v>
      </c>
      <c r="J2001" s="753" t="s">
        <v>2511</v>
      </c>
      <c r="K2001" s="682">
        <v>5</v>
      </c>
      <c r="L2001" s="748">
        <v>12</v>
      </c>
      <c r="M2001" s="749">
        <v>33292.160000000003</v>
      </c>
      <c r="N2001" s="682">
        <v>2</v>
      </c>
      <c r="O2001" s="748">
        <v>6</v>
      </c>
      <c r="P2001" s="749">
        <v>14729.68</v>
      </c>
    </row>
    <row r="2002" spans="1:16" x14ac:dyDescent="0.2">
      <c r="A2002" s="744">
        <v>480</v>
      </c>
      <c r="B2002" s="744" t="s">
        <v>1264</v>
      </c>
      <c r="C2002" s="744" t="s">
        <v>1201</v>
      </c>
      <c r="D2002" s="746" t="s">
        <v>2641</v>
      </c>
      <c r="E2002" s="750">
        <v>2500</v>
      </c>
      <c r="F2002" s="744" t="s">
        <v>6452</v>
      </c>
      <c r="G2002" s="737" t="s">
        <v>6453</v>
      </c>
      <c r="H2002" s="737" t="s">
        <v>2583</v>
      </c>
      <c r="I2002" s="737" t="s">
        <v>2526</v>
      </c>
      <c r="J2002" s="753" t="s">
        <v>2526</v>
      </c>
      <c r="K2002" s="682">
        <v>1</v>
      </c>
      <c r="L2002" s="748">
        <v>12</v>
      </c>
      <c r="M2002" s="749">
        <v>40503.990000000005</v>
      </c>
      <c r="N2002" s="682">
        <v>1</v>
      </c>
      <c r="O2002" s="748">
        <v>6</v>
      </c>
      <c r="P2002" s="749">
        <v>18685.419999999998</v>
      </c>
    </row>
    <row r="2003" spans="1:16" ht="22.5" x14ac:dyDescent="0.2">
      <c r="A2003" s="744">
        <v>480</v>
      </c>
      <c r="B2003" s="744" t="s">
        <v>1264</v>
      </c>
      <c r="C2003" s="744" t="s">
        <v>1201</v>
      </c>
      <c r="D2003" s="746" t="s">
        <v>3025</v>
      </c>
      <c r="E2003" s="750">
        <v>1800</v>
      </c>
      <c r="F2003" s="744" t="s">
        <v>6454</v>
      </c>
      <c r="G2003" s="737" t="s">
        <v>6455</v>
      </c>
      <c r="H2003" s="737" t="s">
        <v>2624</v>
      </c>
      <c r="I2003" s="737" t="s">
        <v>2625</v>
      </c>
      <c r="J2003" s="753" t="s">
        <v>2511</v>
      </c>
      <c r="K2003" s="682">
        <v>1</v>
      </c>
      <c r="L2003" s="748">
        <v>12</v>
      </c>
      <c r="M2003" s="749">
        <v>33294.559999999998</v>
      </c>
      <c r="N2003" s="682">
        <v>1</v>
      </c>
      <c r="O2003" s="748">
        <v>6</v>
      </c>
      <c r="P2003" s="749">
        <v>14702.68</v>
      </c>
    </row>
    <row r="2004" spans="1:16" x14ac:dyDescent="0.2">
      <c r="A2004" s="744">
        <v>480</v>
      </c>
      <c r="B2004" s="744" t="s">
        <v>1264</v>
      </c>
      <c r="C2004" s="744" t="s">
        <v>1201</v>
      </c>
      <c r="D2004" s="746" t="s">
        <v>2650</v>
      </c>
      <c r="E2004" s="750">
        <v>2100</v>
      </c>
      <c r="F2004" s="744" t="s">
        <v>6456</v>
      </c>
      <c r="G2004" s="737" t="s">
        <v>6457</v>
      </c>
      <c r="H2004" s="737" t="s">
        <v>2587</v>
      </c>
      <c r="I2004" s="737" t="s">
        <v>2625</v>
      </c>
      <c r="J2004" s="753" t="s">
        <v>2511</v>
      </c>
      <c r="K2004" s="682">
        <v>6</v>
      </c>
      <c r="L2004" s="748">
        <v>12</v>
      </c>
      <c r="M2004" s="749">
        <v>30751.25</v>
      </c>
      <c r="N2004" s="682">
        <v>2</v>
      </c>
      <c r="O2004" s="748">
        <v>6</v>
      </c>
      <c r="P2004" s="749">
        <v>13530</v>
      </c>
    </row>
    <row r="2005" spans="1:16" x14ac:dyDescent="0.2">
      <c r="A2005" s="744">
        <v>480</v>
      </c>
      <c r="B2005" s="744" t="s">
        <v>2598</v>
      </c>
      <c r="C2005" s="744" t="s">
        <v>1201</v>
      </c>
      <c r="D2005" s="746" t="s">
        <v>4601</v>
      </c>
      <c r="E2005" s="750">
        <v>1500</v>
      </c>
      <c r="F2005" s="744" t="s">
        <v>6458</v>
      </c>
      <c r="G2005" s="737" t="s">
        <v>6459</v>
      </c>
      <c r="H2005" s="737" t="s">
        <v>3472</v>
      </c>
      <c r="I2005" s="737" t="s">
        <v>2526</v>
      </c>
      <c r="J2005" s="753" t="s">
        <v>2526</v>
      </c>
      <c r="K2005" s="682">
        <v>1</v>
      </c>
      <c r="L2005" s="748">
        <v>12</v>
      </c>
      <c r="M2005" s="749">
        <v>29550.010000000002</v>
      </c>
      <c r="N2005" s="682">
        <v>1</v>
      </c>
      <c r="O2005" s="748">
        <v>6</v>
      </c>
      <c r="P2005" s="749">
        <v>12856.25</v>
      </c>
    </row>
    <row r="2006" spans="1:16" x14ac:dyDescent="0.2">
      <c r="A2006" s="744">
        <v>480</v>
      </c>
      <c r="B2006" s="744" t="s">
        <v>2598</v>
      </c>
      <c r="C2006" s="744" t="s">
        <v>1201</v>
      </c>
      <c r="D2006" s="746" t="s">
        <v>3073</v>
      </c>
      <c r="E2006" s="750">
        <v>1800</v>
      </c>
      <c r="F2006" s="744" t="s">
        <v>6460</v>
      </c>
      <c r="G2006" s="737" t="s">
        <v>6461</v>
      </c>
      <c r="H2006" s="737" t="s">
        <v>3669</v>
      </c>
      <c r="I2006" s="737" t="s">
        <v>2625</v>
      </c>
      <c r="J2006" s="753" t="s">
        <v>2511</v>
      </c>
      <c r="K2006" s="682">
        <v>1</v>
      </c>
      <c r="L2006" s="748">
        <v>12</v>
      </c>
      <c r="M2006" s="749">
        <v>33220.29</v>
      </c>
      <c r="N2006" s="682">
        <v>1</v>
      </c>
      <c r="O2006" s="748">
        <v>6</v>
      </c>
      <c r="P2006" s="749">
        <v>14796.93</v>
      </c>
    </row>
    <row r="2007" spans="1:16" x14ac:dyDescent="0.2">
      <c r="A2007" s="744">
        <v>480</v>
      </c>
      <c r="B2007" s="744" t="s">
        <v>1264</v>
      </c>
      <c r="C2007" s="744" t="s">
        <v>1201</v>
      </c>
      <c r="D2007" s="746" t="s">
        <v>2764</v>
      </c>
      <c r="E2007" s="750">
        <v>2100</v>
      </c>
      <c r="F2007" s="744" t="s">
        <v>2291</v>
      </c>
      <c r="G2007" s="737" t="s">
        <v>2292</v>
      </c>
      <c r="H2007" s="737" t="s">
        <v>2815</v>
      </c>
      <c r="I2007" s="737" t="s">
        <v>2526</v>
      </c>
      <c r="J2007" s="753" t="s">
        <v>2526</v>
      </c>
      <c r="K2007" s="682">
        <v>1</v>
      </c>
      <c r="L2007" s="748">
        <v>8</v>
      </c>
      <c r="M2007" s="749">
        <v>16680.29</v>
      </c>
      <c r="N2007" s="682"/>
      <c r="O2007" s="748"/>
      <c r="P2007" s="749"/>
    </row>
    <row r="2008" spans="1:16" ht="22.5" x14ac:dyDescent="0.2">
      <c r="A2008" s="744">
        <v>480</v>
      </c>
      <c r="B2008" s="744" t="s">
        <v>1264</v>
      </c>
      <c r="C2008" s="744" t="s">
        <v>1201</v>
      </c>
      <c r="D2008" s="746" t="s">
        <v>6462</v>
      </c>
      <c r="E2008" s="750">
        <v>5500</v>
      </c>
      <c r="F2008" s="744" t="s">
        <v>6463</v>
      </c>
      <c r="G2008" s="737" t="s">
        <v>6464</v>
      </c>
      <c r="H2008" s="737" t="s">
        <v>4191</v>
      </c>
      <c r="I2008" s="737" t="s">
        <v>2625</v>
      </c>
      <c r="J2008" s="753" t="s">
        <v>2511</v>
      </c>
      <c r="K2008" s="682">
        <v>1</v>
      </c>
      <c r="L2008" s="748">
        <v>12</v>
      </c>
      <c r="M2008" s="749">
        <v>71696.179999999993</v>
      </c>
      <c r="N2008" s="682">
        <v>1</v>
      </c>
      <c r="O2008" s="748">
        <v>6</v>
      </c>
      <c r="P2008" s="749">
        <v>33910.9</v>
      </c>
    </row>
    <row r="2009" spans="1:16" x14ac:dyDescent="0.2">
      <c r="A2009" s="744">
        <v>480</v>
      </c>
      <c r="B2009" s="744" t="s">
        <v>1264</v>
      </c>
      <c r="C2009" s="744" t="s">
        <v>1201</v>
      </c>
      <c r="D2009" s="746" t="s">
        <v>3793</v>
      </c>
      <c r="E2009" s="750">
        <v>1800</v>
      </c>
      <c r="F2009" s="744" t="s">
        <v>6465</v>
      </c>
      <c r="G2009" s="737" t="s">
        <v>6466</v>
      </c>
      <c r="H2009" s="737" t="s">
        <v>3524</v>
      </c>
      <c r="I2009" s="737" t="s">
        <v>2625</v>
      </c>
      <c r="J2009" s="753" t="s">
        <v>2511</v>
      </c>
      <c r="K2009" s="682">
        <v>1</v>
      </c>
      <c r="L2009" s="748">
        <v>12</v>
      </c>
      <c r="M2009" s="749">
        <v>33244.539999999994</v>
      </c>
      <c r="N2009" s="682">
        <v>1</v>
      </c>
      <c r="O2009" s="748">
        <v>6</v>
      </c>
      <c r="P2009" s="749">
        <v>14730</v>
      </c>
    </row>
    <row r="2010" spans="1:16" x14ac:dyDescent="0.2">
      <c r="A2010" s="744">
        <v>480</v>
      </c>
      <c r="B2010" s="744" t="s">
        <v>1264</v>
      </c>
      <c r="C2010" s="744" t="s">
        <v>1201</v>
      </c>
      <c r="D2010" s="746" t="s">
        <v>5205</v>
      </c>
      <c r="E2010" s="750">
        <v>3500</v>
      </c>
      <c r="F2010" s="744" t="s">
        <v>6467</v>
      </c>
      <c r="G2010" s="737" t="s">
        <v>6468</v>
      </c>
      <c r="H2010" s="737" t="s">
        <v>2882</v>
      </c>
      <c r="I2010" s="737" t="s">
        <v>2526</v>
      </c>
      <c r="J2010" s="753" t="s">
        <v>2526</v>
      </c>
      <c r="K2010" s="682">
        <v>1</v>
      </c>
      <c r="L2010" s="748">
        <v>12</v>
      </c>
      <c r="M2010" s="749">
        <v>47691.250000000007</v>
      </c>
      <c r="N2010" s="682">
        <v>1</v>
      </c>
      <c r="O2010" s="748">
        <v>6</v>
      </c>
      <c r="P2010" s="749">
        <v>21929.27</v>
      </c>
    </row>
    <row r="2011" spans="1:16" x14ac:dyDescent="0.2">
      <c r="A2011" s="744">
        <v>480</v>
      </c>
      <c r="B2011" s="744" t="s">
        <v>2598</v>
      </c>
      <c r="C2011" s="744" t="s">
        <v>1201</v>
      </c>
      <c r="D2011" s="746" t="s">
        <v>2700</v>
      </c>
      <c r="E2011" s="750">
        <v>1800</v>
      </c>
      <c r="F2011" s="744" t="s">
        <v>6469</v>
      </c>
      <c r="G2011" s="737" t="s">
        <v>6470</v>
      </c>
      <c r="H2011" s="737" t="s">
        <v>2509</v>
      </c>
      <c r="I2011" s="737" t="s">
        <v>2625</v>
      </c>
      <c r="J2011" s="753" t="s">
        <v>2511</v>
      </c>
      <c r="K2011" s="682">
        <v>1</v>
      </c>
      <c r="L2011" s="748">
        <v>12</v>
      </c>
      <c r="M2011" s="749">
        <v>33252.039999999994</v>
      </c>
      <c r="N2011" s="682">
        <v>1</v>
      </c>
      <c r="O2011" s="748">
        <v>6</v>
      </c>
      <c r="P2011" s="749">
        <v>14548.220000000001</v>
      </c>
    </row>
    <row r="2012" spans="1:16" x14ac:dyDescent="0.2">
      <c r="A2012" s="744">
        <v>480</v>
      </c>
      <c r="B2012" s="744" t="s">
        <v>1264</v>
      </c>
      <c r="C2012" s="744" t="s">
        <v>1201</v>
      </c>
      <c r="D2012" s="746" t="s">
        <v>6471</v>
      </c>
      <c r="E2012" s="750">
        <v>5000</v>
      </c>
      <c r="F2012" s="744" t="s">
        <v>6472</v>
      </c>
      <c r="G2012" s="737" t="s">
        <v>6473</v>
      </c>
      <c r="H2012" s="737" t="s">
        <v>2551</v>
      </c>
      <c r="I2012" s="737" t="s">
        <v>2625</v>
      </c>
      <c r="J2012" s="753" t="s">
        <v>2511</v>
      </c>
      <c r="K2012" s="682">
        <v>5</v>
      </c>
      <c r="L2012" s="748">
        <v>12</v>
      </c>
      <c r="M2012" s="749">
        <v>65236.780000000006</v>
      </c>
      <c r="N2012" s="682">
        <v>2</v>
      </c>
      <c r="O2012" s="748">
        <v>6</v>
      </c>
      <c r="P2012" s="749">
        <v>30901.53</v>
      </c>
    </row>
    <row r="2013" spans="1:16" x14ac:dyDescent="0.2">
      <c r="A2013" s="744">
        <v>480</v>
      </c>
      <c r="B2013" s="744" t="s">
        <v>1264</v>
      </c>
      <c r="C2013" s="744" t="s">
        <v>1201</v>
      </c>
      <c r="D2013" s="746" t="s">
        <v>3141</v>
      </c>
      <c r="E2013" s="750">
        <v>2100</v>
      </c>
      <c r="F2013" s="744" t="s">
        <v>6474</v>
      </c>
      <c r="G2013" s="737" t="s">
        <v>6475</v>
      </c>
      <c r="H2013" s="737" t="s">
        <v>2587</v>
      </c>
      <c r="I2013" s="737" t="s">
        <v>2526</v>
      </c>
      <c r="J2013" s="753" t="s">
        <v>2526</v>
      </c>
      <c r="K2013" s="682">
        <v>1</v>
      </c>
      <c r="L2013" s="748">
        <v>12</v>
      </c>
      <c r="M2013" s="749">
        <v>36620.300000000003</v>
      </c>
      <c r="N2013" s="682">
        <v>1</v>
      </c>
      <c r="O2013" s="748">
        <v>6</v>
      </c>
      <c r="P2013" s="749">
        <v>16423.46</v>
      </c>
    </row>
    <row r="2014" spans="1:16" x14ac:dyDescent="0.2">
      <c r="A2014" s="744">
        <v>480</v>
      </c>
      <c r="B2014" s="744" t="s">
        <v>1264</v>
      </c>
      <c r="C2014" s="744" t="s">
        <v>1201</v>
      </c>
      <c r="D2014" s="746" t="s">
        <v>2604</v>
      </c>
      <c r="E2014" s="750">
        <v>1500</v>
      </c>
      <c r="F2014" s="744" t="s">
        <v>6476</v>
      </c>
      <c r="G2014" s="737" t="s">
        <v>6477</v>
      </c>
      <c r="H2014" s="737" t="s">
        <v>2583</v>
      </c>
      <c r="I2014" s="737" t="s">
        <v>2526</v>
      </c>
      <c r="J2014" s="753" t="s">
        <v>2526</v>
      </c>
      <c r="K2014" s="682">
        <v>1</v>
      </c>
      <c r="L2014" s="748">
        <v>12</v>
      </c>
      <c r="M2014" s="749">
        <v>29449.989999999994</v>
      </c>
      <c r="N2014" s="682">
        <v>1</v>
      </c>
      <c r="O2014" s="748">
        <v>6</v>
      </c>
      <c r="P2014" s="749">
        <v>12893.33</v>
      </c>
    </row>
    <row r="2015" spans="1:16" x14ac:dyDescent="0.2">
      <c r="A2015" s="744">
        <v>480</v>
      </c>
      <c r="B2015" s="744" t="s">
        <v>2598</v>
      </c>
      <c r="C2015" s="744" t="s">
        <v>1201</v>
      </c>
      <c r="D2015" s="746" t="s">
        <v>2604</v>
      </c>
      <c r="E2015" s="750">
        <v>1500</v>
      </c>
      <c r="F2015" s="744" t="s">
        <v>6478</v>
      </c>
      <c r="G2015" s="737" t="s">
        <v>6479</v>
      </c>
      <c r="H2015" s="737" t="s">
        <v>6480</v>
      </c>
      <c r="I2015" s="737" t="s">
        <v>2526</v>
      </c>
      <c r="J2015" s="753" t="s">
        <v>2526</v>
      </c>
      <c r="K2015" s="682">
        <v>1</v>
      </c>
      <c r="L2015" s="748">
        <v>12</v>
      </c>
      <c r="M2015" s="749">
        <v>26790.44</v>
      </c>
      <c r="N2015" s="682">
        <v>1</v>
      </c>
      <c r="O2015" s="748">
        <v>6</v>
      </c>
      <c r="P2015" s="749">
        <v>12065.560000000001</v>
      </c>
    </row>
    <row r="2016" spans="1:16" x14ac:dyDescent="0.2">
      <c r="A2016" s="744">
        <v>480</v>
      </c>
      <c r="B2016" s="744" t="s">
        <v>2598</v>
      </c>
      <c r="C2016" s="744" t="s">
        <v>1201</v>
      </c>
      <c r="D2016" s="746" t="s">
        <v>2614</v>
      </c>
      <c r="E2016" s="750">
        <v>1500</v>
      </c>
      <c r="F2016" s="744" t="s">
        <v>6481</v>
      </c>
      <c r="G2016" s="737" t="s">
        <v>6482</v>
      </c>
      <c r="H2016" s="737" t="s">
        <v>6483</v>
      </c>
      <c r="I2016" s="737" t="s">
        <v>2625</v>
      </c>
      <c r="J2016" s="753" t="s">
        <v>2511</v>
      </c>
      <c r="K2016" s="682">
        <v>1</v>
      </c>
      <c r="L2016" s="748">
        <v>12</v>
      </c>
      <c r="M2016" s="749">
        <v>29559.050000000003</v>
      </c>
      <c r="N2016" s="682">
        <v>1</v>
      </c>
      <c r="O2016" s="748">
        <v>6</v>
      </c>
      <c r="P2016" s="749">
        <v>12927.93</v>
      </c>
    </row>
    <row r="2017" spans="1:16" ht="22.5" x14ac:dyDescent="0.2">
      <c r="A2017" s="744">
        <v>480</v>
      </c>
      <c r="B2017" s="744" t="s">
        <v>1264</v>
      </c>
      <c r="C2017" s="744" t="s">
        <v>1201</v>
      </c>
      <c r="D2017" s="746" t="s">
        <v>6484</v>
      </c>
      <c r="E2017" s="750">
        <v>5000</v>
      </c>
      <c r="F2017" s="744" t="s">
        <v>6485</v>
      </c>
      <c r="G2017" s="737" t="s">
        <v>6486</v>
      </c>
      <c r="H2017" s="737" t="s">
        <v>6487</v>
      </c>
      <c r="I2017" s="737" t="s">
        <v>2625</v>
      </c>
      <c r="J2017" s="753" t="s">
        <v>2511</v>
      </c>
      <c r="K2017" s="682">
        <v>1</v>
      </c>
      <c r="L2017" s="748">
        <v>12</v>
      </c>
      <c r="M2017" s="749">
        <v>65598.94</v>
      </c>
      <c r="N2017" s="682">
        <v>1</v>
      </c>
      <c r="O2017" s="748">
        <v>6</v>
      </c>
      <c r="P2017" s="749">
        <v>30735.200000000001</v>
      </c>
    </row>
    <row r="2018" spans="1:16" x14ac:dyDescent="0.2">
      <c r="A2018" s="744">
        <v>480</v>
      </c>
      <c r="B2018" s="744" t="s">
        <v>1264</v>
      </c>
      <c r="C2018" s="744" t="s">
        <v>1201</v>
      </c>
      <c r="D2018" s="746" t="s">
        <v>2509</v>
      </c>
      <c r="E2018" s="750">
        <v>6500</v>
      </c>
      <c r="F2018" s="744" t="s">
        <v>6488</v>
      </c>
      <c r="G2018" s="737" t="s">
        <v>6489</v>
      </c>
      <c r="H2018" s="737" t="s">
        <v>2555</v>
      </c>
      <c r="I2018" s="737" t="s">
        <v>2625</v>
      </c>
      <c r="J2018" s="753" t="s">
        <v>2511</v>
      </c>
      <c r="K2018" s="682">
        <v>1</v>
      </c>
      <c r="L2018" s="748">
        <v>12</v>
      </c>
      <c r="M2018" s="749">
        <v>82522.06</v>
      </c>
      <c r="N2018" s="682">
        <v>1</v>
      </c>
      <c r="O2018" s="748">
        <v>6</v>
      </c>
      <c r="P2018" s="749">
        <v>39836.119999999995</v>
      </c>
    </row>
    <row r="2019" spans="1:16" x14ac:dyDescent="0.2">
      <c r="A2019" s="744">
        <v>480</v>
      </c>
      <c r="B2019" s="744" t="s">
        <v>1264</v>
      </c>
      <c r="C2019" s="744" t="s">
        <v>1201</v>
      </c>
      <c r="D2019" s="746" t="s">
        <v>2641</v>
      </c>
      <c r="E2019" s="750">
        <v>2000</v>
      </c>
      <c r="F2019" s="744" t="s">
        <v>1267</v>
      </c>
      <c r="G2019" s="737" t="s">
        <v>1268</v>
      </c>
      <c r="H2019" s="737" t="s">
        <v>6490</v>
      </c>
      <c r="I2019" s="737" t="s">
        <v>2625</v>
      </c>
      <c r="J2019" s="753" t="s">
        <v>2511</v>
      </c>
      <c r="K2019" s="682">
        <v>1</v>
      </c>
      <c r="L2019" s="748">
        <v>8</v>
      </c>
      <c r="M2019" s="749">
        <v>26432.290000000005</v>
      </c>
      <c r="N2019" s="682"/>
      <c r="O2019" s="748"/>
      <c r="P2019" s="749"/>
    </row>
    <row r="2020" spans="1:16" ht="22.5" x14ac:dyDescent="0.2">
      <c r="A2020" s="744">
        <v>480</v>
      </c>
      <c r="B2020" s="744" t="s">
        <v>1264</v>
      </c>
      <c r="C2020" s="744" t="s">
        <v>1201</v>
      </c>
      <c r="D2020" s="746" t="s">
        <v>6491</v>
      </c>
      <c r="E2020" s="750">
        <v>1500</v>
      </c>
      <c r="F2020" s="744" t="s">
        <v>6492</v>
      </c>
      <c r="G2020" s="737" t="s">
        <v>6493</v>
      </c>
      <c r="H2020" s="737" t="s">
        <v>6494</v>
      </c>
      <c r="I2020" s="737" t="s">
        <v>2526</v>
      </c>
      <c r="J2020" s="753" t="s">
        <v>2526</v>
      </c>
      <c r="K2020" s="682">
        <v>1</v>
      </c>
      <c r="L2020" s="748">
        <v>12</v>
      </c>
      <c r="M2020" s="749">
        <v>29300.670000000002</v>
      </c>
      <c r="N2020" s="682">
        <v>1</v>
      </c>
      <c r="O2020" s="748">
        <v>6</v>
      </c>
      <c r="P2020" s="749">
        <v>12800.27</v>
      </c>
    </row>
    <row r="2021" spans="1:16" x14ac:dyDescent="0.2">
      <c r="A2021" s="744">
        <v>480</v>
      </c>
      <c r="B2021" s="744" t="s">
        <v>1264</v>
      </c>
      <c r="C2021" s="744" t="s">
        <v>1201</v>
      </c>
      <c r="D2021" s="746" t="s">
        <v>6495</v>
      </c>
      <c r="E2021" s="750">
        <v>5000</v>
      </c>
      <c r="F2021" s="744" t="s">
        <v>6496</v>
      </c>
      <c r="G2021" s="737" t="s">
        <v>6497</v>
      </c>
      <c r="H2021" s="737" t="s">
        <v>2806</v>
      </c>
      <c r="I2021" s="737" t="s">
        <v>2625</v>
      </c>
      <c r="J2021" s="753" t="s">
        <v>2511</v>
      </c>
      <c r="K2021" s="682">
        <v>1</v>
      </c>
      <c r="L2021" s="748">
        <v>12</v>
      </c>
      <c r="M2021" s="749">
        <v>71338.299999999988</v>
      </c>
      <c r="N2021" s="682">
        <v>1</v>
      </c>
      <c r="O2021" s="748">
        <v>6</v>
      </c>
      <c r="P2021" s="749">
        <v>33834.899999999994</v>
      </c>
    </row>
    <row r="2022" spans="1:16" x14ac:dyDescent="0.2">
      <c r="A2022" s="744">
        <v>480</v>
      </c>
      <c r="B2022" s="744" t="s">
        <v>1264</v>
      </c>
      <c r="C2022" s="744" t="s">
        <v>1201</v>
      </c>
      <c r="D2022" s="746" t="s">
        <v>6498</v>
      </c>
      <c r="E2022" s="750">
        <v>4000</v>
      </c>
      <c r="F2022" s="744" t="s">
        <v>6499</v>
      </c>
      <c r="G2022" s="737" t="s">
        <v>6500</v>
      </c>
      <c r="H2022" s="737" t="s">
        <v>6501</v>
      </c>
      <c r="I2022" s="737" t="s">
        <v>2625</v>
      </c>
      <c r="J2022" s="753" t="s">
        <v>2511</v>
      </c>
      <c r="K2022" s="682">
        <v>1</v>
      </c>
      <c r="L2022" s="748">
        <v>12</v>
      </c>
      <c r="M2022" s="749">
        <v>56236.729999999996</v>
      </c>
      <c r="N2022" s="682">
        <v>1</v>
      </c>
      <c r="O2022" s="748">
        <v>6</v>
      </c>
      <c r="P2022" s="749">
        <v>27909.68</v>
      </c>
    </row>
    <row r="2023" spans="1:16" ht="22.5" x14ac:dyDescent="0.2">
      <c r="A2023" s="744">
        <v>480</v>
      </c>
      <c r="B2023" s="744" t="s">
        <v>2598</v>
      </c>
      <c r="C2023" s="744" t="s">
        <v>1201</v>
      </c>
      <c r="D2023" s="746" t="s">
        <v>2700</v>
      </c>
      <c r="E2023" s="750">
        <v>1800</v>
      </c>
      <c r="F2023" s="744" t="s">
        <v>6502</v>
      </c>
      <c r="G2023" s="737" t="s">
        <v>6503</v>
      </c>
      <c r="H2023" s="737" t="s">
        <v>6504</v>
      </c>
      <c r="I2023" s="737" t="s">
        <v>2625</v>
      </c>
      <c r="J2023" s="753" t="s">
        <v>2511</v>
      </c>
      <c r="K2023" s="682">
        <v>1</v>
      </c>
      <c r="L2023" s="748">
        <v>12</v>
      </c>
      <c r="M2023" s="749">
        <v>32912.479999999996</v>
      </c>
      <c r="N2023" s="682">
        <v>1</v>
      </c>
      <c r="O2023" s="748">
        <v>6</v>
      </c>
      <c r="P2023" s="749">
        <v>14711.95</v>
      </c>
    </row>
    <row r="2024" spans="1:16" ht="22.5" x14ac:dyDescent="0.2">
      <c r="A2024" s="744">
        <v>480</v>
      </c>
      <c r="B2024" s="744" t="s">
        <v>2598</v>
      </c>
      <c r="C2024" s="744" t="s">
        <v>1201</v>
      </c>
      <c r="D2024" s="746" t="s">
        <v>3985</v>
      </c>
      <c r="E2024" s="750">
        <v>1500</v>
      </c>
      <c r="F2024" s="744" t="s">
        <v>6505</v>
      </c>
      <c r="G2024" s="737" t="s">
        <v>6506</v>
      </c>
      <c r="H2024" s="737" t="s">
        <v>6507</v>
      </c>
      <c r="I2024" s="737" t="s">
        <v>2526</v>
      </c>
      <c r="J2024" s="753" t="s">
        <v>2526</v>
      </c>
      <c r="K2024" s="682">
        <v>1</v>
      </c>
      <c r="L2024" s="748">
        <v>12</v>
      </c>
      <c r="M2024" s="749">
        <v>29499.14</v>
      </c>
      <c r="N2024" s="682">
        <v>1</v>
      </c>
      <c r="O2024" s="748">
        <v>6</v>
      </c>
      <c r="P2024" s="749">
        <v>12782.36</v>
      </c>
    </row>
    <row r="2025" spans="1:16" x14ac:dyDescent="0.2">
      <c r="A2025" s="744">
        <v>480</v>
      </c>
      <c r="B2025" s="744" t="s">
        <v>1264</v>
      </c>
      <c r="C2025" s="744" t="s">
        <v>1201</v>
      </c>
      <c r="D2025" s="746" t="s">
        <v>2641</v>
      </c>
      <c r="E2025" s="750">
        <v>2500</v>
      </c>
      <c r="F2025" s="744" t="s">
        <v>2560</v>
      </c>
      <c r="G2025" s="737" t="s">
        <v>2561</v>
      </c>
      <c r="H2025" s="737" t="s">
        <v>2562</v>
      </c>
      <c r="I2025" s="737" t="s">
        <v>2526</v>
      </c>
      <c r="J2025" s="753" t="s">
        <v>2526</v>
      </c>
      <c r="K2025" s="682">
        <v>1</v>
      </c>
      <c r="L2025" s="748">
        <v>9</v>
      </c>
      <c r="M2025" s="749">
        <v>30760.400000000005</v>
      </c>
      <c r="N2025" s="682"/>
      <c r="O2025" s="748"/>
      <c r="P2025" s="749"/>
    </row>
    <row r="2026" spans="1:16" x14ac:dyDescent="0.2">
      <c r="A2026" s="744">
        <v>480</v>
      </c>
      <c r="B2026" s="744" t="s">
        <v>1264</v>
      </c>
      <c r="C2026" s="744" t="s">
        <v>1201</v>
      </c>
      <c r="D2026" s="746" t="s">
        <v>2621</v>
      </c>
      <c r="E2026" s="750">
        <v>1800</v>
      </c>
      <c r="F2026" s="744" t="s">
        <v>6508</v>
      </c>
      <c r="G2026" s="737" t="s">
        <v>6509</v>
      </c>
      <c r="H2026" s="737" t="s">
        <v>2555</v>
      </c>
      <c r="I2026" s="737" t="s">
        <v>2625</v>
      </c>
      <c r="J2026" s="753" t="s">
        <v>2511</v>
      </c>
      <c r="K2026" s="682">
        <v>5</v>
      </c>
      <c r="L2026" s="748">
        <v>12</v>
      </c>
      <c r="M2026" s="749">
        <v>33013.64</v>
      </c>
      <c r="N2026" s="682">
        <v>1</v>
      </c>
      <c r="O2026" s="748">
        <v>6</v>
      </c>
      <c r="P2026" s="749">
        <v>14605.08</v>
      </c>
    </row>
    <row r="2027" spans="1:16" x14ac:dyDescent="0.2">
      <c r="A2027" s="744">
        <v>480</v>
      </c>
      <c r="B2027" s="744" t="s">
        <v>2598</v>
      </c>
      <c r="C2027" s="744" t="s">
        <v>1201</v>
      </c>
      <c r="D2027" s="746" t="s">
        <v>2604</v>
      </c>
      <c r="E2027" s="750">
        <v>1500</v>
      </c>
      <c r="F2027" s="744" t="s">
        <v>6510</v>
      </c>
      <c r="G2027" s="737" t="s">
        <v>6511</v>
      </c>
      <c r="H2027" s="737" t="s">
        <v>3019</v>
      </c>
      <c r="I2027" s="737" t="s">
        <v>2625</v>
      </c>
      <c r="J2027" s="753" t="s">
        <v>2511</v>
      </c>
      <c r="K2027" s="682">
        <v>1</v>
      </c>
      <c r="L2027" s="748">
        <v>12</v>
      </c>
      <c r="M2027" s="749">
        <v>29320.109999999993</v>
      </c>
      <c r="N2027" s="682">
        <v>1</v>
      </c>
      <c r="O2027" s="748">
        <v>6</v>
      </c>
      <c r="P2027" s="749">
        <v>12901.65</v>
      </c>
    </row>
    <row r="2028" spans="1:16" x14ac:dyDescent="0.2">
      <c r="A2028" s="744">
        <v>480</v>
      </c>
      <c r="B2028" s="744" t="s">
        <v>1264</v>
      </c>
      <c r="C2028" s="744" t="s">
        <v>1201</v>
      </c>
      <c r="D2028" s="746" t="s">
        <v>6512</v>
      </c>
      <c r="E2028" s="750">
        <v>1800</v>
      </c>
      <c r="F2028" s="744" t="s">
        <v>6513</v>
      </c>
      <c r="G2028" s="737" t="s">
        <v>6514</v>
      </c>
      <c r="H2028" s="737" t="s">
        <v>3218</v>
      </c>
      <c r="I2028" s="737" t="s">
        <v>2526</v>
      </c>
      <c r="J2028" s="753" t="s">
        <v>2526</v>
      </c>
      <c r="K2028" s="682">
        <v>1</v>
      </c>
      <c r="L2028" s="748">
        <v>12</v>
      </c>
      <c r="M2028" s="749">
        <v>32410.18</v>
      </c>
      <c r="N2028" s="682">
        <v>1</v>
      </c>
      <c r="O2028" s="748">
        <v>6</v>
      </c>
      <c r="P2028" s="749">
        <v>14622.82</v>
      </c>
    </row>
    <row r="2029" spans="1:16" x14ac:dyDescent="0.2">
      <c r="A2029" s="744">
        <v>480</v>
      </c>
      <c r="B2029" s="744" t="s">
        <v>2598</v>
      </c>
      <c r="C2029" s="744" t="s">
        <v>1201</v>
      </c>
      <c r="D2029" s="746" t="s">
        <v>6515</v>
      </c>
      <c r="E2029" s="750">
        <v>2700</v>
      </c>
      <c r="F2029" s="744" t="s">
        <v>6516</v>
      </c>
      <c r="G2029" s="737" t="s">
        <v>6517</v>
      </c>
      <c r="H2029" s="737" t="s">
        <v>2519</v>
      </c>
      <c r="I2029" s="737" t="s">
        <v>2519</v>
      </c>
      <c r="J2029" s="753" t="s">
        <v>2519</v>
      </c>
      <c r="K2029" s="682">
        <v>3</v>
      </c>
      <c r="L2029" s="748">
        <v>8</v>
      </c>
      <c r="M2029" s="749">
        <v>22214.67</v>
      </c>
      <c r="N2029" s="682">
        <v>1</v>
      </c>
      <c r="O2029" s="748">
        <v>1</v>
      </c>
      <c r="P2029" s="749">
        <v>4724.0599999999995</v>
      </c>
    </row>
    <row r="2030" spans="1:16" ht="22.5" x14ac:dyDescent="0.2">
      <c r="A2030" s="744">
        <v>480</v>
      </c>
      <c r="B2030" s="744" t="s">
        <v>1264</v>
      </c>
      <c r="C2030" s="744" t="s">
        <v>1201</v>
      </c>
      <c r="D2030" s="746" t="s">
        <v>2641</v>
      </c>
      <c r="E2030" s="750">
        <v>2500</v>
      </c>
      <c r="F2030" s="744" t="s">
        <v>6518</v>
      </c>
      <c r="G2030" s="737" t="s">
        <v>6519</v>
      </c>
      <c r="H2030" s="737" t="s">
        <v>3333</v>
      </c>
      <c r="I2030" s="737" t="s">
        <v>2625</v>
      </c>
      <c r="J2030" s="753" t="s">
        <v>2511</v>
      </c>
      <c r="K2030" s="682">
        <v>1</v>
      </c>
      <c r="L2030" s="748">
        <v>12</v>
      </c>
      <c r="M2030" s="749">
        <v>41561.47</v>
      </c>
      <c r="N2030" s="682">
        <v>1</v>
      </c>
      <c r="O2030" s="748">
        <v>6</v>
      </c>
      <c r="P2030" s="749">
        <v>19028.34</v>
      </c>
    </row>
    <row r="2031" spans="1:16" x14ac:dyDescent="0.2">
      <c r="A2031" s="744">
        <v>480</v>
      </c>
      <c r="B2031" s="744" t="s">
        <v>2598</v>
      </c>
      <c r="C2031" s="744" t="s">
        <v>1201</v>
      </c>
      <c r="D2031" s="746" t="s">
        <v>2604</v>
      </c>
      <c r="E2031" s="750">
        <v>1500</v>
      </c>
      <c r="F2031" s="744" t="s">
        <v>6520</v>
      </c>
      <c r="G2031" s="737" t="s">
        <v>6521</v>
      </c>
      <c r="H2031" s="737" t="s">
        <v>2583</v>
      </c>
      <c r="I2031" s="737" t="s">
        <v>2526</v>
      </c>
      <c r="J2031" s="753" t="s">
        <v>2526</v>
      </c>
      <c r="K2031" s="682">
        <v>1</v>
      </c>
      <c r="L2031" s="748">
        <v>12</v>
      </c>
      <c r="M2031" s="749">
        <v>29500.979999999996</v>
      </c>
      <c r="N2031" s="682">
        <v>1</v>
      </c>
      <c r="O2031" s="748">
        <v>6</v>
      </c>
      <c r="P2031" s="749">
        <v>12917.1</v>
      </c>
    </row>
    <row r="2032" spans="1:16" x14ac:dyDescent="0.2">
      <c r="A2032" s="744">
        <v>480</v>
      </c>
      <c r="B2032" s="744" t="s">
        <v>1264</v>
      </c>
      <c r="C2032" s="744" t="s">
        <v>1201</v>
      </c>
      <c r="D2032" s="746" t="s">
        <v>2674</v>
      </c>
      <c r="E2032" s="750">
        <v>1500</v>
      </c>
      <c r="F2032" s="744" t="s">
        <v>6522</v>
      </c>
      <c r="G2032" s="737" t="s">
        <v>6523</v>
      </c>
      <c r="H2032" s="737" t="s">
        <v>2873</v>
      </c>
      <c r="I2032" s="737" t="s">
        <v>2526</v>
      </c>
      <c r="J2032" s="753" t="s">
        <v>2526</v>
      </c>
      <c r="K2032" s="682">
        <v>1</v>
      </c>
      <c r="L2032" s="748">
        <v>12</v>
      </c>
      <c r="M2032" s="749">
        <v>28001.969999999998</v>
      </c>
      <c r="N2032" s="682">
        <v>1</v>
      </c>
      <c r="O2032" s="748">
        <v>6</v>
      </c>
      <c r="P2032" s="749">
        <v>12320.080000000002</v>
      </c>
    </row>
    <row r="2033" spans="1:16" x14ac:dyDescent="0.2">
      <c r="A2033" s="744">
        <v>480</v>
      </c>
      <c r="B2033" s="744" t="s">
        <v>2598</v>
      </c>
      <c r="C2033" s="744" t="s">
        <v>1201</v>
      </c>
      <c r="D2033" s="746" t="s">
        <v>2614</v>
      </c>
      <c r="E2033" s="750">
        <v>1500</v>
      </c>
      <c r="F2033" s="744" t="s">
        <v>6524</v>
      </c>
      <c r="G2033" s="737" t="s">
        <v>6525</v>
      </c>
      <c r="H2033" s="737" t="s">
        <v>6526</v>
      </c>
      <c r="I2033" s="737" t="s">
        <v>2625</v>
      </c>
      <c r="J2033" s="753" t="s">
        <v>2511</v>
      </c>
      <c r="K2033" s="682">
        <v>4</v>
      </c>
      <c r="L2033" s="748">
        <v>12</v>
      </c>
      <c r="M2033" s="749">
        <v>29625.550000000003</v>
      </c>
      <c r="N2033" s="682">
        <v>1</v>
      </c>
      <c r="O2033" s="748">
        <v>6</v>
      </c>
      <c r="P2033" s="749">
        <v>12851.67</v>
      </c>
    </row>
    <row r="2034" spans="1:16" ht="22.5" x14ac:dyDescent="0.2">
      <c r="A2034" s="744">
        <v>480</v>
      </c>
      <c r="B2034" s="744" t="s">
        <v>2598</v>
      </c>
      <c r="C2034" s="744" t="s">
        <v>1201</v>
      </c>
      <c r="D2034" s="746" t="s">
        <v>2647</v>
      </c>
      <c r="E2034" s="750">
        <v>1500</v>
      </c>
      <c r="F2034" s="744" t="s">
        <v>6527</v>
      </c>
      <c r="G2034" s="737" t="s">
        <v>6528</v>
      </c>
      <c r="H2034" s="737" t="s">
        <v>6529</v>
      </c>
      <c r="I2034" s="737" t="s">
        <v>2625</v>
      </c>
      <c r="J2034" s="753" t="s">
        <v>2511</v>
      </c>
      <c r="K2034" s="682">
        <v>1</v>
      </c>
      <c r="L2034" s="748">
        <v>12</v>
      </c>
      <c r="M2034" s="749">
        <v>27020.089999999997</v>
      </c>
      <c r="N2034" s="682">
        <v>1</v>
      </c>
      <c r="O2034" s="748">
        <v>6</v>
      </c>
      <c r="P2034" s="749">
        <v>12643.05</v>
      </c>
    </row>
    <row r="2035" spans="1:16" x14ac:dyDescent="0.2">
      <c r="A2035" s="744">
        <v>480</v>
      </c>
      <c r="B2035" s="744" t="s">
        <v>1264</v>
      </c>
      <c r="C2035" s="744" t="s">
        <v>1201</v>
      </c>
      <c r="D2035" s="746" t="s">
        <v>3025</v>
      </c>
      <c r="E2035" s="750">
        <v>1800</v>
      </c>
      <c r="F2035" s="744" t="s">
        <v>6530</v>
      </c>
      <c r="G2035" s="737" t="s">
        <v>6531</v>
      </c>
      <c r="H2035" s="737" t="s">
        <v>6222</v>
      </c>
      <c r="I2035" s="737" t="s">
        <v>2625</v>
      </c>
      <c r="J2035" s="753" t="s">
        <v>2511</v>
      </c>
      <c r="K2035" s="682">
        <v>5</v>
      </c>
      <c r="L2035" s="748">
        <v>12</v>
      </c>
      <c r="M2035" s="749">
        <v>33141.71</v>
      </c>
      <c r="N2035" s="682">
        <v>2</v>
      </c>
      <c r="O2035" s="748">
        <v>6</v>
      </c>
      <c r="P2035" s="749">
        <v>14730</v>
      </c>
    </row>
    <row r="2036" spans="1:16" x14ac:dyDescent="0.2">
      <c r="A2036" s="744">
        <v>480</v>
      </c>
      <c r="B2036" s="744" t="s">
        <v>2598</v>
      </c>
      <c r="C2036" s="744" t="s">
        <v>1201</v>
      </c>
      <c r="D2036" s="746" t="s">
        <v>2700</v>
      </c>
      <c r="E2036" s="750">
        <v>1800</v>
      </c>
      <c r="F2036" s="744" t="s">
        <v>6532</v>
      </c>
      <c r="G2036" s="737" t="s">
        <v>6533</v>
      </c>
      <c r="H2036" s="737" t="s">
        <v>6534</v>
      </c>
      <c r="I2036" s="737" t="s">
        <v>2625</v>
      </c>
      <c r="J2036" s="753" t="s">
        <v>2511</v>
      </c>
      <c r="K2036" s="682">
        <v>4</v>
      </c>
      <c r="L2036" s="748">
        <v>12</v>
      </c>
      <c r="M2036" s="749">
        <v>33222.21</v>
      </c>
      <c r="N2036" s="682">
        <v>1</v>
      </c>
      <c r="O2036" s="748">
        <v>6</v>
      </c>
      <c r="P2036" s="749">
        <v>14730</v>
      </c>
    </row>
    <row r="2037" spans="1:16" x14ac:dyDescent="0.2">
      <c r="A2037" s="744">
        <v>480</v>
      </c>
      <c r="B2037" s="744" t="s">
        <v>2598</v>
      </c>
      <c r="C2037" s="744" t="s">
        <v>1201</v>
      </c>
      <c r="D2037" s="746" t="s">
        <v>2641</v>
      </c>
      <c r="E2037" s="750">
        <v>2100</v>
      </c>
      <c r="F2037" s="744" t="s">
        <v>6535</v>
      </c>
      <c r="G2037" s="737" t="s">
        <v>6536</v>
      </c>
      <c r="H2037" s="737" t="s">
        <v>2873</v>
      </c>
      <c r="I2037" s="737" t="s">
        <v>2625</v>
      </c>
      <c r="J2037" s="753" t="s">
        <v>2511</v>
      </c>
      <c r="K2037" s="682">
        <v>1</v>
      </c>
      <c r="L2037" s="748">
        <v>12</v>
      </c>
      <c r="M2037" s="749">
        <v>36598.79</v>
      </c>
      <c r="N2037" s="682">
        <v>1</v>
      </c>
      <c r="O2037" s="748">
        <v>6</v>
      </c>
      <c r="P2037" s="749">
        <v>16385.919999999998</v>
      </c>
    </row>
    <row r="2038" spans="1:16" x14ac:dyDescent="0.2">
      <c r="A2038" s="744">
        <v>480</v>
      </c>
      <c r="B2038" s="744" t="s">
        <v>1264</v>
      </c>
      <c r="C2038" s="744" t="s">
        <v>1201</v>
      </c>
      <c r="D2038" s="746" t="s">
        <v>6537</v>
      </c>
      <c r="E2038" s="750">
        <v>2100</v>
      </c>
      <c r="F2038" s="744" t="s">
        <v>6538</v>
      </c>
      <c r="G2038" s="737" t="s">
        <v>6539</v>
      </c>
      <c r="H2038" s="737" t="s">
        <v>2873</v>
      </c>
      <c r="I2038" s="737" t="s">
        <v>2625</v>
      </c>
      <c r="J2038" s="753" t="s">
        <v>2511</v>
      </c>
      <c r="K2038" s="682">
        <v>1</v>
      </c>
      <c r="L2038" s="748">
        <v>12</v>
      </c>
      <c r="M2038" s="749">
        <v>36475.839999999997</v>
      </c>
      <c r="N2038" s="682">
        <v>1</v>
      </c>
      <c r="O2038" s="748">
        <v>6</v>
      </c>
      <c r="P2038" s="749">
        <v>16415.150000000001</v>
      </c>
    </row>
    <row r="2039" spans="1:16" x14ac:dyDescent="0.2">
      <c r="A2039" s="744">
        <v>480</v>
      </c>
      <c r="B2039" s="744" t="s">
        <v>1264</v>
      </c>
      <c r="C2039" s="744" t="s">
        <v>1201</v>
      </c>
      <c r="D2039" s="746" t="s">
        <v>3046</v>
      </c>
      <c r="E2039" s="750">
        <v>4500</v>
      </c>
      <c r="F2039" s="744" t="s">
        <v>6540</v>
      </c>
      <c r="G2039" s="737" t="s">
        <v>6541</v>
      </c>
      <c r="H2039" s="737" t="s">
        <v>2519</v>
      </c>
      <c r="I2039" s="737" t="s">
        <v>2519</v>
      </c>
      <c r="J2039" s="753" t="s">
        <v>2519</v>
      </c>
      <c r="K2039" s="682">
        <v>3</v>
      </c>
      <c r="L2039" s="748">
        <v>9</v>
      </c>
      <c r="M2039" s="749">
        <v>48659.06</v>
      </c>
      <c r="N2039" s="682"/>
      <c r="O2039" s="748"/>
      <c r="P2039" s="749"/>
    </row>
    <row r="2040" spans="1:16" ht="22.5" x14ac:dyDescent="0.2">
      <c r="A2040" s="744">
        <v>480</v>
      </c>
      <c r="B2040" s="744" t="s">
        <v>2598</v>
      </c>
      <c r="C2040" s="744" t="s">
        <v>1201</v>
      </c>
      <c r="D2040" s="746" t="s">
        <v>2700</v>
      </c>
      <c r="E2040" s="750">
        <v>1800</v>
      </c>
      <c r="F2040" s="744" t="s">
        <v>6542</v>
      </c>
      <c r="G2040" s="737" t="s">
        <v>6543</v>
      </c>
      <c r="H2040" s="737" t="s">
        <v>2519</v>
      </c>
      <c r="I2040" s="737" t="s">
        <v>2519</v>
      </c>
      <c r="J2040" s="753" t="s">
        <v>2519</v>
      </c>
      <c r="K2040" s="682">
        <v>5</v>
      </c>
      <c r="L2040" s="748">
        <v>12</v>
      </c>
      <c r="M2040" s="749">
        <v>27057.229999999996</v>
      </c>
      <c r="N2040" s="682">
        <v>2</v>
      </c>
      <c r="O2040" s="748">
        <v>6</v>
      </c>
      <c r="P2040" s="749">
        <v>11773.11</v>
      </c>
    </row>
    <row r="2041" spans="1:16" x14ac:dyDescent="0.2">
      <c r="A2041" s="744">
        <v>480</v>
      </c>
      <c r="B2041" s="744" t="s">
        <v>1264</v>
      </c>
      <c r="C2041" s="744" t="s">
        <v>1201</v>
      </c>
      <c r="D2041" s="746" t="s">
        <v>6179</v>
      </c>
      <c r="E2041" s="750">
        <v>2500</v>
      </c>
      <c r="F2041" s="744" t="s">
        <v>6544</v>
      </c>
      <c r="G2041" s="737" t="s">
        <v>6545</v>
      </c>
      <c r="H2041" s="737" t="s">
        <v>2519</v>
      </c>
      <c r="I2041" s="737" t="s">
        <v>2519</v>
      </c>
      <c r="J2041" s="753" t="s">
        <v>2519</v>
      </c>
      <c r="K2041" s="682"/>
      <c r="L2041" s="748"/>
      <c r="M2041" s="749"/>
      <c r="N2041" s="682">
        <v>1</v>
      </c>
      <c r="O2041" s="748">
        <v>6</v>
      </c>
      <c r="P2041" s="749">
        <v>15134.34</v>
      </c>
    </row>
    <row r="2042" spans="1:16" ht="22.5" x14ac:dyDescent="0.2">
      <c r="A2042" s="744">
        <v>480</v>
      </c>
      <c r="B2042" s="744" t="s">
        <v>1264</v>
      </c>
      <c r="C2042" s="744" t="s">
        <v>1201</v>
      </c>
      <c r="D2042" s="746" t="s">
        <v>2621</v>
      </c>
      <c r="E2042" s="750">
        <v>1800</v>
      </c>
      <c r="F2042" s="744" t="s">
        <v>6546</v>
      </c>
      <c r="G2042" s="737" t="s">
        <v>6547</v>
      </c>
      <c r="H2042" s="737" t="s">
        <v>2587</v>
      </c>
      <c r="I2042" s="737" t="s">
        <v>2526</v>
      </c>
      <c r="J2042" s="753" t="s">
        <v>2526</v>
      </c>
      <c r="K2042" s="682">
        <v>5</v>
      </c>
      <c r="L2042" s="748">
        <v>12</v>
      </c>
      <c r="M2042" s="749">
        <v>33183.800000000003</v>
      </c>
      <c r="N2042" s="682">
        <v>2</v>
      </c>
      <c r="O2042" s="748">
        <v>6</v>
      </c>
      <c r="P2042" s="749">
        <v>14691.67</v>
      </c>
    </row>
    <row r="2043" spans="1:16" ht="22.5" x14ac:dyDescent="0.2">
      <c r="A2043" s="744">
        <v>480</v>
      </c>
      <c r="B2043" s="744" t="s">
        <v>2598</v>
      </c>
      <c r="C2043" s="744" t="s">
        <v>1201</v>
      </c>
      <c r="D2043" s="746" t="s">
        <v>3073</v>
      </c>
      <c r="E2043" s="750">
        <v>2100</v>
      </c>
      <c r="F2043" s="744" t="s">
        <v>6548</v>
      </c>
      <c r="G2043" s="737" t="s">
        <v>6549</v>
      </c>
      <c r="H2043" s="737" t="s">
        <v>6550</v>
      </c>
      <c r="I2043" s="737" t="s">
        <v>2625</v>
      </c>
      <c r="J2043" s="753" t="s">
        <v>2511</v>
      </c>
      <c r="K2043" s="682">
        <v>5</v>
      </c>
      <c r="L2043" s="748">
        <v>12</v>
      </c>
      <c r="M2043" s="749">
        <v>36852.67</v>
      </c>
      <c r="N2043" s="682">
        <v>2</v>
      </c>
      <c r="O2043" s="748">
        <v>6</v>
      </c>
      <c r="P2043" s="749">
        <v>16530</v>
      </c>
    </row>
    <row r="2044" spans="1:16" x14ac:dyDescent="0.2">
      <c r="A2044" s="744">
        <v>480</v>
      </c>
      <c r="B2044" s="744" t="s">
        <v>2598</v>
      </c>
      <c r="C2044" s="744" t="s">
        <v>1201</v>
      </c>
      <c r="D2044" s="746" t="s">
        <v>6551</v>
      </c>
      <c r="E2044" s="750">
        <v>6000</v>
      </c>
      <c r="F2044" s="744" t="s">
        <v>6552</v>
      </c>
      <c r="G2044" s="737" t="s">
        <v>6553</v>
      </c>
      <c r="H2044" s="737" t="s">
        <v>3010</v>
      </c>
      <c r="I2044" s="737" t="s">
        <v>2625</v>
      </c>
      <c r="J2044" s="753" t="s">
        <v>2511</v>
      </c>
      <c r="K2044" s="682">
        <v>1</v>
      </c>
      <c r="L2044" s="748">
        <v>12</v>
      </c>
      <c r="M2044" s="749">
        <v>72192.490000000005</v>
      </c>
      <c r="N2044" s="682"/>
      <c r="O2044" s="748"/>
      <c r="P2044" s="749"/>
    </row>
    <row r="2045" spans="1:16" x14ac:dyDescent="0.2">
      <c r="A2045" s="744">
        <v>480</v>
      </c>
      <c r="B2045" s="744" t="s">
        <v>1264</v>
      </c>
      <c r="C2045" s="744" t="s">
        <v>1201</v>
      </c>
      <c r="D2045" s="746" t="s">
        <v>6554</v>
      </c>
      <c r="E2045" s="750">
        <v>2700</v>
      </c>
      <c r="F2045" s="744" t="s">
        <v>1841</v>
      </c>
      <c r="G2045" s="737" t="s">
        <v>1842</v>
      </c>
      <c r="H2045" s="737" t="s">
        <v>3235</v>
      </c>
      <c r="I2045" s="737" t="s">
        <v>2625</v>
      </c>
      <c r="J2045" s="753" t="s">
        <v>2511</v>
      </c>
      <c r="K2045" s="682">
        <v>1</v>
      </c>
      <c r="L2045" s="748">
        <v>7</v>
      </c>
      <c r="M2045" s="749">
        <v>29752.879999999997</v>
      </c>
      <c r="N2045" s="682"/>
      <c r="O2045" s="748"/>
      <c r="P2045" s="749"/>
    </row>
    <row r="2046" spans="1:16" x14ac:dyDescent="0.2">
      <c r="A2046" s="744">
        <v>480</v>
      </c>
      <c r="B2046" s="744" t="s">
        <v>2598</v>
      </c>
      <c r="C2046" s="744" t="s">
        <v>1201</v>
      </c>
      <c r="D2046" s="746" t="s">
        <v>4612</v>
      </c>
      <c r="E2046" s="750">
        <v>2500</v>
      </c>
      <c r="F2046" s="744" t="s">
        <v>6555</v>
      </c>
      <c r="G2046" s="737" t="s">
        <v>6556</v>
      </c>
      <c r="H2046" s="737" t="s">
        <v>2519</v>
      </c>
      <c r="I2046" s="737" t="s">
        <v>2519</v>
      </c>
      <c r="J2046" s="753" t="s">
        <v>2519</v>
      </c>
      <c r="K2046" s="682">
        <v>5</v>
      </c>
      <c r="L2046" s="748">
        <v>12</v>
      </c>
      <c r="M2046" s="749">
        <v>35561.270000000011</v>
      </c>
      <c r="N2046" s="682">
        <v>2</v>
      </c>
      <c r="O2046" s="748">
        <v>6</v>
      </c>
      <c r="P2046" s="749">
        <v>15914.03</v>
      </c>
    </row>
    <row r="2047" spans="1:16" x14ac:dyDescent="0.2">
      <c r="A2047" s="744">
        <v>480</v>
      </c>
      <c r="B2047" s="744" t="s">
        <v>1264</v>
      </c>
      <c r="C2047" s="744" t="s">
        <v>1201</v>
      </c>
      <c r="D2047" s="746" t="s">
        <v>2809</v>
      </c>
      <c r="E2047" s="750">
        <v>1500</v>
      </c>
      <c r="F2047" s="744" t="s">
        <v>6557</v>
      </c>
      <c r="G2047" s="737" t="s">
        <v>6558</v>
      </c>
      <c r="H2047" s="737" t="s">
        <v>5888</v>
      </c>
      <c r="I2047" s="737" t="s">
        <v>2526</v>
      </c>
      <c r="J2047" s="753" t="s">
        <v>2526</v>
      </c>
      <c r="K2047" s="682">
        <v>5</v>
      </c>
      <c r="L2047" s="748">
        <v>12</v>
      </c>
      <c r="M2047" s="749">
        <v>29589.570000000003</v>
      </c>
      <c r="N2047" s="682">
        <v>2</v>
      </c>
      <c r="O2047" s="748">
        <v>6</v>
      </c>
      <c r="P2047" s="749">
        <v>12926.93</v>
      </c>
    </row>
    <row r="2048" spans="1:16" x14ac:dyDescent="0.2">
      <c r="A2048" s="744">
        <v>480</v>
      </c>
      <c r="B2048" s="744" t="s">
        <v>2598</v>
      </c>
      <c r="C2048" s="744" t="s">
        <v>1201</v>
      </c>
      <c r="D2048" s="746" t="s">
        <v>2865</v>
      </c>
      <c r="E2048" s="750">
        <v>1800</v>
      </c>
      <c r="F2048" s="744" t="s">
        <v>6559</v>
      </c>
      <c r="G2048" s="737" t="s">
        <v>6560</v>
      </c>
      <c r="H2048" s="737" t="s">
        <v>2519</v>
      </c>
      <c r="I2048" s="737" t="s">
        <v>2519</v>
      </c>
      <c r="J2048" s="753" t="s">
        <v>2519</v>
      </c>
      <c r="K2048" s="682">
        <v>5</v>
      </c>
      <c r="L2048" s="748">
        <v>12</v>
      </c>
      <c r="M2048" s="749">
        <v>27187.57</v>
      </c>
      <c r="N2048" s="682">
        <v>2</v>
      </c>
      <c r="O2048" s="748">
        <v>6</v>
      </c>
      <c r="P2048" s="749">
        <v>11641.1</v>
      </c>
    </row>
    <row r="2049" spans="1:16" ht="22.5" x14ac:dyDescent="0.2">
      <c r="A2049" s="744">
        <v>480</v>
      </c>
      <c r="B2049" s="744" t="s">
        <v>2598</v>
      </c>
      <c r="C2049" s="744" t="s">
        <v>1201</v>
      </c>
      <c r="D2049" s="746" t="s">
        <v>2614</v>
      </c>
      <c r="E2049" s="750">
        <v>1500</v>
      </c>
      <c r="F2049" s="744" t="s">
        <v>6561</v>
      </c>
      <c r="G2049" s="737" t="s">
        <v>6562</v>
      </c>
      <c r="H2049" s="737" t="s">
        <v>6563</v>
      </c>
      <c r="I2049" s="737" t="s">
        <v>2625</v>
      </c>
      <c r="J2049" s="753" t="s">
        <v>2511</v>
      </c>
      <c r="K2049" s="682">
        <v>4</v>
      </c>
      <c r="L2049" s="748">
        <v>12</v>
      </c>
      <c r="M2049" s="749">
        <v>29630.3</v>
      </c>
      <c r="N2049" s="682">
        <v>1</v>
      </c>
      <c r="O2049" s="748">
        <v>6</v>
      </c>
      <c r="P2049" s="749">
        <v>12930</v>
      </c>
    </row>
    <row r="2050" spans="1:16" ht="22.5" x14ac:dyDescent="0.2">
      <c r="A2050" s="744">
        <v>480</v>
      </c>
      <c r="B2050" s="744" t="s">
        <v>1264</v>
      </c>
      <c r="C2050" s="744" t="s">
        <v>1201</v>
      </c>
      <c r="D2050" s="746" t="s">
        <v>6564</v>
      </c>
      <c r="E2050" s="750">
        <v>1600</v>
      </c>
      <c r="F2050" s="744" t="s">
        <v>6565</v>
      </c>
      <c r="G2050" s="737" t="s">
        <v>6566</v>
      </c>
      <c r="H2050" s="737" t="s">
        <v>6567</v>
      </c>
      <c r="I2050" s="737" t="s">
        <v>2526</v>
      </c>
      <c r="J2050" s="753" t="s">
        <v>2526</v>
      </c>
      <c r="K2050" s="682">
        <v>1</v>
      </c>
      <c r="L2050" s="748">
        <v>12</v>
      </c>
      <c r="M2050" s="749">
        <v>29461.62</v>
      </c>
      <c r="N2050" s="682">
        <v>1</v>
      </c>
      <c r="O2050" s="748">
        <v>3</v>
      </c>
      <c r="P2050" s="749">
        <v>8045.66</v>
      </c>
    </row>
    <row r="2051" spans="1:16" x14ac:dyDescent="0.2">
      <c r="A2051" s="744">
        <v>480</v>
      </c>
      <c r="B2051" s="744" t="s">
        <v>1264</v>
      </c>
      <c r="C2051" s="744" t="s">
        <v>1201</v>
      </c>
      <c r="D2051" s="746" t="s">
        <v>3641</v>
      </c>
      <c r="E2051" s="750">
        <v>2100</v>
      </c>
      <c r="F2051" s="744" t="s">
        <v>6568</v>
      </c>
      <c r="G2051" s="737" t="s">
        <v>6569</v>
      </c>
      <c r="H2051" s="737" t="s">
        <v>3524</v>
      </c>
      <c r="I2051" s="737" t="s">
        <v>2625</v>
      </c>
      <c r="J2051" s="753" t="s">
        <v>2511</v>
      </c>
      <c r="K2051" s="682">
        <v>1</v>
      </c>
      <c r="L2051" s="748">
        <v>12</v>
      </c>
      <c r="M2051" s="749">
        <v>36127.43</v>
      </c>
      <c r="N2051" s="682">
        <v>1</v>
      </c>
      <c r="O2051" s="748">
        <v>6</v>
      </c>
      <c r="P2051" s="749">
        <v>16269.640000000001</v>
      </c>
    </row>
    <row r="2052" spans="1:16" ht="22.5" x14ac:dyDescent="0.2">
      <c r="A2052" s="744">
        <v>480</v>
      </c>
      <c r="B2052" s="744" t="s">
        <v>1264</v>
      </c>
      <c r="C2052" s="744" t="s">
        <v>1201</v>
      </c>
      <c r="D2052" s="746" t="s">
        <v>2604</v>
      </c>
      <c r="E2052" s="750">
        <v>1500</v>
      </c>
      <c r="F2052" s="744" t="s">
        <v>6570</v>
      </c>
      <c r="G2052" s="737" t="s">
        <v>6571</v>
      </c>
      <c r="H2052" s="737" t="s">
        <v>6572</v>
      </c>
      <c r="I2052" s="737" t="s">
        <v>2603</v>
      </c>
      <c r="J2052" s="753" t="s">
        <v>2547</v>
      </c>
      <c r="K2052" s="682">
        <v>1</v>
      </c>
      <c r="L2052" s="748">
        <v>12</v>
      </c>
      <c r="M2052" s="749">
        <v>29445.670000000002</v>
      </c>
      <c r="N2052" s="682">
        <v>1</v>
      </c>
      <c r="O2052" s="748">
        <v>6</v>
      </c>
      <c r="P2052" s="749">
        <v>12851.38</v>
      </c>
    </row>
    <row r="2053" spans="1:16" x14ac:dyDescent="0.2">
      <c r="A2053" s="744">
        <v>480</v>
      </c>
      <c r="B2053" s="744" t="s">
        <v>1264</v>
      </c>
      <c r="C2053" s="744" t="s">
        <v>1201</v>
      </c>
      <c r="D2053" s="746" t="s">
        <v>6573</v>
      </c>
      <c r="E2053" s="750">
        <v>5000</v>
      </c>
      <c r="F2053" s="744" t="s">
        <v>6574</v>
      </c>
      <c r="G2053" s="737" t="s">
        <v>6575</v>
      </c>
      <c r="H2053" s="737" t="s">
        <v>2806</v>
      </c>
      <c r="I2053" s="737" t="s">
        <v>2625</v>
      </c>
      <c r="J2053" s="753" t="s">
        <v>2511</v>
      </c>
      <c r="K2053" s="682">
        <v>1</v>
      </c>
      <c r="L2053" s="748">
        <v>12</v>
      </c>
      <c r="M2053" s="749">
        <v>71204.62</v>
      </c>
      <c r="N2053" s="682">
        <v>1</v>
      </c>
      <c r="O2053" s="748">
        <v>6</v>
      </c>
      <c r="P2053" s="749">
        <v>27428.890000000003</v>
      </c>
    </row>
    <row r="2054" spans="1:16" x14ac:dyDescent="0.2">
      <c r="A2054" s="744">
        <v>480</v>
      </c>
      <c r="B2054" s="744" t="s">
        <v>2598</v>
      </c>
      <c r="C2054" s="744" t="s">
        <v>1201</v>
      </c>
      <c r="D2054" s="746" t="s">
        <v>2700</v>
      </c>
      <c r="E2054" s="750">
        <v>1800</v>
      </c>
      <c r="F2054" s="744" t="s">
        <v>6576</v>
      </c>
      <c r="G2054" s="737" t="s">
        <v>6577</v>
      </c>
      <c r="H2054" s="737" t="s">
        <v>6193</v>
      </c>
      <c r="I2054" s="737" t="s">
        <v>2625</v>
      </c>
      <c r="J2054" s="753" t="s">
        <v>2511</v>
      </c>
      <c r="K2054" s="682">
        <v>5</v>
      </c>
      <c r="L2054" s="748">
        <v>12</v>
      </c>
      <c r="M2054" s="749">
        <v>32908.329999999994</v>
      </c>
      <c r="N2054" s="682">
        <v>2</v>
      </c>
      <c r="O2054" s="748">
        <v>6</v>
      </c>
      <c r="P2054" s="749">
        <v>14441.689999999999</v>
      </c>
    </row>
    <row r="2055" spans="1:16" x14ac:dyDescent="0.2">
      <c r="A2055" s="744">
        <v>480</v>
      </c>
      <c r="B2055" s="744" t="s">
        <v>2598</v>
      </c>
      <c r="C2055" s="744" t="s">
        <v>1201</v>
      </c>
      <c r="D2055" s="746" t="s">
        <v>2614</v>
      </c>
      <c r="E2055" s="750">
        <v>1500</v>
      </c>
      <c r="F2055" s="744" t="s">
        <v>6578</v>
      </c>
      <c r="G2055" s="737" t="s">
        <v>6579</v>
      </c>
      <c r="H2055" s="737" t="s">
        <v>2519</v>
      </c>
      <c r="I2055" s="737" t="s">
        <v>2519</v>
      </c>
      <c r="J2055" s="753" t="s">
        <v>2519</v>
      </c>
      <c r="K2055" s="682">
        <v>5</v>
      </c>
      <c r="L2055" s="748">
        <v>12</v>
      </c>
      <c r="M2055" s="749">
        <v>23438.86</v>
      </c>
      <c r="N2055" s="682">
        <v>2</v>
      </c>
      <c r="O2055" s="748">
        <v>6</v>
      </c>
      <c r="P2055" s="749">
        <v>9879.17</v>
      </c>
    </row>
    <row r="2056" spans="1:16" ht="22.5" x14ac:dyDescent="0.2">
      <c r="A2056" s="744">
        <v>480</v>
      </c>
      <c r="B2056" s="744" t="s">
        <v>1264</v>
      </c>
      <c r="C2056" s="744" t="s">
        <v>1201</v>
      </c>
      <c r="D2056" s="746" t="s">
        <v>6580</v>
      </c>
      <c r="E2056" s="750">
        <v>2100</v>
      </c>
      <c r="F2056" s="744" t="s">
        <v>6581</v>
      </c>
      <c r="G2056" s="737" t="s">
        <v>6582</v>
      </c>
      <c r="H2056" s="737" t="s">
        <v>6583</v>
      </c>
      <c r="I2056" s="737" t="s">
        <v>2625</v>
      </c>
      <c r="J2056" s="753" t="s">
        <v>2511</v>
      </c>
      <c r="K2056" s="682">
        <v>1</v>
      </c>
      <c r="L2056" s="748">
        <v>12</v>
      </c>
      <c r="M2056" s="749">
        <v>35537.089999999997</v>
      </c>
      <c r="N2056" s="682">
        <v>1</v>
      </c>
      <c r="O2056" s="748">
        <v>6</v>
      </c>
      <c r="P2056" s="749">
        <v>16428.34</v>
      </c>
    </row>
    <row r="2057" spans="1:16" x14ac:dyDescent="0.2">
      <c r="A2057" s="744">
        <v>480</v>
      </c>
      <c r="B2057" s="744" t="s">
        <v>1264</v>
      </c>
      <c r="C2057" s="744" t="s">
        <v>1201</v>
      </c>
      <c r="D2057" s="746" t="s">
        <v>4241</v>
      </c>
      <c r="E2057" s="750">
        <v>1500</v>
      </c>
      <c r="F2057" s="744" t="s">
        <v>6584</v>
      </c>
      <c r="G2057" s="737" t="s">
        <v>6585</v>
      </c>
      <c r="H2057" s="737" t="s">
        <v>6586</v>
      </c>
      <c r="I2057" s="737" t="s">
        <v>2625</v>
      </c>
      <c r="J2057" s="753" t="s">
        <v>2511</v>
      </c>
      <c r="K2057" s="682">
        <v>1</v>
      </c>
      <c r="L2057" s="748">
        <v>12</v>
      </c>
      <c r="M2057" s="749">
        <v>29200.84</v>
      </c>
      <c r="N2057" s="682">
        <v>1</v>
      </c>
      <c r="O2057" s="748">
        <v>6</v>
      </c>
      <c r="P2057" s="749">
        <v>12910</v>
      </c>
    </row>
    <row r="2058" spans="1:16" x14ac:dyDescent="0.2">
      <c r="A2058" s="744">
        <v>480</v>
      </c>
      <c r="B2058" s="744" t="s">
        <v>1264</v>
      </c>
      <c r="C2058" s="744" t="s">
        <v>1201</v>
      </c>
      <c r="D2058" s="746" t="s">
        <v>6587</v>
      </c>
      <c r="E2058" s="750">
        <v>5000</v>
      </c>
      <c r="F2058" s="744" t="s">
        <v>6588</v>
      </c>
      <c r="G2058" s="737" t="s">
        <v>6589</v>
      </c>
      <c r="H2058" s="737" t="s">
        <v>6590</v>
      </c>
      <c r="I2058" s="737" t="s">
        <v>2625</v>
      </c>
      <c r="J2058" s="753" t="s">
        <v>2511</v>
      </c>
      <c r="K2058" s="682">
        <v>5</v>
      </c>
      <c r="L2058" s="748">
        <v>12</v>
      </c>
      <c r="M2058" s="749">
        <v>64019.499999999993</v>
      </c>
      <c r="N2058" s="682">
        <v>1</v>
      </c>
      <c r="O2058" s="748">
        <v>6</v>
      </c>
      <c r="P2058" s="749">
        <v>33874.619999999995</v>
      </c>
    </row>
    <row r="2059" spans="1:16" x14ac:dyDescent="0.2">
      <c r="A2059" s="744">
        <v>480</v>
      </c>
      <c r="B2059" s="744" t="s">
        <v>1264</v>
      </c>
      <c r="C2059" s="744" t="s">
        <v>1201</v>
      </c>
      <c r="D2059" s="746" t="s">
        <v>3154</v>
      </c>
      <c r="E2059" s="750">
        <v>2100</v>
      </c>
      <c r="F2059" s="744" t="s">
        <v>6591</v>
      </c>
      <c r="G2059" s="737" t="s">
        <v>6592</v>
      </c>
      <c r="H2059" s="737" t="s">
        <v>3649</v>
      </c>
      <c r="I2059" s="737" t="s">
        <v>2625</v>
      </c>
      <c r="J2059" s="753" t="s">
        <v>2511</v>
      </c>
      <c r="K2059" s="682">
        <v>1</v>
      </c>
      <c r="L2059" s="748">
        <v>12</v>
      </c>
      <c r="M2059" s="749">
        <v>34418.179999999993</v>
      </c>
      <c r="N2059" s="682">
        <v>1</v>
      </c>
      <c r="O2059" s="748">
        <v>6</v>
      </c>
      <c r="P2059" s="749">
        <v>14883.33</v>
      </c>
    </row>
    <row r="2060" spans="1:16" ht="22.5" x14ac:dyDescent="0.2">
      <c r="A2060" s="744">
        <v>480</v>
      </c>
      <c r="B2060" s="744" t="s">
        <v>1264</v>
      </c>
      <c r="C2060" s="744" t="s">
        <v>1201</v>
      </c>
      <c r="D2060" s="746" t="s">
        <v>6593</v>
      </c>
      <c r="E2060" s="750">
        <v>5000</v>
      </c>
      <c r="F2060" s="744" t="s">
        <v>6594</v>
      </c>
      <c r="G2060" s="737" t="s">
        <v>6595</v>
      </c>
      <c r="H2060" s="737" t="s">
        <v>4934</v>
      </c>
      <c r="I2060" s="737" t="s">
        <v>2625</v>
      </c>
      <c r="J2060" s="753" t="s">
        <v>2511</v>
      </c>
      <c r="K2060" s="682">
        <v>5</v>
      </c>
      <c r="L2060" s="748">
        <v>12</v>
      </c>
      <c r="M2060" s="749">
        <v>71339.400000000009</v>
      </c>
      <c r="N2060" s="682">
        <v>2</v>
      </c>
      <c r="O2060" s="748">
        <v>6</v>
      </c>
      <c r="P2060" s="749">
        <v>33706.910000000003</v>
      </c>
    </row>
    <row r="2061" spans="1:16" x14ac:dyDescent="0.2">
      <c r="A2061" s="744">
        <v>480</v>
      </c>
      <c r="B2061" s="744" t="s">
        <v>2598</v>
      </c>
      <c r="C2061" s="744" t="s">
        <v>1201</v>
      </c>
      <c r="D2061" s="746" t="s">
        <v>3073</v>
      </c>
      <c r="E2061" s="750">
        <v>2100</v>
      </c>
      <c r="F2061" s="744" t="s">
        <v>6596</v>
      </c>
      <c r="G2061" s="737" t="s">
        <v>6597</v>
      </c>
      <c r="H2061" s="737" t="s">
        <v>6598</v>
      </c>
      <c r="I2061" s="737" t="s">
        <v>2625</v>
      </c>
      <c r="J2061" s="753" t="s">
        <v>2511</v>
      </c>
      <c r="K2061" s="682">
        <v>1</v>
      </c>
      <c r="L2061" s="748">
        <v>12</v>
      </c>
      <c r="M2061" s="749">
        <v>36730.630000000005</v>
      </c>
      <c r="N2061" s="682">
        <v>1</v>
      </c>
      <c r="O2061" s="748">
        <v>6</v>
      </c>
      <c r="P2061" s="749">
        <v>16522.04</v>
      </c>
    </row>
    <row r="2062" spans="1:16" ht="22.5" x14ac:dyDescent="0.2">
      <c r="A2062" s="744">
        <v>480</v>
      </c>
      <c r="B2062" s="744" t="s">
        <v>2598</v>
      </c>
      <c r="C2062" s="744" t="s">
        <v>1201</v>
      </c>
      <c r="D2062" s="746" t="s">
        <v>2614</v>
      </c>
      <c r="E2062" s="750">
        <v>1500</v>
      </c>
      <c r="F2062" s="744" t="s">
        <v>6599</v>
      </c>
      <c r="G2062" s="737" t="s">
        <v>6600</v>
      </c>
      <c r="H2062" s="737" t="s">
        <v>3019</v>
      </c>
      <c r="I2062" s="737" t="s">
        <v>2625</v>
      </c>
      <c r="J2062" s="753" t="s">
        <v>2511</v>
      </c>
      <c r="K2062" s="682">
        <v>1</v>
      </c>
      <c r="L2062" s="748">
        <v>12</v>
      </c>
      <c r="M2062" s="749">
        <v>29698.900000000005</v>
      </c>
      <c r="N2062" s="682">
        <v>1</v>
      </c>
      <c r="O2062" s="748">
        <v>6</v>
      </c>
      <c r="P2062" s="749">
        <v>12929.869999999999</v>
      </c>
    </row>
    <row r="2063" spans="1:16" x14ac:dyDescent="0.2">
      <c r="A2063" s="744">
        <v>480</v>
      </c>
      <c r="B2063" s="744" t="s">
        <v>2598</v>
      </c>
      <c r="C2063" s="744" t="s">
        <v>1201</v>
      </c>
      <c r="D2063" s="746" t="s">
        <v>6601</v>
      </c>
      <c r="E2063" s="750">
        <v>6500</v>
      </c>
      <c r="F2063" s="744" t="s">
        <v>6602</v>
      </c>
      <c r="G2063" s="737" t="s">
        <v>6603</v>
      </c>
      <c r="H2063" s="737" t="s">
        <v>2873</v>
      </c>
      <c r="I2063" s="737" t="s">
        <v>2625</v>
      </c>
      <c r="J2063" s="753" t="s">
        <v>2511</v>
      </c>
      <c r="K2063" s="682">
        <v>5</v>
      </c>
      <c r="L2063" s="748">
        <v>12</v>
      </c>
      <c r="M2063" s="749">
        <v>36220.370000000003</v>
      </c>
      <c r="N2063" s="682">
        <v>1</v>
      </c>
      <c r="O2063" s="748">
        <v>6</v>
      </c>
      <c r="P2063" s="749">
        <v>3033.33</v>
      </c>
    </row>
    <row r="2064" spans="1:16" x14ac:dyDescent="0.2">
      <c r="A2064" s="744">
        <v>480</v>
      </c>
      <c r="B2064" s="744" t="s">
        <v>2598</v>
      </c>
      <c r="C2064" s="744" t="s">
        <v>1201</v>
      </c>
      <c r="D2064" s="746" t="s">
        <v>2647</v>
      </c>
      <c r="E2064" s="750">
        <v>1500</v>
      </c>
      <c r="F2064" s="744" t="s">
        <v>6604</v>
      </c>
      <c r="G2064" s="737" t="s">
        <v>6605</v>
      </c>
      <c r="H2064" s="737" t="s">
        <v>2583</v>
      </c>
      <c r="I2064" s="737" t="s">
        <v>2526</v>
      </c>
      <c r="J2064" s="753" t="s">
        <v>2526</v>
      </c>
      <c r="K2064" s="682">
        <v>1</v>
      </c>
      <c r="L2064" s="748">
        <v>12</v>
      </c>
      <c r="M2064" s="749">
        <v>29560.01</v>
      </c>
      <c r="N2064" s="682">
        <v>1</v>
      </c>
      <c r="O2064" s="748">
        <v>6</v>
      </c>
      <c r="P2064" s="749">
        <v>12861.8</v>
      </c>
    </row>
    <row r="2065" spans="1:16" ht="22.5" x14ac:dyDescent="0.2">
      <c r="A2065" s="744">
        <v>480</v>
      </c>
      <c r="B2065" s="744" t="s">
        <v>2598</v>
      </c>
      <c r="C2065" s="744" t="s">
        <v>1201</v>
      </c>
      <c r="D2065" s="746" t="s">
        <v>2865</v>
      </c>
      <c r="E2065" s="750">
        <v>1800</v>
      </c>
      <c r="F2065" s="744" t="s">
        <v>6606</v>
      </c>
      <c r="G2065" s="737" t="s">
        <v>6607</v>
      </c>
      <c r="H2065" s="737" t="s">
        <v>2519</v>
      </c>
      <c r="I2065" s="737" t="s">
        <v>2519</v>
      </c>
      <c r="J2065" s="753" t="s">
        <v>2519</v>
      </c>
      <c r="K2065" s="682">
        <v>5</v>
      </c>
      <c r="L2065" s="748">
        <v>12</v>
      </c>
      <c r="M2065" s="749">
        <v>27205.21</v>
      </c>
      <c r="N2065" s="682">
        <v>2</v>
      </c>
      <c r="O2065" s="748">
        <v>6</v>
      </c>
      <c r="P2065" s="749">
        <v>11464.23</v>
      </c>
    </row>
    <row r="2066" spans="1:16" x14ac:dyDescent="0.2">
      <c r="A2066" s="744">
        <v>480</v>
      </c>
      <c r="B2066" s="744" t="s">
        <v>2598</v>
      </c>
      <c r="C2066" s="744" t="s">
        <v>1201</v>
      </c>
      <c r="D2066" s="746" t="s">
        <v>2604</v>
      </c>
      <c r="E2066" s="750">
        <v>1500</v>
      </c>
      <c r="F2066" s="744" t="s">
        <v>6608</v>
      </c>
      <c r="G2066" s="737" t="s">
        <v>6609</v>
      </c>
      <c r="H2066" s="737" t="s">
        <v>2519</v>
      </c>
      <c r="I2066" s="737" t="s">
        <v>2521</v>
      </c>
      <c r="J2066" s="753" t="s">
        <v>2521</v>
      </c>
      <c r="K2066" s="682">
        <v>1</v>
      </c>
      <c r="L2066" s="748">
        <v>12</v>
      </c>
      <c r="M2066" s="749">
        <v>29629.73</v>
      </c>
      <c r="N2066" s="682">
        <v>1</v>
      </c>
      <c r="O2066" s="748">
        <v>6</v>
      </c>
      <c r="P2066" s="749">
        <v>12929.59</v>
      </c>
    </row>
    <row r="2067" spans="1:16" ht="22.5" x14ac:dyDescent="0.2">
      <c r="A2067" s="744">
        <v>480</v>
      </c>
      <c r="B2067" s="744" t="s">
        <v>1264</v>
      </c>
      <c r="C2067" s="744" t="s">
        <v>1201</v>
      </c>
      <c r="D2067" s="746" t="s">
        <v>6610</v>
      </c>
      <c r="E2067" s="750">
        <v>1500</v>
      </c>
      <c r="F2067" s="744" t="s">
        <v>6611</v>
      </c>
      <c r="G2067" s="737" t="s">
        <v>6612</v>
      </c>
      <c r="H2067" s="737" t="s">
        <v>6613</v>
      </c>
      <c r="I2067" s="737" t="s">
        <v>2625</v>
      </c>
      <c r="J2067" s="753" t="s">
        <v>2511</v>
      </c>
      <c r="K2067" s="682">
        <v>1</v>
      </c>
      <c r="L2067" s="748">
        <v>12</v>
      </c>
      <c r="M2067" s="749">
        <v>29459.950000000008</v>
      </c>
      <c r="N2067" s="682">
        <v>1</v>
      </c>
      <c r="O2067" s="748">
        <v>6</v>
      </c>
      <c r="P2067" s="749">
        <v>12956.82</v>
      </c>
    </row>
    <row r="2068" spans="1:16" ht="22.5" x14ac:dyDescent="0.2">
      <c r="A2068" s="744">
        <v>480</v>
      </c>
      <c r="B2068" s="744" t="s">
        <v>1264</v>
      </c>
      <c r="C2068" s="744" t="s">
        <v>1201</v>
      </c>
      <c r="D2068" s="746" t="s">
        <v>3141</v>
      </c>
      <c r="E2068" s="750">
        <v>2100</v>
      </c>
      <c r="F2068" s="744" t="s">
        <v>6614</v>
      </c>
      <c r="G2068" s="737" t="s">
        <v>6615</v>
      </c>
      <c r="H2068" s="737" t="s">
        <v>6616</v>
      </c>
      <c r="I2068" s="737" t="s">
        <v>2526</v>
      </c>
      <c r="J2068" s="753" t="s">
        <v>2526</v>
      </c>
      <c r="K2068" s="682">
        <v>1</v>
      </c>
      <c r="L2068" s="748">
        <v>12</v>
      </c>
      <c r="M2068" s="749">
        <v>36899.82</v>
      </c>
      <c r="N2068" s="682">
        <v>1</v>
      </c>
      <c r="O2068" s="748">
        <v>6</v>
      </c>
      <c r="P2068" s="749">
        <v>16513.93</v>
      </c>
    </row>
    <row r="2069" spans="1:16" x14ac:dyDescent="0.2">
      <c r="A2069" s="744">
        <v>480</v>
      </c>
      <c r="B2069" s="744" t="s">
        <v>2598</v>
      </c>
      <c r="C2069" s="744" t="s">
        <v>1201</v>
      </c>
      <c r="D2069" s="746" t="s">
        <v>2641</v>
      </c>
      <c r="E2069" s="750">
        <v>2100</v>
      </c>
      <c r="F2069" s="744" t="s">
        <v>6617</v>
      </c>
      <c r="G2069" s="737" t="s">
        <v>6618</v>
      </c>
      <c r="H2069" s="737" t="s">
        <v>3434</v>
      </c>
      <c r="I2069" s="737" t="s">
        <v>2625</v>
      </c>
      <c r="J2069" s="753" t="s">
        <v>2511</v>
      </c>
      <c r="K2069" s="682">
        <v>1</v>
      </c>
      <c r="L2069" s="748">
        <v>12</v>
      </c>
      <c r="M2069" s="749">
        <v>35981.209999999992</v>
      </c>
      <c r="N2069" s="682">
        <v>1</v>
      </c>
      <c r="O2069" s="748">
        <v>6</v>
      </c>
      <c r="P2069" s="749">
        <v>16401.440000000002</v>
      </c>
    </row>
    <row r="2070" spans="1:16" x14ac:dyDescent="0.2">
      <c r="A2070" s="744">
        <v>480</v>
      </c>
      <c r="B2070" s="744" t="s">
        <v>1264</v>
      </c>
      <c r="C2070" s="744" t="s">
        <v>1201</v>
      </c>
      <c r="D2070" s="746" t="s">
        <v>6619</v>
      </c>
      <c r="E2070" s="750">
        <v>5500</v>
      </c>
      <c r="F2070" s="744" t="s">
        <v>6620</v>
      </c>
      <c r="G2070" s="737" t="s">
        <v>6621</v>
      </c>
      <c r="H2070" s="737" t="s">
        <v>3597</v>
      </c>
      <c r="I2070" s="737" t="s">
        <v>2625</v>
      </c>
      <c r="J2070" s="753" t="s">
        <v>2511</v>
      </c>
      <c r="K2070" s="682">
        <v>1</v>
      </c>
      <c r="L2070" s="748">
        <v>1</v>
      </c>
      <c r="M2070" s="749">
        <v>8334.4</v>
      </c>
      <c r="N2070" s="682"/>
      <c r="O2070" s="748"/>
      <c r="P2070" s="749"/>
    </row>
    <row r="2071" spans="1:16" x14ac:dyDescent="0.2">
      <c r="A2071" s="744">
        <v>480</v>
      </c>
      <c r="B2071" s="744" t="s">
        <v>1264</v>
      </c>
      <c r="C2071" s="744" t="s">
        <v>1201</v>
      </c>
      <c r="D2071" s="746" t="s">
        <v>4432</v>
      </c>
      <c r="E2071" s="750">
        <v>1500</v>
      </c>
      <c r="F2071" s="744" t="s">
        <v>6622</v>
      </c>
      <c r="G2071" s="737" t="s">
        <v>6623</v>
      </c>
      <c r="H2071" s="737" t="s">
        <v>2583</v>
      </c>
      <c r="I2071" s="737" t="s">
        <v>2526</v>
      </c>
      <c r="J2071" s="753" t="s">
        <v>2526</v>
      </c>
      <c r="K2071" s="682">
        <v>1</v>
      </c>
      <c r="L2071" s="748">
        <v>12</v>
      </c>
      <c r="M2071" s="749">
        <v>29609.88</v>
      </c>
      <c r="N2071" s="682">
        <v>1</v>
      </c>
      <c r="O2071" s="748">
        <v>6</v>
      </c>
      <c r="P2071" s="749">
        <v>12929.59</v>
      </c>
    </row>
    <row r="2072" spans="1:16" x14ac:dyDescent="0.2">
      <c r="A2072" s="744">
        <v>480</v>
      </c>
      <c r="B2072" s="744" t="s">
        <v>2598</v>
      </c>
      <c r="C2072" s="744" t="s">
        <v>1201</v>
      </c>
      <c r="D2072" s="746" t="s">
        <v>2614</v>
      </c>
      <c r="E2072" s="750">
        <v>1500</v>
      </c>
      <c r="F2072" s="744" t="s">
        <v>6624</v>
      </c>
      <c r="G2072" s="737" t="s">
        <v>6625</v>
      </c>
      <c r="H2072" s="737" t="s">
        <v>2571</v>
      </c>
      <c r="I2072" s="737" t="s">
        <v>2625</v>
      </c>
      <c r="J2072" s="753" t="s">
        <v>2511</v>
      </c>
      <c r="K2072" s="682">
        <v>1</v>
      </c>
      <c r="L2072" s="748">
        <v>12</v>
      </c>
      <c r="M2072" s="749">
        <v>29561.390000000003</v>
      </c>
      <c r="N2072" s="682">
        <v>1</v>
      </c>
      <c r="O2072" s="748">
        <v>6</v>
      </c>
      <c r="P2072" s="749">
        <v>12929.59</v>
      </c>
    </row>
    <row r="2073" spans="1:16" x14ac:dyDescent="0.2">
      <c r="A2073" s="744">
        <v>480</v>
      </c>
      <c r="B2073" s="744" t="s">
        <v>1264</v>
      </c>
      <c r="C2073" s="744" t="s">
        <v>1201</v>
      </c>
      <c r="D2073" s="746" t="s">
        <v>2764</v>
      </c>
      <c r="E2073" s="750">
        <v>2100</v>
      </c>
      <c r="F2073" s="744" t="s">
        <v>6626</v>
      </c>
      <c r="G2073" s="737" t="s">
        <v>6627</v>
      </c>
      <c r="H2073" s="737" t="s">
        <v>2583</v>
      </c>
      <c r="I2073" s="737" t="s">
        <v>2526</v>
      </c>
      <c r="J2073" s="753" t="s">
        <v>2526</v>
      </c>
      <c r="K2073" s="682">
        <v>1</v>
      </c>
      <c r="L2073" s="748">
        <v>12</v>
      </c>
      <c r="M2073" s="749">
        <v>36472.89</v>
      </c>
      <c r="N2073" s="682">
        <v>1</v>
      </c>
      <c r="O2073" s="748">
        <v>6</v>
      </c>
      <c r="P2073" s="749">
        <v>16440.079999999998</v>
      </c>
    </row>
    <row r="2074" spans="1:16" x14ac:dyDescent="0.2">
      <c r="A2074" s="744">
        <v>480</v>
      </c>
      <c r="B2074" s="744" t="s">
        <v>2598</v>
      </c>
      <c r="C2074" s="744" t="s">
        <v>1201</v>
      </c>
      <c r="D2074" s="746" t="s">
        <v>2700</v>
      </c>
      <c r="E2074" s="750">
        <v>1800</v>
      </c>
      <c r="F2074" s="744" t="s">
        <v>6628</v>
      </c>
      <c r="G2074" s="737" t="s">
        <v>6629</v>
      </c>
      <c r="H2074" s="737" t="s">
        <v>2640</v>
      </c>
      <c r="I2074" s="737" t="s">
        <v>2625</v>
      </c>
      <c r="J2074" s="753" t="s">
        <v>2511</v>
      </c>
      <c r="K2074" s="682">
        <v>1</v>
      </c>
      <c r="L2074" s="748">
        <v>12</v>
      </c>
      <c r="M2074" s="749">
        <v>33221.89</v>
      </c>
      <c r="N2074" s="682">
        <v>1</v>
      </c>
      <c r="O2074" s="748">
        <v>6</v>
      </c>
      <c r="P2074" s="749">
        <v>14730</v>
      </c>
    </row>
    <row r="2075" spans="1:16" x14ac:dyDescent="0.2">
      <c r="A2075" s="744">
        <v>480</v>
      </c>
      <c r="B2075" s="744" t="s">
        <v>1264</v>
      </c>
      <c r="C2075" s="744" t="s">
        <v>1201</v>
      </c>
      <c r="D2075" s="746" t="s">
        <v>3307</v>
      </c>
      <c r="E2075" s="750">
        <v>2100</v>
      </c>
      <c r="F2075" s="744" t="s">
        <v>6630</v>
      </c>
      <c r="G2075" s="737" t="s">
        <v>6631</v>
      </c>
      <c r="H2075" s="737" t="s">
        <v>6632</v>
      </c>
      <c r="I2075" s="737" t="s">
        <v>2526</v>
      </c>
      <c r="J2075" s="753" t="s">
        <v>2526</v>
      </c>
      <c r="K2075" s="682">
        <v>1</v>
      </c>
      <c r="L2075" s="748">
        <v>12</v>
      </c>
      <c r="M2075" s="749">
        <v>36732.969999999987</v>
      </c>
      <c r="N2075" s="682">
        <v>1</v>
      </c>
      <c r="O2075" s="748">
        <v>6</v>
      </c>
      <c r="P2075" s="749">
        <v>16392.900000000001</v>
      </c>
    </row>
    <row r="2076" spans="1:16" x14ac:dyDescent="0.2">
      <c r="A2076" s="744">
        <v>480</v>
      </c>
      <c r="B2076" s="744" t="s">
        <v>2598</v>
      </c>
      <c r="C2076" s="744" t="s">
        <v>1201</v>
      </c>
      <c r="D2076" s="746" t="s">
        <v>2700</v>
      </c>
      <c r="E2076" s="750">
        <v>1800</v>
      </c>
      <c r="F2076" s="744" t="s">
        <v>6633</v>
      </c>
      <c r="G2076" s="737" t="s">
        <v>6634</v>
      </c>
      <c r="H2076" s="737" t="s">
        <v>3472</v>
      </c>
      <c r="I2076" s="737" t="s">
        <v>2526</v>
      </c>
      <c r="J2076" s="753" t="s">
        <v>2526</v>
      </c>
      <c r="K2076" s="682">
        <v>1</v>
      </c>
      <c r="L2076" s="748">
        <v>12</v>
      </c>
      <c r="M2076" s="749">
        <v>32658.520000000004</v>
      </c>
      <c r="N2076" s="682">
        <v>1</v>
      </c>
      <c r="O2076" s="748">
        <v>6</v>
      </c>
      <c r="P2076" s="749">
        <v>14725.04</v>
      </c>
    </row>
    <row r="2077" spans="1:16" x14ac:dyDescent="0.2">
      <c r="A2077" s="744">
        <v>480</v>
      </c>
      <c r="B2077" s="744" t="s">
        <v>2598</v>
      </c>
      <c r="C2077" s="744" t="s">
        <v>1201</v>
      </c>
      <c r="D2077" s="746" t="s">
        <v>2604</v>
      </c>
      <c r="E2077" s="750">
        <v>1500</v>
      </c>
      <c r="F2077" s="744" t="s">
        <v>6635</v>
      </c>
      <c r="G2077" s="737" t="s">
        <v>6636</v>
      </c>
      <c r="H2077" s="737" t="s">
        <v>6637</v>
      </c>
      <c r="I2077" s="737" t="s">
        <v>2526</v>
      </c>
      <c r="J2077" s="753" t="s">
        <v>2526</v>
      </c>
      <c r="K2077" s="682">
        <v>1</v>
      </c>
      <c r="L2077" s="748">
        <v>12</v>
      </c>
      <c r="M2077" s="749">
        <v>29328.170000000002</v>
      </c>
      <c r="N2077" s="682">
        <v>1</v>
      </c>
      <c r="O2077" s="748">
        <v>6</v>
      </c>
      <c r="P2077" s="749">
        <v>12791.8</v>
      </c>
    </row>
    <row r="2078" spans="1:16" x14ac:dyDescent="0.2">
      <c r="A2078" s="744">
        <v>480</v>
      </c>
      <c r="B2078" s="744" t="s">
        <v>2598</v>
      </c>
      <c r="C2078" s="744" t="s">
        <v>1201</v>
      </c>
      <c r="D2078" s="746" t="s">
        <v>2604</v>
      </c>
      <c r="E2078" s="750">
        <v>1500</v>
      </c>
      <c r="F2078" s="744" t="s">
        <v>6638</v>
      </c>
      <c r="G2078" s="737" t="s">
        <v>6639</v>
      </c>
      <c r="H2078" s="737" t="s">
        <v>3634</v>
      </c>
      <c r="I2078" s="737" t="s">
        <v>2526</v>
      </c>
      <c r="J2078" s="753" t="s">
        <v>2526</v>
      </c>
      <c r="K2078" s="682">
        <v>1</v>
      </c>
      <c r="L2078" s="748">
        <v>12</v>
      </c>
      <c r="M2078" s="749">
        <v>28502.21</v>
      </c>
      <c r="N2078" s="682">
        <v>1</v>
      </c>
      <c r="O2078" s="748">
        <v>6</v>
      </c>
      <c r="P2078" s="749">
        <v>12497.66</v>
      </c>
    </row>
    <row r="2079" spans="1:16" x14ac:dyDescent="0.2">
      <c r="A2079" s="744">
        <v>480</v>
      </c>
      <c r="B2079" s="744" t="s">
        <v>2598</v>
      </c>
      <c r="C2079" s="744" t="s">
        <v>1201</v>
      </c>
      <c r="D2079" s="746" t="s">
        <v>2945</v>
      </c>
      <c r="E2079" s="750">
        <v>1500</v>
      </c>
      <c r="F2079" s="744" t="s">
        <v>6640</v>
      </c>
      <c r="G2079" s="737" t="s">
        <v>6641</v>
      </c>
      <c r="H2079" s="737" t="s">
        <v>2525</v>
      </c>
      <c r="I2079" s="737" t="s">
        <v>2526</v>
      </c>
      <c r="J2079" s="753" t="s">
        <v>2526</v>
      </c>
      <c r="K2079" s="682">
        <v>1</v>
      </c>
      <c r="L2079" s="748">
        <v>12</v>
      </c>
      <c r="M2079" s="749">
        <v>29611.949999999993</v>
      </c>
      <c r="N2079" s="682">
        <v>1</v>
      </c>
      <c r="O2079" s="748">
        <v>6</v>
      </c>
      <c r="P2079" s="749">
        <v>12911.380000000001</v>
      </c>
    </row>
    <row r="2080" spans="1:16" ht="22.5" x14ac:dyDescent="0.2">
      <c r="A2080" s="744">
        <v>480</v>
      </c>
      <c r="B2080" s="744" t="s">
        <v>1264</v>
      </c>
      <c r="C2080" s="744" t="s">
        <v>1201</v>
      </c>
      <c r="D2080" s="746" t="s">
        <v>2614</v>
      </c>
      <c r="E2080" s="750">
        <v>1500</v>
      </c>
      <c r="F2080" s="744" t="s">
        <v>6642</v>
      </c>
      <c r="G2080" s="737" t="s">
        <v>6643</v>
      </c>
      <c r="H2080" s="737" t="s">
        <v>3376</v>
      </c>
      <c r="I2080" s="737" t="s">
        <v>2526</v>
      </c>
      <c r="J2080" s="753" t="s">
        <v>2526</v>
      </c>
      <c r="K2080" s="682">
        <v>1</v>
      </c>
      <c r="L2080" s="748">
        <v>12</v>
      </c>
      <c r="M2080" s="749">
        <v>29566.380000000005</v>
      </c>
      <c r="N2080" s="682">
        <v>1</v>
      </c>
      <c r="O2080" s="748">
        <v>6</v>
      </c>
      <c r="P2080" s="749">
        <v>12862.77</v>
      </c>
    </row>
    <row r="2081" spans="1:16" x14ac:dyDescent="0.2">
      <c r="A2081" s="744">
        <v>480</v>
      </c>
      <c r="B2081" s="744" t="s">
        <v>2598</v>
      </c>
      <c r="C2081" s="744" t="s">
        <v>1201</v>
      </c>
      <c r="D2081" s="746" t="s">
        <v>2604</v>
      </c>
      <c r="E2081" s="750">
        <v>1500</v>
      </c>
      <c r="F2081" s="744" t="s">
        <v>6644</v>
      </c>
      <c r="G2081" s="737" t="s">
        <v>6645</v>
      </c>
      <c r="H2081" s="737" t="s">
        <v>2815</v>
      </c>
      <c r="I2081" s="737" t="s">
        <v>2526</v>
      </c>
      <c r="J2081" s="753" t="s">
        <v>2526</v>
      </c>
      <c r="K2081" s="682">
        <v>1</v>
      </c>
      <c r="L2081" s="748">
        <v>12</v>
      </c>
      <c r="M2081" s="749">
        <v>29038.299999999996</v>
      </c>
      <c r="N2081" s="682">
        <v>1</v>
      </c>
      <c r="O2081" s="748">
        <v>6</v>
      </c>
      <c r="P2081" s="749">
        <v>12717.89</v>
      </c>
    </row>
    <row r="2082" spans="1:16" ht="22.5" x14ac:dyDescent="0.2">
      <c r="A2082" s="744">
        <v>480</v>
      </c>
      <c r="B2082" s="744" t="s">
        <v>1264</v>
      </c>
      <c r="C2082" s="744" t="s">
        <v>1201</v>
      </c>
      <c r="D2082" s="746" t="s">
        <v>2650</v>
      </c>
      <c r="E2082" s="750">
        <v>2100</v>
      </c>
      <c r="F2082" s="744" t="s">
        <v>6646</v>
      </c>
      <c r="G2082" s="737" t="s">
        <v>6647</v>
      </c>
      <c r="H2082" s="737" t="s">
        <v>6648</v>
      </c>
      <c r="I2082" s="737" t="s">
        <v>2603</v>
      </c>
      <c r="J2082" s="753" t="s">
        <v>2547</v>
      </c>
      <c r="K2082" s="682">
        <v>8</v>
      </c>
      <c r="L2082" s="748">
        <v>12</v>
      </c>
      <c r="M2082" s="749">
        <v>30707.339999999997</v>
      </c>
      <c r="N2082" s="682">
        <v>1</v>
      </c>
      <c r="O2082" s="748">
        <v>1</v>
      </c>
      <c r="P2082" s="749">
        <v>3846.94</v>
      </c>
    </row>
    <row r="2083" spans="1:16" x14ac:dyDescent="0.2">
      <c r="A2083" s="744">
        <v>480</v>
      </c>
      <c r="B2083" s="744" t="s">
        <v>2598</v>
      </c>
      <c r="C2083" s="744" t="s">
        <v>1201</v>
      </c>
      <c r="D2083" s="746" t="s">
        <v>2700</v>
      </c>
      <c r="E2083" s="750">
        <v>1800</v>
      </c>
      <c r="F2083" s="744" t="s">
        <v>6649</v>
      </c>
      <c r="G2083" s="737" t="s">
        <v>6650</v>
      </c>
      <c r="H2083" s="737" t="s">
        <v>2509</v>
      </c>
      <c r="I2083" s="737" t="s">
        <v>2625</v>
      </c>
      <c r="J2083" s="753" t="s">
        <v>2511</v>
      </c>
      <c r="K2083" s="682">
        <v>1</v>
      </c>
      <c r="L2083" s="748">
        <v>12</v>
      </c>
      <c r="M2083" s="749">
        <v>33144.430000000008</v>
      </c>
      <c r="N2083" s="682">
        <v>1</v>
      </c>
      <c r="O2083" s="748">
        <v>6</v>
      </c>
      <c r="P2083" s="749">
        <v>14730</v>
      </c>
    </row>
    <row r="2084" spans="1:16" x14ac:dyDescent="0.2">
      <c r="A2084" s="744">
        <v>480</v>
      </c>
      <c r="B2084" s="744" t="s">
        <v>1264</v>
      </c>
      <c r="C2084" s="744" t="s">
        <v>1201</v>
      </c>
      <c r="D2084" s="746" t="s">
        <v>2509</v>
      </c>
      <c r="E2084" s="750">
        <v>4500</v>
      </c>
      <c r="F2084" s="744" t="s">
        <v>6651</v>
      </c>
      <c r="G2084" s="737" t="s">
        <v>6652</v>
      </c>
      <c r="H2084" s="737" t="s">
        <v>6653</v>
      </c>
      <c r="I2084" s="737" t="s">
        <v>2625</v>
      </c>
      <c r="J2084" s="753" t="s">
        <v>2733</v>
      </c>
      <c r="K2084" s="682">
        <v>1</v>
      </c>
      <c r="L2084" s="748">
        <v>12</v>
      </c>
      <c r="M2084" s="749">
        <v>65428.460000000028</v>
      </c>
      <c r="N2084" s="682">
        <v>1</v>
      </c>
      <c r="O2084" s="748">
        <v>6</v>
      </c>
      <c r="P2084" s="749">
        <v>30917.489999999998</v>
      </c>
    </row>
    <row r="2085" spans="1:16" x14ac:dyDescent="0.2">
      <c r="A2085" s="744">
        <v>480</v>
      </c>
      <c r="B2085" s="744" t="s">
        <v>2598</v>
      </c>
      <c r="C2085" s="744" t="s">
        <v>1201</v>
      </c>
      <c r="D2085" s="746" t="s">
        <v>2604</v>
      </c>
      <c r="E2085" s="750">
        <v>1500</v>
      </c>
      <c r="F2085" s="744" t="s">
        <v>6654</v>
      </c>
      <c r="G2085" s="737" t="s">
        <v>6655</v>
      </c>
      <c r="H2085" s="737" t="s">
        <v>2583</v>
      </c>
      <c r="I2085" s="737" t="s">
        <v>2526</v>
      </c>
      <c r="J2085" s="753" t="s">
        <v>2526</v>
      </c>
      <c r="K2085" s="682">
        <v>1</v>
      </c>
      <c r="L2085" s="748">
        <v>12</v>
      </c>
      <c r="M2085" s="749">
        <v>29053.870000000006</v>
      </c>
      <c r="N2085" s="682">
        <v>1</v>
      </c>
      <c r="O2085" s="748">
        <v>6</v>
      </c>
      <c r="P2085" s="749">
        <v>12815.54</v>
      </c>
    </row>
    <row r="2086" spans="1:16" x14ac:dyDescent="0.2">
      <c r="A2086" s="744">
        <v>480</v>
      </c>
      <c r="B2086" s="744" t="s">
        <v>1264</v>
      </c>
      <c r="C2086" s="744" t="s">
        <v>1201</v>
      </c>
      <c r="D2086" s="746" t="s">
        <v>5298</v>
      </c>
      <c r="E2086" s="750">
        <v>2100</v>
      </c>
      <c r="F2086" s="744" t="s">
        <v>6656</v>
      </c>
      <c r="G2086" s="737" t="s">
        <v>6657</v>
      </c>
      <c r="H2086" s="737" t="s">
        <v>6658</v>
      </c>
      <c r="I2086" s="737" t="s">
        <v>2625</v>
      </c>
      <c r="J2086" s="753" t="s">
        <v>2511</v>
      </c>
      <c r="K2086" s="682">
        <v>1</v>
      </c>
      <c r="L2086" s="748">
        <v>12</v>
      </c>
      <c r="M2086" s="749">
        <v>36725.94</v>
      </c>
      <c r="N2086" s="682">
        <v>1</v>
      </c>
      <c r="O2086" s="748">
        <v>6</v>
      </c>
      <c r="P2086" s="749">
        <v>16530</v>
      </c>
    </row>
    <row r="2087" spans="1:16" x14ac:dyDescent="0.2">
      <c r="A2087" s="744">
        <v>480</v>
      </c>
      <c r="B2087" s="744" t="s">
        <v>1264</v>
      </c>
      <c r="C2087" s="744" t="s">
        <v>1201</v>
      </c>
      <c r="D2087" s="746" t="s">
        <v>4329</v>
      </c>
      <c r="E2087" s="750">
        <v>3100</v>
      </c>
      <c r="F2087" s="744" t="s">
        <v>6659</v>
      </c>
      <c r="G2087" s="737" t="s">
        <v>6660</v>
      </c>
      <c r="H2087" s="737" t="s">
        <v>2640</v>
      </c>
      <c r="I2087" s="737" t="s">
        <v>2625</v>
      </c>
      <c r="J2087" s="753" t="s">
        <v>2511</v>
      </c>
      <c r="K2087" s="682">
        <v>1</v>
      </c>
      <c r="L2087" s="748">
        <v>12</v>
      </c>
      <c r="M2087" s="749">
        <v>48529.490000000005</v>
      </c>
      <c r="N2087" s="682">
        <v>1</v>
      </c>
      <c r="O2087" s="748">
        <v>6</v>
      </c>
      <c r="P2087" s="749">
        <v>22290</v>
      </c>
    </row>
    <row r="2088" spans="1:16" ht="22.5" x14ac:dyDescent="0.2">
      <c r="A2088" s="744">
        <v>480</v>
      </c>
      <c r="B2088" s="744" t="s">
        <v>1264</v>
      </c>
      <c r="C2088" s="744" t="s">
        <v>1201</v>
      </c>
      <c r="D2088" s="746" t="s">
        <v>3577</v>
      </c>
      <c r="E2088" s="750">
        <v>3500</v>
      </c>
      <c r="F2088" s="744" t="s">
        <v>6661</v>
      </c>
      <c r="G2088" s="737" t="s">
        <v>6662</v>
      </c>
      <c r="H2088" s="737" t="s">
        <v>5955</v>
      </c>
      <c r="I2088" s="737" t="s">
        <v>2526</v>
      </c>
      <c r="J2088" s="753" t="s">
        <v>2526</v>
      </c>
      <c r="K2088" s="682">
        <v>1</v>
      </c>
      <c r="L2088" s="748">
        <v>12</v>
      </c>
      <c r="M2088" s="749">
        <v>52920.72</v>
      </c>
      <c r="N2088" s="682">
        <v>1</v>
      </c>
      <c r="O2088" s="748">
        <v>6</v>
      </c>
      <c r="P2088" s="749">
        <v>24780</v>
      </c>
    </row>
    <row r="2089" spans="1:16" x14ac:dyDescent="0.2">
      <c r="A2089" s="744">
        <v>480</v>
      </c>
      <c r="B2089" s="744" t="s">
        <v>2598</v>
      </c>
      <c r="C2089" s="744" t="s">
        <v>1201</v>
      </c>
      <c r="D2089" s="746" t="s">
        <v>4931</v>
      </c>
      <c r="E2089" s="750">
        <v>2500</v>
      </c>
      <c r="F2089" s="744" t="s">
        <v>6663</v>
      </c>
      <c r="G2089" s="737" t="s">
        <v>6664</v>
      </c>
      <c r="H2089" s="737" t="s">
        <v>2873</v>
      </c>
      <c r="I2089" s="737" t="s">
        <v>2625</v>
      </c>
      <c r="J2089" s="753" t="s">
        <v>2511</v>
      </c>
      <c r="K2089" s="682">
        <v>1</v>
      </c>
      <c r="L2089" s="748">
        <v>12</v>
      </c>
      <c r="M2089" s="749">
        <v>41123.740000000005</v>
      </c>
      <c r="N2089" s="682">
        <v>1</v>
      </c>
      <c r="O2089" s="748">
        <v>6</v>
      </c>
      <c r="P2089" s="749">
        <v>18520.3</v>
      </c>
    </row>
    <row r="2090" spans="1:16" x14ac:dyDescent="0.2">
      <c r="A2090" s="744">
        <v>480</v>
      </c>
      <c r="B2090" s="744" t="s">
        <v>1264</v>
      </c>
      <c r="C2090" s="744" t="s">
        <v>1201</v>
      </c>
      <c r="D2090" s="746" t="s">
        <v>3556</v>
      </c>
      <c r="E2090" s="750">
        <v>2500</v>
      </c>
      <c r="F2090" s="744" t="s">
        <v>6665</v>
      </c>
      <c r="G2090" s="737" t="s">
        <v>6666</v>
      </c>
      <c r="H2090" s="737" t="s">
        <v>2551</v>
      </c>
      <c r="I2090" s="737" t="s">
        <v>2625</v>
      </c>
      <c r="J2090" s="753" t="s">
        <v>2511</v>
      </c>
      <c r="K2090" s="682">
        <v>1</v>
      </c>
      <c r="L2090" s="748">
        <v>12</v>
      </c>
      <c r="M2090" s="749">
        <v>40648.049999999996</v>
      </c>
      <c r="N2090" s="682">
        <v>1</v>
      </c>
      <c r="O2090" s="748">
        <v>6</v>
      </c>
      <c r="P2090" s="749">
        <v>14834.070000000002</v>
      </c>
    </row>
    <row r="2091" spans="1:16" x14ac:dyDescent="0.2">
      <c r="A2091" s="744">
        <v>480</v>
      </c>
      <c r="B2091" s="744" t="s">
        <v>2598</v>
      </c>
      <c r="C2091" s="744" t="s">
        <v>1201</v>
      </c>
      <c r="D2091" s="746" t="s">
        <v>2614</v>
      </c>
      <c r="E2091" s="750">
        <v>1500</v>
      </c>
      <c r="F2091" s="744" t="s">
        <v>6667</v>
      </c>
      <c r="G2091" s="737" t="s">
        <v>6668</v>
      </c>
      <c r="H2091" s="737" t="s">
        <v>6669</v>
      </c>
      <c r="I2091" s="737" t="s">
        <v>2625</v>
      </c>
      <c r="J2091" s="753" t="s">
        <v>2511</v>
      </c>
      <c r="K2091" s="682">
        <v>4</v>
      </c>
      <c r="L2091" s="748">
        <v>12</v>
      </c>
      <c r="M2091" s="749">
        <v>29329.179999999997</v>
      </c>
      <c r="N2091" s="682">
        <v>1</v>
      </c>
      <c r="O2091" s="748">
        <v>6</v>
      </c>
      <c r="P2091" s="749">
        <v>12859.310000000001</v>
      </c>
    </row>
    <row r="2092" spans="1:16" x14ac:dyDescent="0.2">
      <c r="A2092" s="744">
        <v>480</v>
      </c>
      <c r="B2092" s="744" t="s">
        <v>1264</v>
      </c>
      <c r="C2092" s="744" t="s">
        <v>1201</v>
      </c>
      <c r="D2092" s="746" t="s">
        <v>2614</v>
      </c>
      <c r="E2092" s="750">
        <v>1500</v>
      </c>
      <c r="F2092" s="744" t="s">
        <v>6670</v>
      </c>
      <c r="G2092" s="737" t="s">
        <v>6671</v>
      </c>
      <c r="H2092" s="737" t="s">
        <v>3434</v>
      </c>
      <c r="I2092" s="737" t="s">
        <v>2625</v>
      </c>
      <c r="J2092" s="753" t="s">
        <v>2511</v>
      </c>
      <c r="K2092" s="682">
        <v>4</v>
      </c>
      <c r="L2092" s="748">
        <v>12</v>
      </c>
      <c r="M2092" s="749">
        <v>29078.3</v>
      </c>
      <c r="N2092" s="682">
        <v>1</v>
      </c>
      <c r="O2092" s="748">
        <v>6</v>
      </c>
      <c r="P2092" s="749">
        <v>13083.04</v>
      </c>
    </row>
    <row r="2093" spans="1:16" x14ac:dyDescent="0.2">
      <c r="A2093" s="744">
        <v>480</v>
      </c>
      <c r="B2093" s="744" t="s">
        <v>1264</v>
      </c>
      <c r="C2093" s="744" t="s">
        <v>1201</v>
      </c>
      <c r="D2093" s="746" t="s">
        <v>6672</v>
      </c>
      <c r="E2093" s="750">
        <v>1800</v>
      </c>
      <c r="F2093" s="744" t="s">
        <v>6673</v>
      </c>
      <c r="G2093" s="737" t="s">
        <v>6674</v>
      </c>
      <c r="H2093" s="737" t="s">
        <v>6675</v>
      </c>
      <c r="I2093" s="737" t="s">
        <v>2625</v>
      </c>
      <c r="J2093" s="753" t="s">
        <v>2511</v>
      </c>
      <c r="K2093" s="682">
        <v>5</v>
      </c>
      <c r="L2093" s="748">
        <v>12</v>
      </c>
      <c r="M2093" s="749">
        <v>26938.709999999995</v>
      </c>
      <c r="N2093" s="682">
        <v>1</v>
      </c>
      <c r="O2093" s="748">
        <v>1</v>
      </c>
      <c r="P2093" s="749">
        <v>3144.25</v>
      </c>
    </row>
    <row r="2094" spans="1:16" x14ac:dyDescent="0.2">
      <c r="A2094" s="744">
        <v>480</v>
      </c>
      <c r="B2094" s="744" t="s">
        <v>1264</v>
      </c>
      <c r="C2094" s="744" t="s">
        <v>1201</v>
      </c>
      <c r="D2094" s="746" t="s">
        <v>6573</v>
      </c>
      <c r="E2094" s="750">
        <v>5000</v>
      </c>
      <c r="F2094" s="744" t="s">
        <v>6676</v>
      </c>
      <c r="G2094" s="737" t="s">
        <v>6677</v>
      </c>
      <c r="H2094" s="737" t="s">
        <v>2806</v>
      </c>
      <c r="I2094" s="737" t="s">
        <v>2625</v>
      </c>
      <c r="J2094" s="753" t="s">
        <v>2511</v>
      </c>
      <c r="K2094" s="682">
        <v>1</v>
      </c>
      <c r="L2094" s="748">
        <v>12</v>
      </c>
      <c r="M2094" s="749">
        <v>71616.349999999991</v>
      </c>
      <c r="N2094" s="682">
        <v>1</v>
      </c>
      <c r="O2094" s="748">
        <v>6</v>
      </c>
      <c r="P2094" s="749">
        <v>33921.980000000003</v>
      </c>
    </row>
    <row r="2095" spans="1:16" x14ac:dyDescent="0.2">
      <c r="A2095" s="744">
        <v>480</v>
      </c>
      <c r="B2095" s="744" t="s">
        <v>3203</v>
      </c>
      <c r="C2095" s="744" t="s">
        <v>1201</v>
      </c>
      <c r="D2095" s="746" t="s">
        <v>3850</v>
      </c>
      <c r="E2095" s="750">
        <v>2100</v>
      </c>
      <c r="F2095" s="744" t="s">
        <v>2490</v>
      </c>
      <c r="G2095" s="737" t="s">
        <v>2491</v>
      </c>
      <c r="H2095" s="737" t="s">
        <v>6678</v>
      </c>
      <c r="I2095" s="737" t="s">
        <v>2625</v>
      </c>
      <c r="J2095" s="753" t="s">
        <v>2511</v>
      </c>
      <c r="K2095" s="682">
        <v>1</v>
      </c>
      <c r="L2095" s="748">
        <v>6</v>
      </c>
      <c r="M2095" s="749">
        <v>23086.940000000002</v>
      </c>
      <c r="N2095" s="682"/>
      <c r="O2095" s="748"/>
      <c r="P2095" s="749"/>
    </row>
    <row r="2096" spans="1:16" x14ac:dyDescent="0.2">
      <c r="A2096" s="744">
        <v>480</v>
      </c>
      <c r="B2096" s="744" t="s">
        <v>1264</v>
      </c>
      <c r="C2096" s="744" t="s">
        <v>1201</v>
      </c>
      <c r="D2096" s="746" t="s">
        <v>4486</v>
      </c>
      <c r="E2096" s="750">
        <v>4500</v>
      </c>
      <c r="F2096" s="744" t="s">
        <v>6679</v>
      </c>
      <c r="G2096" s="737" t="s">
        <v>6680</v>
      </c>
      <c r="H2096" s="737" t="s">
        <v>6681</v>
      </c>
      <c r="I2096" s="737" t="s">
        <v>2625</v>
      </c>
      <c r="J2096" s="753" t="s">
        <v>2511</v>
      </c>
      <c r="K2096" s="682">
        <v>5</v>
      </c>
      <c r="L2096" s="748">
        <v>12</v>
      </c>
      <c r="M2096" s="749">
        <v>59519.380000000005</v>
      </c>
      <c r="N2096" s="682">
        <v>2</v>
      </c>
      <c r="O2096" s="748">
        <v>6</v>
      </c>
      <c r="P2096" s="749">
        <v>27930</v>
      </c>
    </row>
    <row r="2097" spans="1:16" ht="22.5" x14ac:dyDescent="0.2">
      <c r="A2097" s="744">
        <v>480</v>
      </c>
      <c r="B2097" s="744" t="s">
        <v>1264</v>
      </c>
      <c r="C2097" s="744" t="s">
        <v>1201</v>
      </c>
      <c r="D2097" s="746" t="s">
        <v>3556</v>
      </c>
      <c r="E2097" s="750">
        <v>2500</v>
      </c>
      <c r="F2097" s="744" t="s">
        <v>6682</v>
      </c>
      <c r="G2097" s="737" t="s">
        <v>6683</v>
      </c>
      <c r="H2097" s="737" t="s">
        <v>2640</v>
      </c>
      <c r="I2097" s="737" t="s">
        <v>2625</v>
      </c>
      <c r="J2097" s="753" t="s">
        <v>2511</v>
      </c>
      <c r="K2097" s="682">
        <v>1</v>
      </c>
      <c r="L2097" s="748">
        <v>12</v>
      </c>
      <c r="M2097" s="749">
        <v>40968.710000000006</v>
      </c>
      <c r="N2097" s="682">
        <v>1</v>
      </c>
      <c r="O2097" s="748">
        <v>6</v>
      </c>
      <c r="P2097" s="749">
        <v>18724.989999999998</v>
      </c>
    </row>
    <row r="2098" spans="1:16" ht="22.5" x14ac:dyDescent="0.2">
      <c r="A2098" s="744">
        <v>480</v>
      </c>
      <c r="B2098" s="744" t="s">
        <v>2598</v>
      </c>
      <c r="C2098" s="744" t="s">
        <v>1201</v>
      </c>
      <c r="D2098" s="746" t="s">
        <v>2611</v>
      </c>
      <c r="E2098" s="750">
        <v>1500</v>
      </c>
      <c r="F2098" s="744" t="s">
        <v>6684</v>
      </c>
      <c r="G2098" s="737" t="s">
        <v>6685</v>
      </c>
      <c r="H2098" s="737" t="s">
        <v>2873</v>
      </c>
      <c r="I2098" s="737" t="s">
        <v>2625</v>
      </c>
      <c r="J2098" s="753" t="s">
        <v>2511</v>
      </c>
      <c r="K2098" s="682">
        <v>5</v>
      </c>
      <c r="L2098" s="748">
        <v>12</v>
      </c>
      <c r="M2098" s="749">
        <v>23583.230000000003</v>
      </c>
      <c r="N2098" s="682">
        <v>2</v>
      </c>
      <c r="O2098" s="748">
        <v>6</v>
      </c>
      <c r="P2098" s="749">
        <v>9916.76</v>
      </c>
    </row>
    <row r="2099" spans="1:16" x14ac:dyDescent="0.2">
      <c r="A2099" s="744">
        <v>480</v>
      </c>
      <c r="B2099" s="744" t="s">
        <v>2598</v>
      </c>
      <c r="C2099" s="744" t="s">
        <v>1201</v>
      </c>
      <c r="D2099" s="746" t="s">
        <v>6686</v>
      </c>
      <c r="E2099" s="750">
        <v>5000</v>
      </c>
      <c r="F2099" s="744" t="s">
        <v>6687</v>
      </c>
      <c r="G2099" s="737" t="s">
        <v>6688</v>
      </c>
      <c r="H2099" s="737" t="s">
        <v>4317</v>
      </c>
      <c r="I2099" s="737" t="s">
        <v>2625</v>
      </c>
      <c r="J2099" s="753" t="s">
        <v>2511</v>
      </c>
      <c r="K2099" s="682">
        <v>1</v>
      </c>
      <c r="L2099" s="748">
        <v>12</v>
      </c>
      <c r="M2099" s="749">
        <v>71888.759999999995</v>
      </c>
      <c r="N2099" s="682">
        <v>1</v>
      </c>
      <c r="O2099" s="748">
        <v>6</v>
      </c>
      <c r="P2099" s="749">
        <v>33847.119999999995</v>
      </c>
    </row>
    <row r="2100" spans="1:16" ht="22.5" x14ac:dyDescent="0.2">
      <c r="A2100" s="744">
        <v>480</v>
      </c>
      <c r="B2100" s="744" t="s">
        <v>2598</v>
      </c>
      <c r="C2100" s="744" t="s">
        <v>1201</v>
      </c>
      <c r="D2100" s="746" t="s">
        <v>2942</v>
      </c>
      <c r="E2100" s="750">
        <v>2700</v>
      </c>
      <c r="F2100" s="744" t="s">
        <v>6689</v>
      </c>
      <c r="G2100" s="737" t="s">
        <v>6690</v>
      </c>
      <c r="H2100" s="737" t="s">
        <v>6691</v>
      </c>
      <c r="I2100" s="737" t="s">
        <v>2603</v>
      </c>
      <c r="J2100" s="753" t="s">
        <v>2547</v>
      </c>
      <c r="K2100" s="682">
        <v>1</v>
      </c>
      <c r="L2100" s="748">
        <v>12</v>
      </c>
      <c r="M2100" s="749">
        <v>43984.21</v>
      </c>
      <c r="N2100" s="682">
        <v>1</v>
      </c>
      <c r="O2100" s="748">
        <v>6</v>
      </c>
      <c r="P2100" s="749">
        <v>20130</v>
      </c>
    </row>
    <row r="2101" spans="1:16" x14ac:dyDescent="0.2">
      <c r="A2101" s="744">
        <v>480</v>
      </c>
      <c r="B2101" s="744" t="s">
        <v>2598</v>
      </c>
      <c r="C2101" s="744" t="s">
        <v>1201</v>
      </c>
      <c r="D2101" s="746" t="s">
        <v>2614</v>
      </c>
      <c r="E2101" s="750">
        <v>1500</v>
      </c>
      <c r="F2101" s="744" t="s">
        <v>6692</v>
      </c>
      <c r="G2101" s="737" t="s">
        <v>6693</v>
      </c>
      <c r="H2101" s="737" t="s">
        <v>3649</v>
      </c>
      <c r="I2101" s="737" t="s">
        <v>2625</v>
      </c>
      <c r="J2101" s="753" t="s">
        <v>2511</v>
      </c>
      <c r="K2101" s="682">
        <v>1</v>
      </c>
      <c r="L2101" s="748">
        <v>12</v>
      </c>
      <c r="M2101" s="749">
        <v>29075.970000000005</v>
      </c>
      <c r="N2101" s="682">
        <v>1</v>
      </c>
      <c r="O2101" s="748">
        <v>6</v>
      </c>
      <c r="P2101" s="749">
        <v>12802.23</v>
      </c>
    </row>
    <row r="2102" spans="1:16" ht="22.5" x14ac:dyDescent="0.2">
      <c r="A2102" s="744">
        <v>480</v>
      </c>
      <c r="B2102" s="744" t="s">
        <v>1264</v>
      </c>
      <c r="C2102" s="744" t="s">
        <v>1201</v>
      </c>
      <c r="D2102" s="746" t="s">
        <v>2650</v>
      </c>
      <c r="E2102" s="750">
        <v>2100</v>
      </c>
      <c r="F2102" s="744" t="s">
        <v>6694</v>
      </c>
      <c r="G2102" s="737" t="s">
        <v>6695</v>
      </c>
      <c r="H2102" s="737" t="s">
        <v>6696</v>
      </c>
      <c r="I2102" s="737" t="s">
        <v>2625</v>
      </c>
      <c r="J2102" s="753" t="s">
        <v>2511</v>
      </c>
      <c r="K2102" s="682">
        <v>7</v>
      </c>
      <c r="L2102" s="748">
        <v>12</v>
      </c>
      <c r="M2102" s="749">
        <v>30775.45</v>
      </c>
      <c r="N2102" s="682">
        <v>2</v>
      </c>
      <c r="O2102" s="748">
        <v>6</v>
      </c>
      <c r="P2102" s="749">
        <v>13522.71</v>
      </c>
    </row>
    <row r="2103" spans="1:16" ht="22.5" x14ac:dyDescent="0.2">
      <c r="A2103" s="744">
        <v>480</v>
      </c>
      <c r="B2103" s="744" t="s">
        <v>2598</v>
      </c>
      <c r="C2103" s="744" t="s">
        <v>1201</v>
      </c>
      <c r="D2103" s="746" t="s">
        <v>2604</v>
      </c>
      <c r="E2103" s="750">
        <v>1500</v>
      </c>
      <c r="F2103" s="744" t="s">
        <v>6697</v>
      </c>
      <c r="G2103" s="737" t="s">
        <v>6698</v>
      </c>
      <c r="H2103" s="737" t="s">
        <v>6699</v>
      </c>
      <c r="I2103" s="737" t="s">
        <v>2625</v>
      </c>
      <c r="J2103" s="753" t="s">
        <v>2511</v>
      </c>
      <c r="K2103" s="682">
        <v>1</v>
      </c>
      <c r="L2103" s="748">
        <v>12</v>
      </c>
      <c r="M2103" s="749">
        <v>29092.43</v>
      </c>
      <c r="N2103" s="682">
        <v>1</v>
      </c>
      <c r="O2103" s="748">
        <v>6</v>
      </c>
      <c r="P2103" s="749">
        <v>12766.64</v>
      </c>
    </row>
    <row r="2104" spans="1:16" x14ac:dyDescent="0.2">
      <c r="A2104" s="744">
        <v>480</v>
      </c>
      <c r="B2104" s="744" t="s">
        <v>1264</v>
      </c>
      <c r="C2104" s="744" t="s">
        <v>1201</v>
      </c>
      <c r="D2104" s="746" t="s">
        <v>6593</v>
      </c>
      <c r="E2104" s="750">
        <v>5500</v>
      </c>
      <c r="F2104" s="744" t="s">
        <v>6700</v>
      </c>
      <c r="G2104" s="737" t="s">
        <v>6701</v>
      </c>
      <c r="H2104" s="737" t="s">
        <v>2806</v>
      </c>
      <c r="I2104" s="737" t="s">
        <v>2625</v>
      </c>
      <c r="J2104" s="753" t="s">
        <v>2511</v>
      </c>
      <c r="K2104" s="682">
        <v>1</v>
      </c>
      <c r="L2104" s="748">
        <v>12</v>
      </c>
      <c r="M2104" s="749">
        <v>71132.81</v>
      </c>
      <c r="N2104" s="682">
        <v>1</v>
      </c>
      <c r="O2104" s="748">
        <v>6</v>
      </c>
      <c r="P2104" s="749">
        <v>34002.58</v>
      </c>
    </row>
    <row r="2105" spans="1:16" ht="22.5" x14ac:dyDescent="0.2">
      <c r="A2105" s="744">
        <v>480</v>
      </c>
      <c r="B2105" s="744" t="s">
        <v>1264</v>
      </c>
      <c r="C2105" s="744" t="s">
        <v>1201</v>
      </c>
      <c r="D2105" s="746" t="s">
        <v>3036</v>
      </c>
      <c r="E2105" s="750">
        <v>2100</v>
      </c>
      <c r="F2105" s="744" t="s">
        <v>6702</v>
      </c>
      <c r="G2105" s="737" t="s">
        <v>6703</v>
      </c>
      <c r="H2105" s="737" t="s">
        <v>2587</v>
      </c>
      <c r="I2105" s="737" t="s">
        <v>2526</v>
      </c>
      <c r="J2105" s="753" t="s">
        <v>2526</v>
      </c>
      <c r="K2105" s="682">
        <v>1</v>
      </c>
      <c r="L2105" s="748">
        <v>12</v>
      </c>
      <c r="M2105" s="749">
        <v>36140.820000000007</v>
      </c>
      <c r="N2105" s="682">
        <v>1</v>
      </c>
      <c r="O2105" s="748">
        <v>6</v>
      </c>
      <c r="P2105" s="749">
        <v>16114.9</v>
      </c>
    </row>
    <row r="2106" spans="1:16" x14ac:dyDescent="0.2">
      <c r="A2106" s="744">
        <v>480</v>
      </c>
      <c r="B2106" s="744" t="s">
        <v>1264</v>
      </c>
      <c r="C2106" s="744" t="s">
        <v>1201</v>
      </c>
      <c r="D2106" s="746" t="s">
        <v>6704</v>
      </c>
      <c r="E2106" s="750">
        <v>3100</v>
      </c>
      <c r="F2106" s="744" t="s">
        <v>6705</v>
      </c>
      <c r="G2106" s="737" t="s">
        <v>6706</v>
      </c>
      <c r="H2106" s="737" t="s">
        <v>3517</v>
      </c>
      <c r="I2106" s="737" t="s">
        <v>2625</v>
      </c>
      <c r="J2106" s="753" t="s">
        <v>2511</v>
      </c>
      <c r="K2106" s="682">
        <v>1</v>
      </c>
      <c r="L2106" s="748">
        <v>12</v>
      </c>
      <c r="M2106" s="749">
        <v>48089.000000000007</v>
      </c>
      <c r="N2106" s="682">
        <v>1</v>
      </c>
      <c r="O2106" s="748">
        <v>6</v>
      </c>
      <c r="P2106" s="749">
        <v>22380.510000000002</v>
      </c>
    </row>
    <row r="2107" spans="1:16" ht="22.5" x14ac:dyDescent="0.2">
      <c r="A2107" s="744">
        <v>480</v>
      </c>
      <c r="B2107" s="744" t="s">
        <v>2598</v>
      </c>
      <c r="C2107" s="744" t="s">
        <v>1201</v>
      </c>
      <c r="D2107" s="746" t="s">
        <v>2614</v>
      </c>
      <c r="E2107" s="750">
        <v>1500</v>
      </c>
      <c r="F2107" s="744" t="s">
        <v>6707</v>
      </c>
      <c r="G2107" s="737" t="s">
        <v>6708</v>
      </c>
      <c r="H2107" s="737" t="s">
        <v>6709</v>
      </c>
      <c r="I2107" s="737" t="s">
        <v>2625</v>
      </c>
      <c r="J2107" s="753" t="s">
        <v>2511</v>
      </c>
      <c r="K2107" s="682">
        <v>1</v>
      </c>
      <c r="L2107" s="748">
        <v>12</v>
      </c>
      <c r="M2107" s="749">
        <v>29696.570000000003</v>
      </c>
      <c r="N2107" s="682">
        <v>1</v>
      </c>
      <c r="O2107" s="748">
        <v>6</v>
      </c>
      <c r="P2107" s="749">
        <v>12929.44</v>
      </c>
    </row>
    <row r="2108" spans="1:16" x14ac:dyDescent="0.2">
      <c r="A2108" s="744">
        <v>480</v>
      </c>
      <c r="B2108" s="744" t="s">
        <v>1264</v>
      </c>
      <c r="C2108" s="744" t="s">
        <v>1201</v>
      </c>
      <c r="D2108" s="746" t="s">
        <v>2674</v>
      </c>
      <c r="E2108" s="750">
        <v>1500</v>
      </c>
      <c r="F2108" s="744" t="s">
        <v>6710</v>
      </c>
      <c r="G2108" s="737" t="s">
        <v>6711</v>
      </c>
      <c r="H2108" s="737" t="s">
        <v>6712</v>
      </c>
      <c r="I2108" s="737" t="s">
        <v>2625</v>
      </c>
      <c r="J2108" s="753" t="s">
        <v>2511</v>
      </c>
      <c r="K2108" s="682">
        <v>1</v>
      </c>
      <c r="L2108" s="748">
        <v>12</v>
      </c>
      <c r="M2108" s="749">
        <v>29680.28</v>
      </c>
      <c r="N2108" s="682">
        <v>1</v>
      </c>
      <c r="O2108" s="748">
        <v>6</v>
      </c>
      <c r="P2108" s="749">
        <v>12930</v>
      </c>
    </row>
    <row r="2109" spans="1:16" x14ac:dyDescent="0.2">
      <c r="A2109" s="744">
        <v>480</v>
      </c>
      <c r="B2109" s="744" t="s">
        <v>2598</v>
      </c>
      <c r="C2109" s="744" t="s">
        <v>1201</v>
      </c>
      <c r="D2109" s="746" t="s">
        <v>3226</v>
      </c>
      <c r="E2109" s="750">
        <v>1500</v>
      </c>
      <c r="F2109" s="744" t="s">
        <v>6713</v>
      </c>
      <c r="G2109" s="737" t="s">
        <v>6714</v>
      </c>
      <c r="H2109" s="737" t="s">
        <v>6715</v>
      </c>
      <c r="I2109" s="737" t="s">
        <v>2526</v>
      </c>
      <c r="J2109" s="753" t="s">
        <v>2526</v>
      </c>
      <c r="K2109" s="682">
        <v>1</v>
      </c>
      <c r="L2109" s="748">
        <v>12</v>
      </c>
      <c r="M2109" s="749">
        <v>29534.590000000007</v>
      </c>
      <c r="N2109" s="682">
        <v>1</v>
      </c>
      <c r="O2109" s="748">
        <v>6</v>
      </c>
      <c r="P2109" s="749">
        <v>12913.89</v>
      </c>
    </row>
    <row r="2110" spans="1:16" x14ac:dyDescent="0.2">
      <c r="A2110" s="744">
        <v>480</v>
      </c>
      <c r="B2110" s="744" t="s">
        <v>1264</v>
      </c>
      <c r="C2110" s="744" t="s">
        <v>1201</v>
      </c>
      <c r="D2110" s="746" t="s">
        <v>3399</v>
      </c>
      <c r="E2110" s="750">
        <v>1800</v>
      </c>
      <c r="F2110" s="744" t="s">
        <v>6716</v>
      </c>
      <c r="G2110" s="737" t="s">
        <v>6717</v>
      </c>
      <c r="H2110" s="737" t="s">
        <v>6718</v>
      </c>
      <c r="I2110" s="737" t="s">
        <v>2526</v>
      </c>
      <c r="J2110" s="753" t="s">
        <v>2526</v>
      </c>
      <c r="K2110" s="682">
        <v>1</v>
      </c>
      <c r="L2110" s="748">
        <v>12</v>
      </c>
      <c r="M2110" s="749">
        <v>32563.979999999996</v>
      </c>
      <c r="N2110" s="682">
        <v>1</v>
      </c>
      <c r="O2110" s="748">
        <v>6</v>
      </c>
      <c r="P2110" s="749">
        <v>14455.58</v>
      </c>
    </row>
    <row r="2111" spans="1:16" ht="22.5" x14ac:dyDescent="0.2">
      <c r="A2111" s="744">
        <v>480</v>
      </c>
      <c r="B2111" s="744" t="s">
        <v>1264</v>
      </c>
      <c r="C2111" s="744" t="s">
        <v>1201</v>
      </c>
      <c r="D2111" s="746" t="s">
        <v>6719</v>
      </c>
      <c r="E2111" s="750">
        <v>4500</v>
      </c>
      <c r="F2111" s="744" t="s">
        <v>6720</v>
      </c>
      <c r="G2111" s="737" t="s">
        <v>6721</v>
      </c>
      <c r="H2111" s="737" t="s">
        <v>2792</v>
      </c>
      <c r="I2111" s="737" t="s">
        <v>2625</v>
      </c>
      <c r="J2111" s="753" t="s">
        <v>2511</v>
      </c>
      <c r="K2111" s="682">
        <v>1</v>
      </c>
      <c r="L2111" s="748">
        <v>12</v>
      </c>
      <c r="M2111" s="749">
        <v>64159.329999999987</v>
      </c>
      <c r="N2111" s="682">
        <v>1</v>
      </c>
      <c r="O2111" s="748">
        <v>6</v>
      </c>
      <c r="P2111" s="749">
        <v>30320.97</v>
      </c>
    </row>
    <row r="2112" spans="1:16" x14ac:dyDescent="0.2">
      <c r="A2112" s="744">
        <v>480</v>
      </c>
      <c r="B2112" s="744" t="s">
        <v>2598</v>
      </c>
      <c r="C2112" s="744" t="s">
        <v>1201</v>
      </c>
      <c r="D2112" s="746" t="s">
        <v>2700</v>
      </c>
      <c r="E2112" s="750">
        <v>1500</v>
      </c>
      <c r="F2112" s="744" t="s">
        <v>6722</v>
      </c>
      <c r="G2112" s="737" t="s">
        <v>6723</v>
      </c>
      <c r="H2112" s="737" t="s">
        <v>2509</v>
      </c>
      <c r="I2112" s="737" t="s">
        <v>2625</v>
      </c>
      <c r="J2112" s="753" t="s">
        <v>2511</v>
      </c>
      <c r="K2112" s="682">
        <v>1</v>
      </c>
      <c r="L2112" s="748">
        <v>12</v>
      </c>
      <c r="M2112" s="749">
        <v>29483.219999999998</v>
      </c>
      <c r="N2112" s="682">
        <v>1</v>
      </c>
      <c r="O2112" s="748">
        <v>6</v>
      </c>
      <c r="P2112" s="749">
        <v>12863.33</v>
      </c>
    </row>
    <row r="2113" spans="1:16" x14ac:dyDescent="0.2">
      <c r="A2113" s="744">
        <v>480</v>
      </c>
      <c r="B2113" s="744" t="s">
        <v>2598</v>
      </c>
      <c r="C2113" s="744" t="s">
        <v>1201</v>
      </c>
      <c r="D2113" s="746" t="s">
        <v>4931</v>
      </c>
      <c r="E2113" s="750">
        <v>2500</v>
      </c>
      <c r="F2113" s="744" t="s">
        <v>6724</v>
      </c>
      <c r="G2113" s="737" t="s">
        <v>6725</v>
      </c>
      <c r="H2113" s="737" t="s">
        <v>2873</v>
      </c>
      <c r="I2113" s="737" t="s">
        <v>2625</v>
      </c>
      <c r="J2113" s="753" t="s">
        <v>2511</v>
      </c>
      <c r="K2113" s="682">
        <v>1</v>
      </c>
      <c r="L2113" s="748">
        <v>12</v>
      </c>
      <c r="M2113" s="749">
        <v>41545.000000000007</v>
      </c>
      <c r="N2113" s="682">
        <v>1</v>
      </c>
      <c r="O2113" s="748">
        <v>6</v>
      </c>
      <c r="P2113" s="749">
        <v>18826.669999999998</v>
      </c>
    </row>
    <row r="2114" spans="1:16" x14ac:dyDescent="0.2">
      <c r="A2114" s="744">
        <v>480</v>
      </c>
      <c r="B2114" s="744" t="s">
        <v>1264</v>
      </c>
      <c r="C2114" s="744" t="s">
        <v>1201</v>
      </c>
      <c r="D2114" s="746" t="s">
        <v>2604</v>
      </c>
      <c r="E2114" s="750">
        <v>1500</v>
      </c>
      <c r="F2114" s="744" t="s">
        <v>1314</v>
      </c>
      <c r="G2114" s="737" t="s">
        <v>1315</v>
      </c>
      <c r="H2114" s="737" t="s">
        <v>2583</v>
      </c>
      <c r="I2114" s="737" t="s">
        <v>2526</v>
      </c>
      <c r="J2114" s="753" t="s">
        <v>2526</v>
      </c>
      <c r="K2114" s="682">
        <v>1</v>
      </c>
      <c r="L2114" s="748">
        <v>11</v>
      </c>
      <c r="M2114" s="749">
        <v>6095</v>
      </c>
      <c r="N2114" s="682"/>
      <c r="O2114" s="748"/>
      <c r="P2114" s="749"/>
    </row>
    <row r="2115" spans="1:16" x14ac:dyDescent="0.2">
      <c r="A2115" s="744">
        <v>480</v>
      </c>
      <c r="B2115" s="744" t="s">
        <v>2598</v>
      </c>
      <c r="C2115" s="744" t="s">
        <v>1201</v>
      </c>
      <c r="D2115" s="746" t="s">
        <v>2700</v>
      </c>
      <c r="E2115" s="750">
        <v>1500</v>
      </c>
      <c r="F2115" s="744" t="s">
        <v>6726</v>
      </c>
      <c r="G2115" s="737" t="s">
        <v>6727</v>
      </c>
      <c r="H2115" s="737" t="s">
        <v>6728</v>
      </c>
      <c r="I2115" s="737" t="s">
        <v>2526</v>
      </c>
      <c r="J2115" s="753" t="s">
        <v>2526</v>
      </c>
      <c r="K2115" s="682">
        <v>1</v>
      </c>
      <c r="L2115" s="748">
        <v>12</v>
      </c>
      <c r="M2115" s="749">
        <v>29463.199999999997</v>
      </c>
      <c r="N2115" s="682">
        <v>1</v>
      </c>
      <c r="O2115" s="748">
        <v>6</v>
      </c>
      <c r="P2115" s="749">
        <v>12783.05</v>
      </c>
    </row>
    <row r="2116" spans="1:16" x14ac:dyDescent="0.2">
      <c r="A2116" s="744">
        <v>480</v>
      </c>
      <c r="B2116" s="744" t="s">
        <v>1264</v>
      </c>
      <c r="C2116" s="744" t="s">
        <v>1201</v>
      </c>
      <c r="D2116" s="746" t="s">
        <v>3307</v>
      </c>
      <c r="E2116" s="750">
        <v>2100</v>
      </c>
      <c r="F2116" s="744" t="s">
        <v>6729</v>
      </c>
      <c r="G2116" s="737" t="s">
        <v>6730</v>
      </c>
      <c r="H2116" s="737" t="s">
        <v>3864</v>
      </c>
      <c r="I2116" s="737" t="s">
        <v>2526</v>
      </c>
      <c r="J2116" s="753" t="s">
        <v>2526</v>
      </c>
      <c r="K2116" s="682">
        <v>1</v>
      </c>
      <c r="L2116" s="748">
        <v>12</v>
      </c>
      <c r="M2116" s="749">
        <v>36788.770000000011</v>
      </c>
      <c r="N2116" s="682">
        <v>1</v>
      </c>
      <c r="O2116" s="748">
        <v>6</v>
      </c>
      <c r="P2116" s="749">
        <v>16522.96</v>
      </c>
    </row>
    <row r="2117" spans="1:16" x14ac:dyDescent="0.2">
      <c r="A2117" s="744">
        <v>480</v>
      </c>
      <c r="B2117" s="744" t="s">
        <v>2598</v>
      </c>
      <c r="C2117" s="744" t="s">
        <v>1201</v>
      </c>
      <c r="D2117" s="746" t="s">
        <v>6731</v>
      </c>
      <c r="E2117" s="750">
        <v>1800</v>
      </c>
      <c r="F2117" s="744" t="s">
        <v>6732</v>
      </c>
      <c r="G2117" s="737" t="s">
        <v>6733</v>
      </c>
      <c r="H2117" s="737" t="s">
        <v>3765</v>
      </c>
      <c r="I2117" s="737" t="s">
        <v>2526</v>
      </c>
      <c r="J2117" s="753" t="s">
        <v>2526</v>
      </c>
      <c r="K2117" s="682">
        <v>1</v>
      </c>
      <c r="L2117" s="748">
        <v>12</v>
      </c>
      <c r="M2117" s="749">
        <v>32979.100000000006</v>
      </c>
      <c r="N2117" s="682">
        <v>1</v>
      </c>
      <c r="O2117" s="748">
        <v>6</v>
      </c>
      <c r="P2117" s="749">
        <v>14590.39</v>
      </c>
    </row>
    <row r="2118" spans="1:16" ht="22.5" x14ac:dyDescent="0.2">
      <c r="A2118" s="744">
        <v>480</v>
      </c>
      <c r="B2118" s="744" t="s">
        <v>1264</v>
      </c>
      <c r="C2118" s="744" t="s">
        <v>1201</v>
      </c>
      <c r="D2118" s="746" t="s">
        <v>3537</v>
      </c>
      <c r="E2118" s="750">
        <v>1500</v>
      </c>
      <c r="F2118" s="744" t="s">
        <v>6734</v>
      </c>
      <c r="G2118" s="737" t="s">
        <v>6735</v>
      </c>
      <c r="H2118" s="737" t="s">
        <v>6736</v>
      </c>
      <c r="I2118" s="737" t="s">
        <v>2603</v>
      </c>
      <c r="J2118" s="753" t="s">
        <v>2547</v>
      </c>
      <c r="K2118" s="682">
        <v>1</v>
      </c>
      <c r="L2118" s="748">
        <v>12</v>
      </c>
      <c r="M2118" s="749">
        <v>29192.540000000005</v>
      </c>
      <c r="N2118" s="682"/>
      <c r="O2118" s="748"/>
      <c r="P2118" s="749"/>
    </row>
    <row r="2119" spans="1:16" x14ac:dyDescent="0.2">
      <c r="A2119" s="744">
        <v>480</v>
      </c>
      <c r="B2119" s="744" t="s">
        <v>2598</v>
      </c>
      <c r="C2119" s="744" t="s">
        <v>1201</v>
      </c>
      <c r="D2119" s="746" t="s">
        <v>2614</v>
      </c>
      <c r="E2119" s="750">
        <v>1500</v>
      </c>
      <c r="F2119" s="744" t="s">
        <v>6737</v>
      </c>
      <c r="G2119" s="737" t="s">
        <v>6738</v>
      </c>
      <c r="H2119" s="737" t="s">
        <v>6739</v>
      </c>
      <c r="I2119" s="737" t="s">
        <v>2625</v>
      </c>
      <c r="J2119" s="753" t="s">
        <v>2511</v>
      </c>
      <c r="K2119" s="682">
        <v>5</v>
      </c>
      <c r="L2119" s="748">
        <v>12</v>
      </c>
      <c r="M2119" s="749">
        <v>29365.679999999997</v>
      </c>
      <c r="N2119" s="682">
        <v>1</v>
      </c>
      <c r="O2119" s="748">
        <v>6</v>
      </c>
      <c r="P2119" s="749">
        <v>12984.32</v>
      </c>
    </row>
    <row r="2120" spans="1:16" x14ac:dyDescent="0.2">
      <c r="A2120" s="744">
        <v>480</v>
      </c>
      <c r="B2120" s="744" t="s">
        <v>2598</v>
      </c>
      <c r="C2120" s="744" t="s">
        <v>1201</v>
      </c>
      <c r="D2120" s="746" t="s">
        <v>2604</v>
      </c>
      <c r="E2120" s="750">
        <v>1500</v>
      </c>
      <c r="F2120" s="744" t="s">
        <v>6740</v>
      </c>
      <c r="G2120" s="737" t="s">
        <v>6741</v>
      </c>
      <c r="H2120" s="737" t="s">
        <v>2583</v>
      </c>
      <c r="I2120" s="737" t="s">
        <v>2526</v>
      </c>
      <c r="J2120" s="753" t="s">
        <v>2526</v>
      </c>
      <c r="K2120" s="682">
        <v>1</v>
      </c>
      <c r="L2120" s="748">
        <v>12</v>
      </c>
      <c r="M2120" s="749">
        <v>29618.460000000003</v>
      </c>
      <c r="N2120" s="682">
        <v>1</v>
      </c>
      <c r="O2120" s="748">
        <v>6</v>
      </c>
      <c r="P2120" s="749">
        <v>12930</v>
      </c>
    </row>
    <row r="2121" spans="1:16" x14ac:dyDescent="0.2">
      <c r="A2121" s="744">
        <v>480</v>
      </c>
      <c r="B2121" s="744" t="s">
        <v>1264</v>
      </c>
      <c r="C2121" s="744" t="s">
        <v>1201</v>
      </c>
      <c r="D2121" s="746" t="s">
        <v>4532</v>
      </c>
      <c r="E2121" s="750">
        <v>2100</v>
      </c>
      <c r="F2121" s="744" t="s">
        <v>6742</v>
      </c>
      <c r="G2121" s="737" t="s">
        <v>6743</v>
      </c>
      <c r="H2121" s="737" t="s">
        <v>3424</v>
      </c>
      <c r="I2121" s="737" t="s">
        <v>2526</v>
      </c>
      <c r="J2121" s="753" t="s">
        <v>2526</v>
      </c>
      <c r="K2121" s="682">
        <v>1</v>
      </c>
      <c r="L2121" s="748">
        <v>12</v>
      </c>
      <c r="M2121" s="749">
        <v>36747.4</v>
      </c>
      <c r="N2121" s="682">
        <v>1</v>
      </c>
      <c r="O2121" s="748">
        <v>6</v>
      </c>
      <c r="P2121" s="749">
        <v>16382.08</v>
      </c>
    </row>
    <row r="2122" spans="1:16" x14ac:dyDescent="0.2">
      <c r="A2122" s="744">
        <v>480</v>
      </c>
      <c r="B2122" s="744" t="s">
        <v>1264</v>
      </c>
      <c r="C2122" s="744" t="s">
        <v>1201</v>
      </c>
      <c r="D2122" s="746" t="s">
        <v>2700</v>
      </c>
      <c r="E2122" s="750">
        <v>1500</v>
      </c>
      <c r="F2122" s="744" t="s">
        <v>6744</v>
      </c>
      <c r="G2122" s="737" t="s">
        <v>6745</v>
      </c>
      <c r="H2122" s="737" t="s">
        <v>2551</v>
      </c>
      <c r="I2122" s="737" t="s">
        <v>2625</v>
      </c>
      <c r="J2122" s="753" t="s">
        <v>2511</v>
      </c>
      <c r="K2122" s="682">
        <v>1</v>
      </c>
      <c r="L2122" s="748">
        <v>6</v>
      </c>
      <c r="M2122" s="749">
        <v>17102.16</v>
      </c>
      <c r="N2122" s="682"/>
      <c r="O2122" s="748"/>
      <c r="P2122" s="749"/>
    </row>
    <row r="2123" spans="1:16" ht="22.5" x14ac:dyDescent="0.2">
      <c r="A2123" s="744">
        <v>480</v>
      </c>
      <c r="B2123" s="744" t="s">
        <v>1264</v>
      </c>
      <c r="C2123" s="744" t="s">
        <v>1201</v>
      </c>
      <c r="D2123" s="746" t="s">
        <v>3025</v>
      </c>
      <c r="E2123" s="750">
        <v>1500</v>
      </c>
      <c r="F2123" s="744" t="s">
        <v>6746</v>
      </c>
      <c r="G2123" s="737" t="s">
        <v>6747</v>
      </c>
      <c r="H2123" s="737" t="s">
        <v>6748</v>
      </c>
      <c r="I2123" s="737" t="s">
        <v>2603</v>
      </c>
      <c r="J2123" s="753" t="s">
        <v>2547</v>
      </c>
      <c r="K2123" s="682">
        <v>1</v>
      </c>
      <c r="L2123" s="748">
        <v>12</v>
      </c>
      <c r="M2123" s="749">
        <v>29631.390000000007</v>
      </c>
      <c r="N2123" s="682">
        <v>1</v>
      </c>
      <c r="O2123" s="748">
        <v>6</v>
      </c>
      <c r="P2123" s="749">
        <v>12928.2</v>
      </c>
    </row>
    <row r="2124" spans="1:16" x14ac:dyDescent="0.2">
      <c r="A2124" s="744">
        <v>480</v>
      </c>
      <c r="B2124" s="744" t="s">
        <v>1264</v>
      </c>
      <c r="C2124" s="744" t="s">
        <v>1201</v>
      </c>
      <c r="D2124" s="746" t="s">
        <v>2700</v>
      </c>
      <c r="E2124" s="750">
        <v>1500</v>
      </c>
      <c r="F2124" s="744" t="s">
        <v>2193</v>
      </c>
      <c r="G2124" s="737" t="s">
        <v>2194</v>
      </c>
      <c r="H2124" s="737" t="s">
        <v>6749</v>
      </c>
      <c r="I2124" s="737" t="s">
        <v>2526</v>
      </c>
      <c r="J2124" s="753" t="s">
        <v>2526</v>
      </c>
      <c r="K2124" s="682">
        <v>1</v>
      </c>
      <c r="L2124" s="748">
        <v>5</v>
      </c>
      <c r="M2124" s="749">
        <v>15662.339999999998</v>
      </c>
      <c r="N2124" s="682"/>
      <c r="O2124" s="748"/>
      <c r="P2124" s="749"/>
    </row>
    <row r="2125" spans="1:16" x14ac:dyDescent="0.2">
      <c r="A2125" s="744">
        <v>480</v>
      </c>
      <c r="B2125" s="744" t="s">
        <v>2598</v>
      </c>
      <c r="C2125" s="744" t="s">
        <v>1201</v>
      </c>
      <c r="D2125" s="746" t="s">
        <v>2700</v>
      </c>
      <c r="E2125" s="750">
        <v>1800</v>
      </c>
      <c r="F2125" s="744" t="s">
        <v>6750</v>
      </c>
      <c r="G2125" s="737" t="s">
        <v>6751</v>
      </c>
      <c r="H2125" s="737" t="s">
        <v>6752</v>
      </c>
      <c r="I2125" s="737" t="s">
        <v>2526</v>
      </c>
      <c r="J2125" s="753" t="s">
        <v>2526</v>
      </c>
      <c r="K2125" s="682">
        <v>1</v>
      </c>
      <c r="L2125" s="748">
        <v>12</v>
      </c>
      <c r="M2125" s="749">
        <v>33043.43</v>
      </c>
      <c r="N2125" s="682">
        <v>1</v>
      </c>
      <c r="O2125" s="748">
        <v>6</v>
      </c>
      <c r="P2125" s="749">
        <v>14721.04</v>
      </c>
    </row>
    <row r="2126" spans="1:16" x14ac:dyDescent="0.2">
      <c r="A2126" s="744">
        <v>480</v>
      </c>
      <c r="B2126" s="744" t="s">
        <v>2598</v>
      </c>
      <c r="C2126" s="744" t="s">
        <v>1201</v>
      </c>
      <c r="D2126" s="746" t="s">
        <v>2604</v>
      </c>
      <c r="E2126" s="750">
        <v>1500</v>
      </c>
      <c r="F2126" s="744" t="s">
        <v>6753</v>
      </c>
      <c r="G2126" s="737" t="s">
        <v>6754</v>
      </c>
      <c r="H2126" s="737" t="s">
        <v>6755</v>
      </c>
      <c r="I2126" s="737" t="s">
        <v>2526</v>
      </c>
      <c r="J2126" s="753" t="s">
        <v>2526</v>
      </c>
      <c r="K2126" s="682">
        <v>1</v>
      </c>
      <c r="L2126" s="748">
        <v>12</v>
      </c>
      <c r="M2126" s="749">
        <v>29462.079999999998</v>
      </c>
      <c r="N2126" s="682">
        <v>1</v>
      </c>
      <c r="O2126" s="748">
        <v>6</v>
      </c>
      <c r="P2126" s="749">
        <v>12901.11</v>
      </c>
    </row>
    <row r="2127" spans="1:16" x14ac:dyDescent="0.2">
      <c r="A2127" s="744">
        <v>480</v>
      </c>
      <c r="B2127" s="744" t="s">
        <v>1264</v>
      </c>
      <c r="C2127" s="744" t="s">
        <v>1201</v>
      </c>
      <c r="D2127" s="746" t="s">
        <v>6756</v>
      </c>
      <c r="E2127" s="750">
        <v>2500</v>
      </c>
      <c r="F2127" s="744" t="s">
        <v>6757</v>
      </c>
      <c r="G2127" s="737" t="s">
        <v>6758</v>
      </c>
      <c r="H2127" s="737" t="s">
        <v>2519</v>
      </c>
      <c r="I2127" s="737" t="s">
        <v>2519</v>
      </c>
      <c r="J2127" s="753" t="s">
        <v>2519</v>
      </c>
      <c r="K2127" s="682">
        <v>3</v>
      </c>
      <c r="L2127" s="748">
        <v>8</v>
      </c>
      <c r="M2127" s="749">
        <v>21400.04</v>
      </c>
      <c r="N2127" s="682">
        <v>2</v>
      </c>
      <c r="O2127" s="748">
        <v>6</v>
      </c>
      <c r="P2127" s="749">
        <v>15922.529999999999</v>
      </c>
    </row>
    <row r="2128" spans="1:16" x14ac:dyDescent="0.2">
      <c r="A2128" s="744">
        <v>480</v>
      </c>
      <c r="B2128" s="744" t="s">
        <v>1264</v>
      </c>
      <c r="C2128" s="744" t="s">
        <v>1201</v>
      </c>
      <c r="D2128" s="746" t="s">
        <v>2641</v>
      </c>
      <c r="E2128" s="750">
        <v>2500</v>
      </c>
      <c r="F2128" s="744" t="s">
        <v>6759</v>
      </c>
      <c r="G2128" s="737" t="s">
        <v>6760</v>
      </c>
      <c r="H2128" s="737" t="s">
        <v>2583</v>
      </c>
      <c r="I2128" s="737" t="s">
        <v>2526</v>
      </c>
      <c r="J2128" s="753" t="s">
        <v>2526</v>
      </c>
      <c r="K2128" s="682">
        <v>1</v>
      </c>
      <c r="L2128" s="748">
        <v>12</v>
      </c>
      <c r="M2128" s="749">
        <v>41595.020000000004</v>
      </c>
      <c r="N2128" s="682">
        <v>1</v>
      </c>
      <c r="O2128" s="748">
        <v>6</v>
      </c>
      <c r="P2128" s="749">
        <v>18912.91</v>
      </c>
    </row>
    <row r="2129" spans="1:16" x14ac:dyDescent="0.2">
      <c r="A2129" s="744">
        <v>480</v>
      </c>
      <c r="B2129" s="744" t="s">
        <v>1264</v>
      </c>
      <c r="C2129" s="744" t="s">
        <v>1201</v>
      </c>
      <c r="D2129" s="746" t="s">
        <v>2509</v>
      </c>
      <c r="E2129" s="750">
        <v>5000</v>
      </c>
      <c r="F2129" s="744" t="s">
        <v>6761</v>
      </c>
      <c r="G2129" s="737" t="s">
        <v>6762</v>
      </c>
      <c r="H2129" s="737" t="s">
        <v>2555</v>
      </c>
      <c r="I2129" s="737" t="s">
        <v>2625</v>
      </c>
      <c r="J2129" s="753" t="s">
        <v>2511</v>
      </c>
      <c r="K2129" s="682">
        <v>1</v>
      </c>
      <c r="L2129" s="748">
        <v>12</v>
      </c>
      <c r="M2129" s="749">
        <v>65639.22</v>
      </c>
      <c r="N2129" s="682">
        <v>1</v>
      </c>
      <c r="O2129" s="748">
        <v>6</v>
      </c>
      <c r="P2129" s="749">
        <v>30917.84</v>
      </c>
    </row>
    <row r="2130" spans="1:16" x14ac:dyDescent="0.2">
      <c r="A2130" s="744">
        <v>480</v>
      </c>
      <c r="B2130" s="744" t="s">
        <v>1264</v>
      </c>
      <c r="C2130" s="744" t="s">
        <v>1201</v>
      </c>
      <c r="D2130" s="746" t="s">
        <v>3811</v>
      </c>
      <c r="E2130" s="750">
        <v>2100</v>
      </c>
      <c r="F2130" s="744" t="s">
        <v>6763</v>
      </c>
      <c r="G2130" s="737" t="s">
        <v>6764</v>
      </c>
      <c r="H2130" s="737" t="s">
        <v>6765</v>
      </c>
      <c r="I2130" s="737" t="s">
        <v>2526</v>
      </c>
      <c r="J2130" s="753" t="s">
        <v>2526</v>
      </c>
      <c r="K2130" s="682">
        <v>1</v>
      </c>
      <c r="L2130" s="748">
        <v>12</v>
      </c>
      <c r="M2130" s="749">
        <v>36779.220000000008</v>
      </c>
      <c r="N2130" s="682">
        <v>1</v>
      </c>
      <c r="O2130" s="748">
        <v>6</v>
      </c>
      <c r="P2130" s="749">
        <v>16343.3</v>
      </c>
    </row>
    <row r="2131" spans="1:16" x14ac:dyDescent="0.2">
      <c r="A2131" s="744">
        <v>480</v>
      </c>
      <c r="B2131" s="744" t="s">
        <v>1264</v>
      </c>
      <c r="C2131" s="744" t="s">
        <v>1201</v>
      </c>
      <c r="D2131" s="746" t="s">
        <v>6766</v>
      </c>
      <c r="E2131" s="750">
        <v>1500</v>
      </c>
      <c r="F2131" s="744" t="s">
        <v>6767</v>
      </c>
      <c r="G2131" s="737" t="s">
        <v>6768</v>
      </c>
      <c r="H2131" s="737" t="s">
        <v>2519</v>
      </c>
      <c r="I2131" s="737" t="s">
        <v>2519</v>
      </c>
      <c r="J2131" s="753" t="s">
        <v>2519</v>
      </c>
      <c r="K2131" s="682"/>
      <c r="L2131" s="748"/>
      <c r="M2131" s="749"/>
      <c r="N2131" s="682">
        <v>1</v>
      </c>
      <c r="O2131" s="748">
        <v>6</v>
      </c>
      <c r="P2131" s="749">
        <v>9879.9</v>
      </c>
    </row>
    <row r="2132" spans="1:16" x14ac:dyDescent="0.2">
      <c r="A2132" s="744">
        <v>480</v>
      </c>
      <c r="B2132" s="744" t="s">
        <v>1264</v>
      </c>
      <c r="C2132" s="744" t="s">
        <v>1201</v>
      </c>
      <c r="D2132" s="746" t="s">
        <v>3850</v>
      </c>
      <c r="E2132" s="750">
        <v>2100</v>
      </c>
      <c r="F2132" s="744" t="s">
        <v>6769</v>
      </c>
      <c r="G2132" s="737" t="s">
        <v>6770</v>
      </c>
      <c r="H2132" s="737" t="s">
        <v>6613</v>
      </c>
      <c r="I2132" s="737" t="s">
        <v>2625</v>
      </c>
      <c r="J2132" s="753" t="s">
        <v>2511</v>
      </c>
      <c r="K2132" s="682">
        <v>5</v>
      </c>
      <c r="L2132" s="748">
        <v>12</v>
      </c>
      <c r="M2132" s="749">
        <v>36671.229999999996</v>
      </c>
      <c r="N2132" s="682">
        <v>2</v>
      </c>
      <c r="O2132" s="748">
        <v>6</v>
      </c>
      <c r="P2132" s="749">
        <v>16339.47</v>
      </c>
    </row>
    <row r="2133" spans="1:16" x14ac:dyDescent="0.2">
      <c r="A2133" s="744">
        <v>480</v>
      </c>
      <c r="B2133" s="744" t="s">
        <v>2598</v>
      </c>
      <c r="C2133" s="744" t="s">
        <v>1201</v>
      </c>
      <c r="D2133" s="746" t="s">
        <v>2604</v>
      </c>
      <c r="E2133" s="750">
        <v>1500</v>
      </c>
      <c r="F2133" s="744" t="s">
        <v>6771</v>
      </c>
      <c r="G2133" s="737" t="s">
        <v>6772</v>
      </c>
      <c r="H2133" s="737" t="s">
        <v>2525</v>
      </c>
      <c r="I2133" s="737" t="s">
        <v>2526</v>
      </c>
      <c r="J2133" s="753" t="s">
        <v>2526</v>
      </c>
      <c r="K2133" s="682">
        <v>1</v>
      </c>
      <c r="L2133" s="748">
        <v>12</v>
      </c>
      <c r="M2133" s="749">
        <v>29302.300000000003</v>
      </c>
      <c r="N2133" s="682">
        <v>1</v>
      </c>
      <c r="O2133" s="748">
        <v>6</v>
      </c>
      <c r="P2133" s="749">
        <v>12820.28</v>
      </c>
    </row>
    <row r="2134" spans="1:16" x14ac:dyDescent="0.2">
      <c r="A2134" s="744">
        <v>480</v>
      </c>
      <c r="B2134" s="744" t="s">
        <v>2598</v>
      </c>
      <c r="C2134" s="744" t="s">
        <v>1201</v>
      </c>
      <c r="D2134" s="746" t="s">
        <v>2614</v>
      </c>
      <c r="E2134" s="750">
        <v>1500</v>
      </c>
      <c r="F2134" s="744" t="s">
        <v>6773</v>
      </c>
      <c r="G2134" s="737" t="s">
        <v>6774</v>
      </c>
      <c r="H2134" s="737" t="s">
        <v>2873</v>
      </c>
      <c r="I2134" s="737" t="s">
        <v>2625</v>
      </c>
      <c r="J2134" s="753" t="s">
        <v>2511</v>
      </c>
      <c r="K2134" s="682">
        <v>4</v>
      </c>
      <c r="L2134" s="748">
        <v>12</v>
      </c>
      <c r="M2134" s="749">
        <v>29307.760000000002</v>
      </c>
      <c r="N2134" s="682">
        <v>1</v>
      </c>
      <c r="O2134" s="748">
        <v>6</v>
      </c>
      <c r="P2134" s="749">
        <v>12863.33</v>
      </c>
    </row>
    <row r="2135" spans="1:16" x14ac:dyDescent="0.2">
      <c r="A2135" s="744">
        <v>480</v>
      </c>
      <c r="B2135" s="744" t="s">
        <v>2598</v>
      </c>
      <c r="C2135" s="744" t="s">
        <v>1201</v>
      </c>
      <c r="D2135" s="746" t="s">
        <v>2614</v>
      </c>
      <c r="E2135" s="750">
        <v>1500</v>
      </c>
      <c r="F2135" s="744" t="s">
        <v>6775</v>
      </c>
      <c r="G2135" s="737" t="s">
        <v>6776</v>
      </c>
      <c r="H2135" s="737" t="s">
        <v>3506</v>
      </c>
      <c r="I2135" s="737" t="s">
        <v>2625</v>
      </c>
      <c r="J2135" s="753" t="s">
        <v>2511</v>
      </c>
      <c r="K2135" s="682">
        <v>1</v>
      </c>
      <c r="L2135" s="748">
        <v>12</v>
      </c>
      <c r="M2135" s="749">
        <v>29387.119999999999</v>
      </c>
      <c r="N2135" s="682">
        <v>1</v>
      </c>
      <c r="O2135" s="748">
        <v>6</v>
      </c>
      <c r="P2135" s="749">
        <v>12740.85</v>
      </c>
    </row>
    <row r="2136" spans="1:16" x14ac:dyDescent="0.2">
      <c r="A2136" s="744">
        <v>480</v>
      </c>
      <c r="B2136" s="744" t="s">
        <v>1264</v>
      </c>
      <c r="C2136" s="744" t="s">
        <v>1201</v>
      </c>
      <c r="D2136" s="746" t="s">
        <v>4972</v>
      </c>
      <c r="E2136" s="750">
        <v>1800</v>
      </c>
      <c r="F2136" s="744" t="s">
        <v>6777</v>
      </c>
      <c r="G2136" s="737" t="s">
        <v>6778</v>
      </c>
      <c r="H2136" s="737" t="s">
        <v>2583</v>
      </c>
      <c r="I2136" s="737" t="s">
        <v>2526</v>
      </c>
      <c r="J2136" s="753" t="s">
        <v>2526</v>
      </c>
      <c r="K2136" s="682">
        <v>1</v>
      </c>
      <c r="L2136" s="748">
        <v>12</v>
      </c>
      <c r="M2136" s="749">
        <v>33204.619999999995</v>
      </c>
      <c r="N2136" s="682">
        <v>1</v>
      </c>
      <c r="O2136" s="748">
        <v>6</v>
      </c>
      <c r="P2136" s="749">
        <v>14645.02</v>
      </c>
    </row>
    <row r="2137" spans="1:16" x14ac:dyDescent="0.2">
      <c r="A2137" s="744">
        <v>480</v>
      </c>
      <c r="B2137" s="744" t="s">
        <v>2598</v>
      </c>
      <c r="C2137" s="744" t="s">
        <v>1201</v>
      </c>
      <c r="D2137" s="746" t="s">
        <v>2614</v>
      </c>
      <c r="E2137" s="750">
        <v>1500</v>
      </c>
      <c r="F2137" s="744" t="s">
        <v>6779</v>
      </c>
      <c r="G2137" s="737" t="s">
        <v>6780</v>
      </c>
      <c r="H2137" s="737" t="s">
        <v>6781</v>
      </c>
      <c r="I2137" s="737" t="s">
        <v>2625</v>
      </c>
      <c r="J2137" s="753" t="s">
        <v>2511</v>
      </c>
      <c r="K2137" s="682">
        <v>1</v>
      </c>
      <c r="L2137" s="748">
        <v>12</v>
      </c>
      <c r="M2137" s="749">
        <v>23952.959999999999</v>
      </c>
      <c r="N2137" s="682">
        <v>1</v>
      </c>
      <c r="O2137" s="748">
        <v>6</v>
      </c>
      <c r="P2137" s="749">
        <v>11924.439999999999</v>
      </c>
    </row>
    <row r="2138" spans="1:16" x14ac:dyDescent="0.2">
      <c r="A2138" s="744">
        <v>480</v>
      </c>
      <c r="B2138" s="744" t="s">
        <v>1264</v>
      </c>
      <c r="C2138" s="744" t="s">
        <v>1201</v>
      </c>
      <c r="D2138" s="746" t="s">
        <v>3036</v>
      </c>
      <c r="E2138" s="750">
        <v>2100</v>
      </c>
      <c r="F2138" s="744" t="s">
        <v>6782</v>
      </c>
      <c r="G2138" s="737" t="s">
        <v>6783</v>
      </c>
      <c r="H2138" s="737" t="s">
        <v>2587</v>
      </c>
      <c r="I2138" s="737" t="s">
        <v>2526</v>
      </c>
      <c r="J2138" s="753" t="s">
        <v>2526</v>
      </c>
      <c r="K2138" s="682">
        <v>1</v>
      </c>
      <c r="L2138" s="748">
        <v>12</v>
      </c>
      <c r="M2138" s="749">
        <v>36816.230000000003</v>
      </c>
      <c r="N2138" s="682">
        <v>1</v>
      </c>
      <c r="O2138" s="748">
        <v>6</v>
      </c>
      <c r="P2138" s="749">
        <v>16413.900000000001</v>
      </c>
    </row>
    <row r="2139" spans="1:16" x14ac:dyDescent="0.2">
      <c r="A2139" s="744">
        <v>480</v>
      </c>
      <c r="B2139" s="744" t="s">
        <v>1264</v>
      </c>
      <c r="C2139" s="744" t="s">
        <v>1201</v>
      </c>
      <c r="D2139" s="746" t="s">
        <v>2674</v>
      </c>
      <c r="E2139" s="750">
        <v>1500</v>
      </c>
      <c r="F2139" s="744" t="s">
        <v>6784</v>
      </c>
      <c r="G2139" s="737" t="s">
        <v>6785</v>
      </c>
      <c r="H2139" s="737" t="s">
        <v>6786</v>
      </c>
      <c r="I2139" s="737" t="s">
        <v>2526</v>
      </c>
      <c r="J2139" s="753" t="s">
        <v>2526</v>
      </c>
      <c r="K2139" s="682">
        <v>1</v>
      </c>
      <c r="L2139" s="748">
        <v>12</v>
      </c>
      <c r="M2139" s="749">
        <v>29213.320000000007</v>
      </c>
      <c r="N2139" s="682">
        <v>1</v>
      </c>
      <c r="O2139" s="748">
        <v>6</v>
      </c>
      <c r="P2139" s="749">
        <v>12902.93</v>
      </c>
    </row>
    <row r="2140" spans="1:16" x14ac:dyDescent="0.2">
      <c r="A2140" s="744">
        <v>480</v>
      </c>
      <c r="B2140" s="744" t="s">
        <v>2598</v>
      </c>
      <c r="C2140" s="744" t="s">
        <v>1201</v>
      </c>
      <c r="D2140" s="746" t="s">
        <v>2614</v>
      </c>
      <c r="E2140" s="750">
        <v>1500</v>
      </c>
      <c r="F2140" s="744" t="s">
        <v>6787</v>
      </c>
      <c r="G2140" s="737" t="s">
        <v>6788</v>
      </c>
      <c r="H2140" s="737" t="s">
        <v>6789</v>
      </c>
      <c r="I2140" s="737" t="s">
        <v>2625</v>
      </c>
      <c r="J2140" s="753" t="s">
        <v>2511</v>
      </c>
      <c r="K2140" s="682">
        <v>1</v>
      </c>
      <c r="L2140" s="748">
        <v>12</v>
      </c>
      <c r="M2140" s="749">
        <v>29653.069999999992</v>
      </c>
      <c r="N2140" s="682">
        <v>1</v>
      </c>
      <c r="O2140" s="748">
        <v>6</v>
      </c>
      <c r="P2140" s="749">
        <v>12861.94</v>
      </c>
    </row>
    <row r="2141" spans="1:16" x14ac:dyDescent="0.2">
      <c r="A2141" s="744">
        <v>480</v>
      </c>
      <c r="B2141" s="744" t="s">
        <v>2598</v>
      </c>
      <c r="C2141" s="744" t="s">
        <v>1201</v>
      </c>
      <c r="D2141" s="746" t="s">
        <v>2614</v>
      </c>
      <c r="E2141" s="750">
        <v>1500</v>
      </c>
      <c r="F2141" s="744" t="s">
        <v>6790</v>
      </c>
      <c r="G2141" s="737" t="s">
        <v>6791</v>
      </c>
      <c r="H2141" s="737" t="s">
        <v>6792</v>
      </c>
      <c r="I2141" s="737" t="s">
        <v>2625</v>
      </c>
      <c r="J2141" s="753" t="s">
        <v>2511</v>
      </c>
      <c r="K2141" s="682">
        <v>4</v>
      </c>
      <c r="L2141" s="748">
        <v>12</v>
      </c>
      <c r="M2141" s="749">
        <v>29566.530000000002</v>
      </c>
      <c r="N2141" s="682">
        <v>1</v>
      </c>
      <c r="O2141" s="748">
        <v>6</v>
      </c>
      <c r="P2141" s="749">
        <v>12930</v>
      </c>
    </row>
    <row r="2142" spans="1:16" ht="22.5" x14ac:dyDescent="0.2">
      <c r="A2142" s="744">
        <v>480</v>
      </c>
      <c r="B2142" s="744" t="s">
        <v>2598</v>
      </c>
      <c r="C2142" s="744" t="s">
        <v>1201</v>
      </c>
      <c r="D2142" s="746" t="s">
        <v>2614</v>
      </c>
      <c r="E2142" s="750">
        <v>1500</v>
      </c>
      <c r="F2142" s="744" t="s">
        <v>6793</v>
      </c>
      <c r="G2142" s="737" t="s">
        <v>6794</v>
      </c>
      <c r="H2142" s="737" t="s">
        <v>2808</v>
      </c>
      <c r="I2142" s="737" t="s">
        <v>2526</v>
      </c>
      <c r="J2142" s="753" t="s">
        <v>2526</v>
      </c>
      <c r="K2142" s="682">
        <v>1</v>
      </c>
      <c r="L2142" s="748">
        <v>12</v>
      </c>
      <c r="M2142" s="749">
        <v>29295.170000000002</v>
      </c>
      <c r="N2142" s="682">
        <v>1</v>
      </c>
      <c r="O2142" s="748">
        <v>6</v>
      </c>
      <c r="P2142" s="749">
        <v>13104.86</v>
      </c>
    </row>
    <row r="2143" spans="1:16" x14ac:dyDescent="0.2">
      <c r="A2143" s="744">
        <v>480</v>
      </c>
      <c r="B2143" s="744" t="s">
        <v>1264</v>
      </c>
      <c r="C2143" s="744" t="s">
        <v>1201</v>
      </c>
      <c r="D2143" s="746" t="s">
        <v>2641</v>
      </c>
      <c r="E2143" s="750">
        <v>1500</v>
      </c>
      <c r="F2143" s="744" t="s">
        <v>6795</v>
      </c>
      <c r="G2143" s="737" t="s">
        <v>6796</v>
      </c>
      <c r="H2143" s="737" t="s">
        <v>6797</v>
      </c>
      <c r="I2143" s="737" t="s">
        <v>2625</v>
      </c>
      <c r="J2143" s="753" t="s">
        <v>2511</v>
      </c>
      <c r="K2143" s="682">
        <v>1</v>
      </c>
      <c r="L2143" s="748">
        <v>12</v>
      </c>
      <c r="M2143" s="749">
        <v>29336.510000000002</v>
      </c>
      <c r="N2143" s="682">
        <v>1</v>
      </c>
      <c r="O2143" s="748">
        <v>6</v>
      </c>
      <c r="P2143" s="749">
        <v>12835.82</v>
      </c>
    </row>
    <row r="2144" spans="1:16" x14ac:dyDescent="0.2">
      <c r="A2144" s="744">
        <v>480</v>
      </c>
      <c r="B2144" s="744" t="s">
        <v>2598</v>
      </c>
      <c r="C2144" s="744" t="s">
        <v>1201</v>
      </c>
      <c r="D2144" s="746" t="s">
        <v>2700</v>
      </c>
      <c r="E2144" s="750">
        <v>1800</v>
      </c>
      <c r="F2144" s="744" t="s">
        <v>6798</v>
      </c>
      <c r="G2144" s="737" t="s">
        <v>6799</v>
      </c>
      <c r="H2144" s="737" t="s">
        <v>5139</v>
      </c>
      <c r="I2144" s="737" t="s">
        <v>2625</v>
      </c>
      <c r="J2144" s="753" t="s">
        <v>2511</v>
      </c>
      <c r="K2144" s="682">
        <v>5</v>
      </c>
      <c r="L2144" s="748">
        <v>12</v>
      </c>
      <c r="M2144" s="749">
        <v>26994.87</v>
      </c>
      <c r="N2144" s="682">
        <v>2</v>
      </c>
      <c r="O2144" s="748">
        <v>6</v>
      </c>
      <c r="P2144" s="749">
        <v>11728.869999999999</v>
      </c>
    </row>
    <row r="2145" spans="1:16" x14ac:dyDescent="0.2">
      <c r="A2145" s="744">
        <v>480</v>
      </c>
      <c r="B2145" s="744" t="s">
        <v>1264</v>
      </c>
      <c r="C2145" s="744" t="s">
        <v>1201</v>
      </c>
      <c r="D2145" s="746" t="s">
        <v>3252</v>
      </c>
      <c r="E2145" s="750">
        <v>2500</v>
      </c>
      <c r="F2145" s="744" t="s">
        <v>6800</v>
      </c>
      <c r="G2145" s="737" t="s">
        <v>6801</v>
      </c>
      <c r="H2145" s="737" t="s">
        <v>2519</v>
      </c>
      <c r="I2145" s="737" t="s">
        <v>2519</v>
      </c>
      <c r="J2145" s="753" t="s">
        <v>2519</v>
      </c>
      <c r="K2145" s="682">
        <v>5</v>
      </c>
      <c r="L2145" s="748">
        <v>12</v>
      </c>
      <c r="M2145" s="749">
        <v>35607.29</v>
      </c>
      <c r="N2145" s="682">
        <v>2</v>
      </c>
      <c r="O2145" s="748">
        <v>6</v>
      </c>
      <c r="P2145" s="749">
        <v>15930</v>
      </c>
    </row>
    <row r="2146" spans="1:16" ht="22.5" x14ac:dyDescent="0.2">
      <c r="A2146" s="744">
        <v>480</v>
      </c>
      <c r="B2146" s="744" t="s">
        <v>1264</v>
      </c>
      <c r="C2146" s="744" t="s">
        <v>1201</v>
      </c>
      <c r="D2146" s="746" t="s">
        <v>3577</v>
      </c>
      <c r="E2146" s="750">
        <v>3500</v>
      </c>
      <c r="F2146" s="744" t="s">
        <v>6802</v>
      </c>
      <c r="G2146" s="737" t="s">
        <v>6803</v>
      </c>
      <c r="H2146" s="737" t="s">
        <v>5955</v>
      </c>
      <c r="I2146" s="737" t="s">
        <v>2526</v>
      </c>
      <c r="J2146" s="753" t="s">
        <v>2526</v>
      </c>
      <c r="K2146" s="682">
        <v>1</v>
      </c>
      <c r="L2146" s="748">
        <v>12</v>
      </c>
      <c r="M2146" s="749">
        <v>53368.870000000024</v>
      </c>
      <c r="N2146" s="682">
        <v>1</v>
      </c>
      <c r="O2146" s="748">
        <v>6</v>
      </c>
      <c r="P2146" s="749">
        <v>24926.39</v>
      </c>
    </row>
    <row r="2147" spans="1:16" x14ac:dyDescent="0.2">
      <c r="A2147" s="744">
        <v>480</v>
      </c>
      <c r="B2147" s="744" t="s">
        <v>3203</v>
      </c>
      <c r="C2147" s="744" t="s">
        <v>1201</v>
      </c>
      <c r="D2147" s="746" t="s">
        <v>6804</v>
      </c>
      <c r="E2147" s="750">
        <v>6000</v>
      </c>
      <c r="F2147" s="744" t="s">
        <v>6805</v>
      </c>
      <c r="G2147" s="737" t="s">
        <v>6806</v>
      </c>
      <c r="H2147" s="737" t="s">
        <v>2519</v>
      </c>
      <c r="I2147" s="737" t="s">
        <v>2519</v>
      </c>
      <c r="J2147" s="753" t="s">
        <v>2519</v>
      </c>
      <c r="K2147" s="682"/>
      <c r="L2147" s="748"/>
      <c r="M2147" s="749"/>
      <c r="N2147" s="682">
        <v>1</v>
      </c>
      <c r="O2147" s="748">
        <v>6</v>
      </c>
      <c r="P2147" s="749">
        <v>36729.58</v>
      </c>
    </row>
    <row r="2148" spans="1:16" ht="22.5" x14ac:dyDescent="0.2">
      <c r="A2148" s="744">
        <v>480</v>
      </c>
      <c r="B2148" s="744" t="s">
        <v>1264</v>
      </c>
      <c r="C2148" s="744" t="s">
        <v>1201</v>
      </c>
      <c r="D2148" s="746" t="s">
        <v>2509</v>
      </c>
      <c r="E2148" s="750">
        <v>4500</v>
      </c>
      <c r="F2148" s="744" t="s">
        <v>1391</v>
      </c>
      <c r="G2148" s="737" t="s">
        <v>1392</v>
      </c>
      <c r="H2148" s="737" t="s">
        <v>2509</v>
      </c>
      <c r="I2148" s="737" t="s">
        <v>2625</v>
      </c>
      <c r="J2148" s="753" t="s">
        <v>2511</v>
      </c>
      <c r="K2148" s="682">
        <v>1</v>
      </c>
      <c r="L2148" s="748">
        <v>6</v>
      </c>
      <c r="M2148" s="749">
        <v>38673.4</v>
      </c>
      <c r="N2148" s="682"/>
      <c r="O2148" s="748"/>
      <c r="P2148" s="749"/>
    </row>
    <row r="2149" spans="1:16" x14ac:dyDescent="0.2">
      <c r="A2149" s="744">
        <v>480</v>
      </c>
      <c r="B2149" s="744" t="s">
        <v>2598</v>
      </c>
      <c r="C2149" s="744" t="s">
        <v>1201</v>
      </c>
      <c r="D2149" s="746" t="s">
        <v>2604</v>
      </c>
      <c r="E2149" s="750">
        <v>1500</v>
      </c>
      <c r="F2149" s="744" t="s">
        <v>6807</v>
      </c>
      <c r="G2149" s="737" t="s">
        <v>6808</v>
      </c>
      <c r="H2149" s="737" t="s">
        <v>2551</v>
      </c>
      <c r="I2149" s="737" t="s">
        <v>2625</v>
      </c>
      <c r="J2149" s="753" t="s">
        <v>2511</v>
      </c>
      <c r="K2149" s="682">
        <v>1</v>
      </c>
      <c r="L2149" s="748">
        <v>12</v>
      </c>
      <c r="M2149" s="749">
        <v>28710.53</v>
      </c>
      <c r="N2149" s="682">
        <v>1</v>
      </c>
      <c r="O2149" s="748">
        <v>6</v>
      </c>
      <c r="P2149" s="749">
        <v>12669.56</v>
      </c>
    </row>
    <row r="2150" spans="1:16" ht="22.5" x14ac:dyDescent="0.2">
      <c r="A2150" s="744">
        <v>480</v>
      </c>
      <c r="B2150" s="744" t="s">
        <v>2598</v>
      </c>
      <c r="C2150" s="744" t="s">
        <v>1201</v>
      </c>
      <c r="D2150" s="746" t="s">
        <v>6809</v>
      </c>
      <c r="E2150" s="750">
        <v>2500</v>
      </c>
      <c r="F2150" s="744" t="s">
        <v>6810</v>
      </c>
      <c r="G2150" s="737" t="s">
        <v>6811</v>
      </c>
      <c r="H2150" s="737" t="s">
        <v>4112</v>
      </c>
      <c r="I2150" s="737" t="s">
        <v>2603</v>
      </c>
      <c r="J2150" s="753" t="s">
        <v>2547</v>
      </c>
      <c r="K2150" s="682">
        <v>1</v>
      </c>
      <c r="L2150" s="748">
        <v>12</v>
      </c>
      <c r="M2150" s="749">
        <v>35688.68</v>
      </c>
      <c r="N2150" s="682">
        <v>1</v>
      </c>
      <c r="O2150" s="748">
        <v>6</v>
      </c>
      <c r="P2150" s="749">
        <v>18831.449999999997</v>
      </c>
    </row>
    <row r="2151" spans="1:16" x14ac:dyDescent="0.2">
      <c r="A2151" s="744">
        <v>480</v>
      </c>
      <c r="B2151" s="744" t="s">
        <v>1264</v>
      </c>
      <c r="C2151" s="744" t="s">
        <v>1201</v>
      </c>
      <c r="D2151" s="746" t="s">
        <v>3307</v>
      </c>
      <c r="E2151" s="750">
        <v>2100</v>
      </c>
      <c r="F2151" s="744" t="s">
        <v>6812</v>
      </c>
      <c r="G2151" s="737" t="s">
        <v>6813</v>
      </c>
      <c r="H2151" s="737" t="s">
        <v>2587</v>
      </c>
      <c r="I2151" s="737" t="s">
        <v>2526</v>
      </c>
      <c r="J2151" s="753" t="s">
        <v>2526</v>
      </c>
      <c r="K2151" s="682">
        <v>1</v>
      </c>
      <c r="L2151" s="748">
        <v>12</v>
      </c>
      <c r="M2151" s="749">
        <v>37143.569999999992</v>
      </c>
      <c r="N2151" s="682">
        <v>1</v>
      </c>
      <c r="O2151" s="748">
        <v>6</v>
      </c>
      <c r="P2151" s="749">
        <v>16527.830000000002</v>
      </c>
    </row>
    <row r="2152" spans="1:16" x14ac:dyDescent="0.2">
      <c r="A2152" s="744">
        <v>480</v>
      </c>
      <c r="B2152" s="744" t="s">
        <v>2598</v>
      </c>
      <c r="C2152" s="744" t="s">
        <v>1201</v>
      </c>
      <c r="D2152" s="746" t="s">
        <v>2611</v>
      </c>
      <c r="E2152" s="750">
        <v>1500</v>
      </c>
      <c r="F2152" s="744" t="s">
        <v>6814</v>
      </c>
      <c r="G2152" s="737" t="s">
        <v>6815</v>
      </c>
      <c r="H2152" s="737" t="s">
        <v>6816</v>
      </c>
      <c r="I2152" s="737" t="s">
        <v>2625</v>
      </c>
      <c r="J2152" s="753" t="s">
        <v>2511</v>
      </c>
      <c r="K2152" s="682">
        <v>5</v>
      </c>
      <c r="L2152" s="748">
        <v>12</v>
      </c>
      <c r="M2152" s="749">
        <v>22954.15</v>
      </c>
      <c r="N2152" s="682">
        <v>2</v>
      </c>
      <c r="O2152" s="748">
        <v>6</v>
      </c>
      <c r="P2152" s="749">
        <v>9799.0499999999993</v>
      </c>
    </row>
    <row r="2153" spans="1:16" ht="22.5" x14ac:dyDescent="0.2">
      <c r="A2153" s="744">
        <v>480</v>
      </c>
      <c r="B2153" s="744" t="s">
        <v>2598</v>
      </c>
      <c r="C2153" s="744" t="s">
        <v>1201</v>
      </c>
      <c r="D2153" s="746" t="s">
        <v>2604</v>
      </c>
      <c r="E2153" s="750">
        <v>1500</v>
      </c>
      <c r="F2153" s="744" t="s">
        <v>6817</v>
      </c>
      <c r="G2153" s="737" t="s">
        <v>6818</v>
      </c>
      <c r="H2153" s="737" t="s">
        <v>2902</v>
      </c>
      <c r="I2153" s="737" t="s">
        <v>2526</v>
      </c>
      <c r="J2153" s="753" t="s">
        <v>2526</v>
      </c>
      <c r="K2153" s="682">
        <v>1</v>
      </c>
      <c r="L2153" s="748">
        <v>12</v>
      </c>
      <c r="M2153" s="749">
        <v>29467.67</v>
      </c>
      <c r="N2153" s="682">
        <v>1</v>
      </c>
      <c r="O2153" s="748">
        <v>6</v>
      </c>
      <c r="P2153" s="749">
        <v>12995.14</v>
      </c>
    </row>
    <row r="2154" spans="1:16" x14ac:dyDescent="0.2">
      <c r="A2154" s="744">
        <v>480</v>
      </c>
      <c r="B2154" s="744" t="s">
        <v>1264</v>
      </c>
      <c r="C2154" s="744" t="s">
        <v>1201</v>
      </c>
      <c r="D2154" s="746" t="s">
        <v>2604</v>
      </c>
      <c r="E2154" s="750">
        <v>1500</v>
      </c>
      <c r="F2154" s="744" t="s">
        <v>2358</v>
      </c>
      <c r="G2154" s="737" t="s">
        <v>2359</v>
      </c>
      <c r="H2154" s="737" t="s">
        <v>2583</v>
      </c>
      <c r="I2154" s="737" t="s">
        <v>2526</v>
      </c>
      <c r="J2154" s="753" t="s">
        <v>2526</v>
      </c>
      <c r="K2154" s="682">
        <v>1</v>
      </c>
      <c r="L2154" s="748">
        <v>11</v>
      </c>
      <c r="M2154" s="749">
        <v>6083.34</v>
      </c>
      <c r="N2154" s="682"/>
      <c r="O2154" s="748"/>
      <c r="P2154" s="749"/>
    </row>
    <row r="2155" spans="1:16" x14ac:dyDescent="0.2">
      <c r="A2155" s="744">
        <v>480</v>
      </c>
      <c r="B2155" s="744" t="s">
        <v>1264</v>
      </c>
      <c r="C2155" s="744" t="s">
        <v>1201</v>
      </c>
      <c r="D2155" s="746" t="s">
        <v>3025</v>
      </c>
      <c r="E2155" s="750">
        <v>1800</v>
      </c>
      <c r="F2155" s="744" t="s">
        <v>6819</v>
      </c>
      <c r="G2155" s="737" t="s">
        <v>6820</v>
      </c>
      <c r="H2155" s="737" t="s">
        <v>2587</v>
      </c>
      <c r="I2155" s="737" t="s">
        <v>2526</v>
      </c>
      <c r="J2155" s="753" t="s">
        <v>2526</v>
      </c>
      <c r="K2155" s="682">
        <v>1</v>
      </c>
      <c r="L2155" s="748">
        <v>12</v>
      </c>
      <c r="M2155" s="749">
        <v>33257.49</v>
      </c>
      <c r="N2155" s="682">
        <v>1</v>
      </c>
      <c r="O2155" s="748">
        <v>6</v>
      </c>
      <c r="P2155" s="749">
        <v>14709.380000000001</v>
      </c>
    </row>
    <row r="2156" spans="1:16" ht="22.5" x14ac:dyDescent="0.2">
      <c r="A2156" s="744">
        <v>480</v>
      </c>
      <c r="B2156" s="744" t="s">
        <v>1264</v>
      </c>
      <c r="C2156" s="744" t="s">
        <v>1201</v>
      </c>
      <c r="D2156" s="746" t="s">
        <v>3793</v>
      </c>
      <c r="E2156" s="750">
        <v>1800</v>
      </c>
      <c r="F2156" s="744" t="s">
        <v>6821</v>
      </c>
      <c r="G2156" s="737" t="s">
        <v>6822</v>
      </c>
      <c r="H2156" s="737" t="s">
        <v>6823</v>
      </c>
      <c r="I2156" s="737" t="s">
        <v>2625</v>
      </c>
      <c r="J2156" s="753" t="s">
        <v>2511</v>
      </c>
      <c r="K2156" s="682">
        <v>1</v>
      </c>
      <c r="L2156" s="748">
        <v>12</v>
      </c>
      <c r="M2156" s="749">
        <v>33091.209999999992</v>
      </c>
      <c r="N2156" s="682">
        <v>1</v>
      </c>
      <c r="O2156" s="748">
        <v>6</v>
      </c>
      <c r="P2156" s="749">
        <v>14680</v>
      </c>
    </row>
    <row r="2157" spans="1:16" ht="22.5" x14ac:dyDescent="0.2">
      <c r="A2157" s="744">
        <v>480</v>
      </c>
      <c r="B2157" s="744" t="s">
        <v>2598</v>
      </c>
      <c r="C2157" s="744" t="s">
        <v>1201</v>
      </c>
      <c r="D2157" s="746" t="s">
        <v>6824</v>
      </c>
      <c r="E2157" s="750">
        <v>2100</v>
      </c>
      <c r="F2157" s="744" t="s">
        <v>6825</v>
      </c>
      <c r="G2157" s="737" t="s">
        <v>6826</v>
      </c>
      <c r="H2157" s="737" t="s">
        <v>6827</v>
      </c>
      <c r="I2157" s="737" t="s">
        <v>2625</v>
      </c>
      <c r="J2157" s="753" t="s">
        <v>2511</v>
      </c>
      <c r="K2157" s="682">
        <v>1</v>
      </c>
      <c r="L2157" s="748">
        <v>12</v>
      </c>
      <c r="M2157" s="749">
        <v>36900</v>
      </c>
      <c r="N2157" s="682">
        <v>1</v>
      </c>
      <c r="O2157" s="748">
        <v>6</v>
      </c>
      <c r="P2157" s="749">
        <v>16530</v>
      </c>
    </row>
    <row r="2158" spans="1:16" x14ac:dyDescent="0.2">
      <c r="A2158" s="744">
        <v>480</v>
      </c>
      <c r="B2158" s="744" t="s">
        <v>1264</v>
      </c>
      <c r="C2158" s="744" t="s">
        <v>1201</v>
      </c>
      <c r="D2158" s="746" t="s">
        <v>2614</v>
      </c>
      <c r="E2158" s="750">
        <v>1500</v>
      </c>
      <c r="F2158" s="744" t="s">
        <v>6828</v>
      </c>
      <c r="G2158" s="737" t="s">
        <v>6829</v>
      </c>
      <c r="H2158" s="737" t="s">
        <v>2873</v>
      </c>
      <c r="I2158" s="737" t="s">
        <v>2625</v>
      </c>
      <c r="J2158" s="753" t="s">
        <v>2511</v>
      </c>
      <c r="K2158" s="682">
        <v>1</v>
      </c>
      <c r="L2158" s="748">
        <v>12</v>
      </c>
      <c r="M2158" s="749">
        <v>29693.75</v>
      </c>
      <c r="N2158" s="682">
        <v>1</v>
      </c>
      <c r="O2158" s="748">
        <v>6</v>
      </c>
      <c r="P2158" s="749">
        <v>12796.39</v>
      </c>
    </row>
    <row r="2159" spans="1:16" x14ac:dyDescent="0.2">
      <c r="A2159" s="744">
        <v>480</v>
      </c>
      <c r="B2159" s="744" t="s">
        <v>2598</v>
      </c>
      <c r="C2159" s="744" t="s">
        <v>1201</v>
      </c>
      <c r="D2159" s="746" t="s">
        <v>5245</v>
      </c>
      <c r="E2159" s="750">
        <v>2500</v>
      </c>
      <c r="F2159" s="744" t="s">
        <v>6830</v>
      </c>
      <c r="G2159" s="737" t="s">
        <v>6831</v>
      </c>
      <c r="H2159" s="737" t="s">
        <v>2640</v>
      </c>
      <c r="I2159" s="737" t="s">
        <v>2625</v>
      </c>
      <c r="J2159" s="753" t="s">
        <v>2511</v>
      </c>
      <c r="K2159" s="682">
        <v>1</v>
      </c>
      <c r="L2159" s="748">
        <v>12</v>
      </c>
      <c r="M2159" s="749">
        <v>41381.879999999997</v>
      </c>
      <c r="N2159" s="682">
        <v>1</v>
      </c>
      <c r="O2159" s="748">
        <v>6</v>
      </c>
      <c r="P2159" s="749">
        <v>18930</v>
      </c>
    </row>
    <row r="2160" spans="1:16" x14ac:dyDescent="0.2">
      <c r="A2160" s="744">
        <v>480</v>
      </c>
      <c r="B2160" s="744" t="s">
        <v>2598</v>
      </c>
      <c r="C2160" s="744" t="s">
        <v>1201</v>
      </c>
      <c r="D2160" s="746" t="s">
        <v>2662</v>
      </c>
      <c r="E2160" s="750">
        <v>2100</v>
      </c>
      <c r="F2160" s="744" t="s">
        <v>6832</v>
      </c>
      <c r="G2160" s="737" t="s">
        <v>6833</v>
      </c>
      <c r="H2160" s="737" t="s">
        <v>2624</v>
      </c>
      <c r="I2160" s="737" t="s">
        <v>2625</v>
      </c>
      <c r="J2160" s="753" t="s">
        <v>2511</v>
      </c>
      <c r="K2160" s="682">
        <v>1</v>
      </c>
      <c r="L2160" s="748">
        <v>12</v>
      </c>
      <c r="M2160" s="749">
        <v>37622.85</v>
      </c>
      <c r="N2160" s="682">
        <v>1</v>
      </c>
      <c r="O2160" s="748">
        <v>6</v>
      </c>
      <c r="P2160" s="749">
        <v>16401.45</v>
      </c>
    </row>
    <row r="2161" spans="1:16" ht="22.5" x14ac:dyDescent="0.2">
      <c r="A2161" s="744">
        <v>480</v>
      </c>
      <c r="B2161" s="744" t="s">
        <v>1264</v>
      </c>
      <c r="C2161" s="744" t="s">
        <v>1201</v>
      </c>
      <c r="D2161" s="746" t="s">
        <v>6834</v>
      </c>
      <c r="E2161" s="750">
        <v>3500</v>
      </c>
      <c r="F2161" s="744" t="s">
        <v>6835</v>
      </c>
      <c r="G2161" s="737" t="s">
        <v>6836</v>
      </c>
      <c r="H2161" s="737" t="s">
        <v>6837</v>
      </c>
      <c r="I2161" s="737" t="s">
        <v>2625</v>
      </c>
      <c r="J2161" s="753" t="s">
        <v>2511</v>
      </c>
      <c r="K2161" s="682">
        <v>1</v>
      </c>
      <c r="L2161" s="748">
        <v>12</v>
      </c>
      <c r="M2161" s="749">
        <v>49107.6</v>
      </c>
      <c r="N2161" s="682">
        <v>1</v>
      </c>
      <c r="O2161" s="748">
        <v>6</v>
      </c>
      <c r="P2161" s="749">
        <v>21696.43</v>
      </c>
    </row>
    <row r="2162" spans="1:16" ht="22.5" x14ac:dyDescent="0.2">
      <c r="A2162" s="744">
        <v>480</v>
      </c>
      <c r="B2162" s="744" t="s">
        <v>2598</v>
      </c>
      <c r="C2162" s="744" t="s">
        <v>1201</v>
      </c>
      <c r="D2162" s="746" t="s">
        <v>2604</v>
      </c>
      <c r="E2162" s="750">
        <v>1500</v>
      </c>
      <c r="F2162" s="744" t="s">
        <v>6838</v>
      </c>
      <c r="G2162" s="737" t="s">
        <v>6839</v>
      </c>
      <c r="H2162" s="737" t="s">
        <v>6365</v>
      </c>
      <c r="I2162" s="737" t="s">
        <v>2526</v>
      </c>
      <c r="J2162" s="753" t="s">
        <v>2526</v>
      </c>
      <c r="K2162" s="682">
        <v>1</v>
      </c>
      <c r="L2162" s="748">
        <v>12</v>
      </c>
      <c r="M2162" s="749">
        <v>29132.629999999997</v>
      </c>
      <c r="N2162" s="682">
        <v>1</v>
      </c>
      <c r="O2162" s="748">
        <v>6</v>
      </c>
      <c r="P2162" s="749">
        <v>12880.720000000001</v>
      </c>
    </row>
    <row r="2163" spans="1:16" x14ac:dyDescent="0.2">
      <c r="A2163" s="744">
        <v>480</v>
      </c>
      <c r="B2163" s="744" t="s">
        <v>2598</v>
      </c>
      <c r="C2163" s="744" t="s">
        <v>1201</v>
      </c>
      <c r="D2163" s="746" t="s">
        <v>2700</v>
      </c>
      <c r="E2163" s="750">
        <v>1800</v>
      </c>
      <c r="F2163" s="744" t="s">
        <v>6840</v>
      </c>
      <c r="G2163" s="737" t="s">
        <v>6841</v>
      </c>
      <c r="H2163" s="737" t="s">
        <v>3472</v>
      </c>
      <c r="I2163" s="737" t="s">
        <v>2526</v>
      </c>
      <c r="J2163" s="753" t="s">
        <v>2526</v>
      </c>
      <c r="K2163" s="682">
        <v>1</v>
      </c>
      <c r="L2163" s="748">
        <v>12</v>
      </c>
      <c r="M2163" s="749">
        <v>33294.880000000005</v>
      </c>
      <c r="N2163" s="682">
        <v>1</v>
      </c>
      <c r="O2163" s="748">
        <v>6</v>
      </c>
      <c r="P2163" s="749">
        <v>14726.96</v>
      </c>
    </row>
    <row r="2164" spans="1:16" x14ac:dyDescent="0.2">
      <c r="A2164" s="744">
        <v>480</v>
      </c>
      <c r="B2164" s="744" t="s">
        <v>1264</v>
      </c>
      <c r="C2164" s="744" t="s">
        <v>1201</v>
      </c>
      <c r="D2164" s="746" t="s">
        <v>3793</v>
      </c>
      <c r="E2164" s="750">
        <v>1800</v>
      </c>
      <c r="F2164" s="744" t="s">
        <v>6842</v>
      </c>
      <c r="G2164" s="737" t="s">
        <v>6843</v>
      </c>
      <c r="H2164" s="737" t="s">
        <v>6844</v>
      </c>
      <c r="I2164" s="737" t="s">
        <v>2526</v>
      </c>
      <c r="J2164" s="753" t="s">
        <v>2526</v>
      </c>
      <c r="K2164" s="682">
        <v>1</v>
      </c>
      <c r="L2164" s="748">
        <v>12</v>
      </c>
      <c r="M2164" s="749">
        <v>32674.689999999995</v>
      </c>
      <c r="N2164" s="682">
        <v>1</v>
      </c>
      <c r="O2164" s="748">
        <v>6</v>
      </c>
      <c r="P2164" s="749">
        <v>14597.9</v>
      </c>
    </row>
    <row r="2165" spans="1:16" x14ac:dyDescent="0.2">
      <c r="A2165" s="744">
        <v>480</v>
      </c>
      <c r="B2165" s="744" t="s">
        <v>2598</v>
      </c>
      <c r="C2165" s="744" t="s">
        <v>1201</v>
      </c>
      <c r="D2165" s="746" t="s">
        <v>6845</v>
      </c>
      <c r="E2165" s="750">
        <v>3500</v>
      </c>
      <c r="F2165" s="744" t="s">
        <v>6846</v>
      </c>
      <c r="G2165" s="737" t="s">
        <v>6847</v>
      </c>
      <c r="H2165" s="737" t="s">
        <v>5378</v>
      </c>
      <c r="I2165" s="737" t="s">
        <v>2625</v>
      </c>
      <c r="J2165" s="753" t="s">
        <v>2511</v>
      </c>
      <c r="K2165" s="682">
        <v>1</v>
      </c>
      <c r="L2165" s="748">
        <v>12</v>
      </c>
      <c r="M2165" s="749">
        <v>53645.270000000011</v>
      </c>
      <c r="N2165" s="682">
        <v>1</v>
      </c>
      <c r="O2165" s="748">
        <v>2</v>
      </c>
      <c r="P2165" s="749">
        <v>13327.779999999999</v>
      </c>
    </row>
    <row r="2166" spans="1:16" x14ac:dyDescent="0.2">
      <c r="A2166" s="744">
        <v>480</v>
      </c>
      <c r="B2166" s="744" t="s">
        <v>1264</v>
      </c>
      <c r="C2166" s="744" t="s">
        <v>1201</v>
      </c>
      <c r="D2166" s="746" t="s">
        <v>4746</v>
      </c>
      <c r="E2166" s="750">
        <v>2500</v>
      </c>
      <c r="F2166" s="744" t="s">
        <v>6848</v>
      </c>
      <c r="G2166" s="737" t="s">
        <v>6849</v>
      </c>
      <c r="H2166" s="737" t="s">
        <v>3164</v>
      </c>
      <c r="I2166" s="737" t="s">
        <v>2625</v>
      </c>
      <c r="J2166" s="753" t="s">
        <v>2511</v>
      </c>
      <c r="K2166" s="682">
        <v>5</v>
      </c>
      <c r="L2166" s="748">
        <v>12</v>
      </c>
      <c r="M2166" s="749">
        <v>35391.159999999989</v>
      </c>
      <c r="N2166" s="682">
        <v>2</v>
      </c>
      <c r="O2166" s="748">
        <v>6</v>
      </c>
      <c r="P2166" s="749">
        <v>15751.54</v>
      </c>
    </row>
    <row r="2167" spans="1:16" x14ac:dyDescent="0.2">
      <c r="A2167" s="744">
        <v>480</v>
      </c>
      <c r="B2167" s="744" t="s">
        <v>2598</v>
      </c>
      <c r="C2167" s="744" t="s">
        <v>1201</v>
      </c>
      <c r="D2167" s="746" t="s">
        <v>3247</v>
      </c>
      <c r="E2167" s="750">
        <v>2100</v>
      </c>
      <c r="F2167" s="744" t="s">
        <v>6850</v>
      </c>
      <c r="G2167" s="737" t="s">
        <v>6851</v>
      </c>
      <c r="H2167" s="737" t="s">
        <v>2583</v>
      </c>
      <c r="I2167" s="737" t="s">
        <v>2526</v>
      </c>
      <c r="J2167" s="753" t="s">
        <v>2526</v>
      </c>
      <c r="K2167" s="682">
        <v>1</v>
      </c>
      <c r="L2167" s="748">
        <v>12</v>
      </c>
      <c r="M2167" s="749">
        <v>36709.500000000007</v>
      </c>
      <c r="N2167" s="682">
        <v>1</v>
      </c>
      <c r="O2167" s="748">
        <v>6</v>
      </c>
      <c r="P2167" s="749">
        <v>16443.330000000002</v>
      </c>
    </row>
    <row r="2168" spans="1:16" ht="22.5" x14ac:dyDescent="0.2">
      <c r="A2168" s="744">
        <v>480</v>
      </c>
      <c r="B2168" s="744" t="s">
        <v>1264</v>
      </c>
      <c r="C2168" s="744" t="s">
        <v>1201</v>
      </c>
      <c r="D2168" s="746" t="s">
        <v>3025</v>
      </c>
      <c r="E2168" s="750">
        <v>1800</v>
      </c>
      <c r="F2168" s="744" t="s">
        <v>6852</v>
      </c>
      <c r="G2168" s="737" t="s">
        <v>6853</v>
      </c>
      <c r="H2168" s="737" t="s">
        <v>6854</v>
      </c>
      <c r="I2168" s="737" t="s">
        <v>2625</v>
      </c>
      <c r="J2168" s="753" t="s">
        <v>2511</v>
      </c>
      <c r="K2168" s="682">
        <v>1</v>
      </c>
      <c r="L2168" s="748">
        <v>12</v>
      </c>
      <c r="M2168" s="749">
        <v>33477.189999999995</v>
      </c>
      <c r="N2168" s="682">
        <v>1</v>
      </c>
      <c r="O2168" s="748">
        <v>6</v>
      </c>
      <c r="P2168" s="749">
        <v>14729.84</v>
      </c>
    </row>
    <row r="2169" spans="1:16" x14ac:dyDescent="0.2">
      <c r="A2169" s="744">
        <v>480</v>
      </c>
      <c r="B2169" s="744" t="s">
        <v>1264</v>
      </c>
      <c r="C2169" s="744" t="s">
        <v>1201</v>
      </c>
      <c r="D2169" s="746" t="s">
        <v>5298</v>
      </c>
      <c r="E2169" s="750">
        <v>2100</v>
      </c>
      <c r="F2169" s="744" t="s">
        <v>6855</v>
      </c>
      <c r="G2169" s="737" t="s">
        <v>6856</v>
      </c>
      <c r="H2169" s="737" t="s">
        <v>6857</v>
      </c>
      <c r="I2169" s="737" t="s">
        <v>2526</v>
      </c>
      <c r="J2169" s="753" t="s">
        <v>2526</v>
      </c>
      <c r="K2169" s="682">
        <v>1</v>
      </c>
      <c r="L2169" s="748">
        <v>12</v>
      </c>
      <c r="M2169" s="749">
        <v>36811.53</v>
      </c>
      <c r="N2169" s="682">
        <v>1</v>
      </c>
      <c r="O2169" s="748">
        <v>6</v>
      </c>
      <c r="P2169" s="749">
        <v>16478.72</v>
      </c>
    </row>
    <row r="2170" spans="1:16" ht="22.5" x14ac:dyDescent="0.2">
      <c r="A2170" s="744">
        <v>480</v>
      </c>
      <c r="B2170" s="744" t="s">
        <v>2598</v>
      </c>
      <c r="C2170" s="744" t="s">
        <v>1201</v>
      </c>
      <c r="D2170" s="746" t="s">
        <v>2700</v>
      </c>
      <c r="E2170" s="750">
        <v>1800</v>
      </c>
      <c r="F2170" s="744" t="s">
        <v>6858</v>
      </c>
      <c r="G2170" s="737" t="s">
        <v>6859</v>
      </c>
      <c r="H2170" s="737" t="s">
        <v>2551</v>
      </c>
      <c r="I2170" s="737" t="s">
        <v>2625</v>
      </c>
      <c r="J2170" s="753" t="s">
        <v>2511</v>
      </c>
      <c r="K2170" s="682">
        <v>1</v>
      </c>
      <c r="L2170" s="748">
        <v>12</v>
      </c>
      <c r="M2170" s="749">
        <v>33101.430000000008</v>
      </c>
      <c r="N2170" s="682">
        <v>1</v>
      </c>
      <c r="O2170" s="748">
        <v>6</v>
      </c>
      <c r="P2170" s="749">
        <v>14651.09</v>
      </c>
    </row>
    <row r="2171" spans="1:16" ht="22.5" x14ac:dyDescent="0.2">
      <c r="A2171" s="744">
        <v>480</v>
      </c>
      <c r="B2171" s="744" t="s">
        <v>2598</v>
      </c>
      <c r="C2171" s="744" t="s">
        <v>1201</v>
      </c>
      <c r="D2171" s="746" t="s">
        <v>2614</v>
      </c>
      <c r="E2171" s="750">
        <v>1500</v>
      </c>
      <c r="F2171" s="744" t="s">
        <v>6860</v>
      </c>
      <c r="G2171" s="737" t="s">
        <v>6861</v>
      </c>
      <c r="H2171" s="737" t="s">
        <v>2587</v>
      </c>
      <c r="I2171" s="737" t="s">
        <v>2526</v>
      </c>
      <c r="J2171" s="753" t="s">
        <v>2526</v>
      </c>
      <c r="K2171" s="682">
        <v>1</v>
      </c>
      <c r="L2171" s="748">
        <v>12</v>
      </c>
      <c r="M2171" s="749">
        <v>29599.71999999999</v>
      </c>
      <c r="N2171" s="682">
        <v>1</v>
      </c>
      <c r="O2171" s="748">
        <v>6</v>
      </c>
      <c r="P2171" s="749">
        <v>12879.18</v>
      </c>
    </row>
    <row r="2172" spans="1:16" x14ac:dyDescent="0.2">
      <c r="A2172" s="744">
        <v>480</v>
      </c>
      <c r="B2172" s="744" t="s">
        <v>1264</v>
      </c>
      <c r="C2172" s="744" t="s">
        <v>1201</v>
      </c>
      <c r="D2172" s="746" t="s">
        <v>3985</v>
      </c>
      <c r="E2172" s="750">
        <v>1500</v>
      </c>
      <c r="F2172" s="744" t="s">
        <v>6862</v>
      </c>
      <c r="G2172" s="737" t="s">
        <v>6863</v>
      </c>
      <c r="H2172" s="737" t="s">
        <v>2519</v>
      </c>
      <c r="I2172" s="737" t="s">
        <v>2521</v>
      </c>
      <c r="J2172" s="753" t="s">
        <v>2521</v>
      </c>
      <c r="K2172" s="682">
        <v>1</v>
      </c>
      <c r="L2172" s="748">
        <v>12</v>
      </c>
      <c r="M2172" s="749">
        <v>29429.030000000002</v>
      </c>
      <c r="N2172" s="682">
        <v>1</v>
      </c>
      <c r="O2172" s="748">
        <v>6</v>
      </c>
      <c r="P2172" s="749">
        <v>12922.630000000001</v>
      </c>
    </row>
    <row r="2173" spans="1:16" x14ac:dyDescent="0.2">
      <c r="A2173" s="744">
        <v>480</v>
      </c>
      <c r="B2173" s="744" t="s">
        <v>1264</v>
      </c>
      <c r="C2173" s="744" t="s">
        <v>1201</v>
      </c>
      <c r="D2173" s="746" t="s">
        <v>6864</v>
      </c>
      <c r="E2173" s="750">
        <v>4500</v>
      </c>
      <c r="F2173" s="744" t="s">
        <v>6865</v>
      </c>
      <c r="G2173" s="737" t="s">
        <v>6866</v>
      </c>
      <c r="H2173" s="737" t="s">
        <v>2806</v>
      </c>
      <c r="I2173" s="737" t="s">
        <v>2625</v>
      </c>
      <c r="J2173" s="753" t="s">
        <v>2511</v>
      </c>
      <c r="K2173" s="682">
        <v>1</v>
      </c>
      <c r="L2173" s="748">
        <v>2</v>
      </c>
      <c r="M2173" s="749">
        <v>13382.5</v>
      </c>
      <c r="N2173" s="682"/>
      <c r="O2173" s="748"/>
      <c r="P2173" s="749"/>
    </row>
    <row r="2174" spans="1:16" ht="22.5" x14ac:dyDescent="0.2">
      <c r="A2174" s="744">
        <v>480</v>
      </c>
      <c r="B2174" s="744" t="s">
        <v>1264</v>
      </c>
      <c r="C2174" s="744" t="s">
        <v>1201</v>
      </c>
      <c r="D2174" s="746" t="s">
        <v>3007</v>
      </c>
      <c r="E2174" s="750">
        <v>2100</v>
      </c>
      <c r="F2174" s="744" t="s">
        <v>2544</v>
      </c>
      <c r="G2174" s="737" t="s">
        <v>2545</v>
      </c>
      <c r="H2174" s="737" t="s">
        <v>2546</v>
      </c>
      <c r="I2174" s="737" t="s">
        <v>2603</v>
      </c>
      <c r="J2174" s="753" t="s">
        <v>2547</v>
      </c>
      <c r="K2174" s="682">
        <v>1</v>
      </c>
      <c r="L2174" s="748">
        <v>8</v>
      </c>
      <c r="M2174" s="749">
        <v>26879.599999999999</v>
      </c>
      <c r="N2174" s="682"/>
      <c r="O2174" s="748"/>
      <c r="P2174" s="749"/>
    </row>
    <row r="2175" spans="1:16" x14ac:dyDescent="0.2">
      <c r="A2175" s="744">
        <v>480</v>
      </c>
      <c r="B2175" s="744" t="s">
        <v>1264</v>
      </c>
      <c r="C2175" s="744" t="s">
        <v>1201</v>
      </c>
      <c r="D2175" s="746" t="s">
        <v>3399</v>
      </c>
      <c r="E2175" s="750">
        <v>1500</v>
      </c>
      <c r="F2175" s="744" t="s">
        <v>6867</v>
      </c>
      <c r="G2175" s="737" t="s">
        <v>6868</v>
      </c>
      <c r="H2175" s="737" t="s">
        <v>2587</v>
      </c>
      <c r="I2175" s="737" t="s">
        <v>2526</v>
      </c>
      <c r="J2175" s="753" t="s">
        <v>2526</v>
      </c>
      <c r="K2175" s="682">
        <v>1</v>
      </c>
      <c r="L2175" s="748">
        <v>12</v>
      </c>
      <c r="M2175" s="749">
        <v>29402.059999999994</v>
      </c>
      <c r="N2175" s="682">
        <v>1</v>
      </c>
      <c r="O2175" s="748">
        <v>6</v>
      </c>
      <c r="P2175" s="749">
        <v>12913.2</v>
      </c>
    </row>
    <row r="2176" spans="1:16" x14ac:dyDescent="0.2">
      <c r="A2176" s="744">
        <v>480</v>
      </c>
      <c r="B2176" s="744" t="s">
        <v>1264</v>
      </c>
      <c r="C2176" s="744" t="s">
        <v>1201</v>
      </c>
      <c r="D2176" s="746" t="s">
        <v>2608</v>
      </c>
      <c r="E2176" s="750">
        <v>1500</v>
      </c>
      <c r="F2176" s="744" t="s">
        <v>6869</v>
      </c>
      <c r="G2176" s="737" t="s">
        <v>6870</v>
      </c>
      <c r="H2176" s="737" t="s">
        <v>6871</v>
      </c>
      <c r="I2176" s="737" t="s">
        <v>2521</v>
      </c>
      <c r="J2176" s="753" t="s">
        <v>2521</v>
      </c>
      <c r="K2176" s="682">
        <v>1</v>
      </c>
      <c r="L2176" s="748">
        <v>12</v>
      </c>
      <c r="M2176" s="749">
        <v>29434.159999999996</v>
      </c>
      <c r="N2176" s="682">
        <v>1</v>
      </c>
      <c r="O2176" s="748">
        <v>6</v>
      </c>
      <c r="P2176" s="749">
        <v>12857.51</v>
      </c>
    </row>
    <row r="2177" spans="1:16" x14ac:dyDescent="0.2">
      <c r="A2177" s="744">
        <v>480</v>
      </c>
      <c r="B2177" s="744" t="s">
        <v>2598</v>
      </c>
      <c r="C2177" s="744" t="s">
        <v>1201</v>
      </c>
      <c r="D2177" s="746" t="s">
        <v>2604</v>
      </c>
      <c r="E2177" s="750">
        <v>1500</v>
      </c>
      <c r="F2177" s="744" t="s">
        <v>6872</v>
      </c>
      <c r="G2177" s="737" t="s">
        <v>6873</v>
      </c>
      <c r="H2177" s="737" t="s">
        <v>2760</v>
      </c>
      <c r="I2177" s="737" t="s">
        <v>2526</v>
      </c>
      <c r="J2177" s="753" t="s">
        <v>2526</v>
      </c>
      <c r="K2177" s="682">
        <v>1</v>
      </c>
      <c r="L2177" s="748">
        <v>12</v>
      </c>
      <c r="M2177" s="749">
        <v>29002.200000000004</v>
      </c>
      <c r="N2177" s="682">
        <v>1</v>
      </c>
      <c r="O2177" s="748">
        <v>6</v>
      </c>
      <c r="P2177" s="749">
        <v>12895</v>
      </c>
    </row>
    <row r="2178" spans="1:16" x14ac:dyDescent="0.2">
      <c r="A2178" s="744">
        <v>480</v>
      </c>
      <c r="B2178" s="744" t="s">
        <v>2598</v>
      </c>
      <c r="C2178" s="744" t="s">
        <v>1201</v>
      </c>
      <c r="D2178" s="746" t="s">
        <v>2700</v>
      </c>
      <c r="E2178" s="750">
        <v>1800</v>
      </c>
      <c r="F2178" s="744" t="s">
        <v>6874</v>
      </c>
      <c r="G2178" s="737" t="s">
        <v>6875</v>
      </c>
      <c r="H2178" s="737" t="s">
        <v>5619</v>
      </c>
      <c r="I2178" s="737" t="s">
        <v>2625</v>
      </c>
      <c r="J2178" s="753" t="s">
        <v>2511</v>
      </c>
      <c r="K2178" s="682">
        <v>1</v>
      </c>
      <c r="L2178" s="748">
        <v>12</v>
      </c>
      <c r="M2178" s="749">
        <v>32923.33</v>
      </c>
      <c r="N2178" s="682">
        <v>1</v>
      </c>
      <c r="O2178" s="748">
        <v>6</v>
      </c>
      <c r="P2178" s="749">
        <v>14726.64</v>
      </c>
    </row>
    <row r="2179" spans="1:16" x14ac:dyDescent="0.2">
      <c r="A2179" s="744">
        <v>480</v>
      </c>
      <c r="B2179" s="744" t="s">
        <v>1264</v>
      </c>
      <c r="C2179" s="744" t="s">
        <v>1201</v>
      </c>
      <c r="D2179" s="746" t="s">
        <v>2509</v>
      </c>
      <c r="E2179" s="750">
        <v>4500</v>
      </c>
      <c r="F2179" s="744" t="s">
        <v>2553</v>
      </c>
      <c r="G2179" s="737" t="s">
        <v>2554</v>
      </c>
      <c r="H2179" s="737" t="s">
        <v>2555</v>
      </c>
      <c r="I2179" s="737" t="s">
        <v>2625</v>
      </c>
      <c r="J2179" s="753" t="s">
        <v>2511</v>
      </c>
      <c r="K2179" s="682">
        <v>1</v>
      </c>
      <c r="L2179" s="748">
        <v>8</v>
      </c>
      <c r="M2179" s="749">
        <v>48723.600000000006</v>
      </c>
      <c r="N2179" s="682"/>
      <c r="O2179" s="748"/>
      <c r="P2179" s="749"/>
    </row>
    <row r="2180" spans="1:16" ht="22.5" x14ac:dyDescent="0.2">
      <c r="A2180" s="744">
        <v>480</v>
      </c>
      <c r="B2180" s="744" t="s">
        <v>1264</v>
      </c>
      <c r="C2180" s="744" t="s">
        <v>1201</v>
      </c>
      <c r="D2180" s="746" t="s">
        <v>3141</v>
      </c>
      <c r="E2180" s="750">
        <v>2100</v>
      </c>
      <c r="F2180" s="744" t="s">
        <v>6876</v>
      </c>
      <c r="G2180" s="737" t="s">
        <v>6877</v>
      </c>
      <c r="H2180" s="737" t="s">
        <v>2587</v>
      </c>
      <c r="I2180" s="737" t="s">
        <v>2526</v>
      </c>
      <c r="J2180" s="753" t="s">
        <v>2526</v>
      </c>
      <c r="K2180" s="682">
        <v>1</v>
      </c>
      <c r="L2180" s="748">
        <v>12</v>
      </c>
      <c r="M2180" s="749">
        <v>35680.17</v>
      </c>
      <c r="N2180" s="682">
        <v>1</v>
      </c>
      <c r="O2180" s="748">
        <v>6</v>
      </c>
      <c r="P2180" s="749">
        <v>16261.33</v>
      </c>
    </row>
    <row r="2181" spans="1:16" x14ac:dyDescent="0.2">
      <c r="A2181" s="744">
        <v>480</v>
      </c>
      <c r="B2181" s="744" t="s">
        <v>2598</v>
      </c>
      <c r="C2181" s="744" t="s">
        <v>1201</v>
      </c>
      <c r="D2181" s="746" t="s">
        <v>2700</v>
      </c>
      <c r="E2181" s="750">
        <v>1800</v>
      </c>
      <c r="F2181" s="744" t="s">
        <v>6878</v>
      </c>
      <c r="G2181" s="737" t="s">
        <v>6879</v>
      </c>
      <c r="H2181" s="737" t="s">
        <v>2640</v>
      </c>
      <c r="I2181" s="737" t="s">
        <v>2625</v>
      </c>
      <c r="J2181" s="753" t="s">
        <v>2511</v>
      </c>
      <c r="K2181" s="682">
        <v>5</v>
      </c>
      <c r="L2181" s="748">
        <v>12</v>
      </c>
      <c r="M2181" s="749">
        <v>27998.479999999996</v>
      </c>
      <c r="N2181" s="682">
        <v>2</v>
      </c>
      <c r="O2181" s="748">
        <v>6</v>
      </c>
      <c r="P2181" s="749">
        <v>11711.349999999999</v>
      </c>
    </row>
    <row r="2182" spans="1:16" x14ac:dyDescent="0.2">
      <c r="A2182" s="744">
        <v>480</v>
      </c>
      <c r="B2182" s="744" t="s">
        <v>2598</v>
      </c>
      <c r="C2182" s="744" t="s">
        <v>1201</v>
      </c>
      <c r="D2182" s="746" t="s">
        <v>2809</v>
      </c>
      <c r="E2182" s="750">
        <v>1500</v>
      </c>
      <c r="F2182" s="744" t="s">
        <v>6880</v>
      </c>
      <c r="G2182" s="737" t="s">
        <v>6881</v>
      </c>
      <c r="H2182" s="737" t="s">
        <v>2583</v>
      </c>
      <c r="I2182" s="737" t="s">
        <v>2526</v>
      </c>
      <c r="J2182" s="753" t="s">
        <v>2526</v>
      </c>
      <c r="K2182" s="682">
        <v>5</v>
      </c>
      <c r="L2182" s="748">
        <v>12</v>
      </c>
      <c r="M2182" s="749">
        <v>29631.52</v>
      </c>
      <c r="N2182" s="682">
        <v>2</v>
      </c>
      <c r="O2182" s="748">
        <v>6</v>
      </c>
      <c r="P2182" s="749">
        <v>12930</v>
      </c>
    </row>
    <row r="2183" spans="1:16" x14ac:dyDescent="0.2">
      <c r="A2183" s="744">
        <v>480</v>
      </c>
      <c r="B2183" s="744" t="s">
        <v>1264</v>
      </c>
      <c r="C2183" s="744" t="s">
        <v>1201</v>
      </c>
      <c r="D2183" s="746" t="s">
        <v>3761</v>
      </c>
      <c r="E2183" s="750">
        <v>1500</v>
      </c>
      <c r="F2183" s="744" t="s">
        <v>6882</v>
      </c>
      <c r="G2183" s="737" t="s">
        <v>6883</v>
      </c>
      <c r="H2183" s="737" t="s">
        <v>2806</v>
      </c>
      <c r="I2183" s="737" t="s">
        <v>2625</v>
      </c>
      <c r="J2183" s="753" t="s">
        <v>2511</v>
      </c>
      <c r="K2183" s="682">
        <v>1</v>
      </c>
      <c r="L2183" s="748">
        <v>12</v>
      </c>
      <c r="M2183" s="749">
        <v>29666.690000000002</v>
      </c>
      <c r="N2183" s="682">
        <v>1</v>
      </c>
      <c r="O2183" s="748">
        <v>6</v>
      </c>
      <c r="P2183" s="749">
        <v>12927.77</v>
      </c>
    </row>
    <row r="2184" spans="1:16" x14ac:dyDescent="0.2">
      <c r="A2184" s="744">
        <v>480</v>
      </c>
      <c r="B2184" s="744" t="s">
        <v>2598</v>
      </c>
      <c r="C2184" s="744" t="s">
        <v>1201</v>
      </c>
      <c r="D2184" s="746" t="s">
        <v>6884</v>
      </c>
      <c r="E2184" s="750">
        <v>2100</v>
      </c>
      <c r="F2184" s="744" t="s">
        <v>6885</v>
      </c>
      <c r="G2184" s="737" t="s">
        <v>6886</v>
      </c>
      <c r="H2184" s="737" t="s">
        <v>2873</v>
      </c>
      <c r="I2184" s="737" t="s">
        <v>2625</v>
      </c>
      <c r="J2184" s="753" t="s">
        <v>2511</v>
      </c>
      <c r="K2184" s="682">
        <v>1</v>
      </c>
      <c r="L2184" s="748">
        <v>12</v>
      </c>
      <c r="M2184" s="749">
        <v>36768.380000000005</v>
      </c>
      <c r="N2184" s="682">
        <v>1</v>
      </c>
      <c r="O2184" s="748">
        <v>6</v>
      </c>
      <c r="P2184" s="749">
        <v>16527.46</v>
      </c>
    </row>
    <row r="2185" spans="1:16" x14ac:dyDescent="0.2">
      <c r="A2185" s="744">
        <v>480</v>
      </c>
      <c r="B2185" s="744" t="s">
        <v>2598</v>
      </c>
      <c r="C2185" s="744" t="s">
        <v>1201</v>
      </c>
      <c r="D2185" s="746" t="s">
        <v>6887</v>
      </c>
      <c r="E2185" s="750">
        <v>6000</v>
      </c>
      <c r="F2185" s="744" t="s">
        <v>6888</v>
      </c>
      <c r="G2185" s="737" t="s">
        <v>6889</v>
      </c>
      <c r="H2185" s="737" t="s">
        <v>6890</v>
      </c>
      <c r="I2185" s="737" t="s">
        <v>2625</v>
      </c>
      <c r="J2185" s="753" t="s">
        <v>2511</v>
      </c>
      <c r="K2185" s="682">
        <v>5</v>
      </c>
      <c r="L2185" s="748">
        <v>12</v>
      </c>
      <c r="M2185" s="749">
        <v>77699.58</v>
      </c>
      <c r="N2185" s="682">
        <v>2</v>
      </c>
      <c r="O2185" s="748">
        <v>6</v>
      </c>
      <c r="P2185" s="749">
        <v>36930</v>
      </c>
    </row>
    <row r="2186" spans="1:16" ht="22.5" x14ac:dyDescent="0.2">
      <c r="A2186" s="744">
        <v>480</v>
      </c>
      <c r="B2186" s="744" t="s">
        <v>1264</v>
      </c>
      <c r="C2186" s="744" t="s">
        <v>1201</v>
      </c>
      <c r="D2186" s="746" t="s">
        <v>3307</v>
      </c>
      <c r="E2186" s="750">
        <v>2100</v>
      </c>
      <c r="F2186" s="744" t="s">
        <v>6891</v>
      </c>
      <c r="G2186" s="737" t="s">
        <v>6892</v>
      </c>
      <c r="H2186" s="737" t="s">
        <v>6893</v>
      </c>
      <c r="I2186" s="737" t="s">
        <v>2526</v>
      </c>
      <c r="J2186" s="753" t="s">
        <v>2526</v>
      </c>
      <c r="K2186" s="682">
        <v>1</v>
      </c>
      <c r="L2186" s="748">
        <v>12</v>
      </c>
      <c r="M2186" s="749">
        <v>36779.019999999997</v>
      </c>
      <c r="N2186" s="682">
        <v>1</v>
      </c>
      <c r="O2186" s="748">
        <v>6</v>
      </c>
      <c r="P2186" s="749">
        <v>16699.169999999998</v>
      </c>
    </row>
    <row r="2187" spans="1:16" x14ac:dyDescent="0.2">
      <c r="A2187" s="744">
        <v>480</v>
      </c>
      <c r="B2187" s="744" t="s">
        <v>2598</v>
      </c>
      <c r="C2187" s="744" t="s">
        <v>1201</v>
      </c>
      <c r="D2187" s="746" t="s">
        <v>2614</v>
      </c>
      <c r="E2187" s="750">
        <v>1500</v>
      </c>
      <c r="F2187" s="744" t="s">
        <v>6894</v>
      </c>
      <c r="G2187" s="737" t="s">
        <v>6895</v>
      </c>
      <c r="H2187" s="737" t="s">
        <v>2617</v>
      </c>
      <c r="I2187" s="737" t="s">
        <v>2526</v>
      </c>
      <c r="J2187" s="753" t="s">
        <v>2526</v>
      </c>
      <c r="K2187" s="682">
        <v>1</v>
      </c>
      <c r="L2187" s="748">
        <v>12</v>
      </c>
      <c r="M2187" s="749">
        <v>29172.670000000002</v>
      </c>
      <c r="N2187" s="682">
        <v>1</v>
      </c>
      <c r="O2187" s="748">
        <v>6</v>
      </c>
      <c r="P2187" s="749">
        <v>12913.46</v>
      </c>
    </row>
    <row r="2188" spans="1:16" ht="22.5" x14ac:dyDescent="0.2">
      <c r="A2188" s="744">
        <v>480</v>
      </c>
      <c r="B2188" s="744" t="s">
        <v>1264</v>
      </c>
      <c r="C2188" s="744" t="s">
        <v>1201</v>
      </c>
      <c r="D2188" s="746" t="s">
        <v>3446</v>
      </c>
      <c r="E2188" s="750">
        <v>1800</v>
      </c>
      <c r="F2188" s="744" t="s">
        <v>6896</v>
      </c>
      <c r="G2188" s="737" t="s">
        <v>6897</v>
      </c>
      <c r="H2188" s="737" t="s">
        <v>2830</v>
      </c>
      <c r="I2188" s="737" t="s">
        <v>2625</v>
      </c>
      <c r="J2188" s="753" t="s">
        <v>2511</v>
      </c>
      <c r="K2188" s="682">
        <v>1</v>
      </c>
      <c r="L2188" s="748">
        <v>12</v>
      </c>
      <c r="M2188" s="749">
        <v>33250.94</v>
      </c>
      <c r="N2188" s="682">
        <v>1</v>
      </c>
      <c r="O2188" s="748">
        <v>6</v>
      </c>
      <c r="P2188" s="749">
        <v>14713.7</v>
      </c>
    </row>
    <row r="2189" spans="1:16" x14ac:dyDescent="0.2">
      <c r="A2189" s="744">
        <v>480</v>
      </c>
      <c r="B2189" s="744" t="s">
        <v>1264</v>
      </c>
      <c r="C2189" s="744" t="s">
        <v>1201</v>
      </c>
      <c r="D2189" s="746" t="s">
        <v>6898</v>
      </c>
      <c r="E2189" s="750">
        <v>3100</v>
      </c>
      <c r="F2189" s="744" t="s">
        <v>6899</v>
      </c>
      <c r="G2189" s="737" t="s">
        <v>6900</v>
      </c>
      <c r="H2189" s="737" t="s">
        <v>2515</v>
      </c>
      <c r="I2189" s="737" t="s">
        <v>2526</v>
      </c>
      <c r="J2189" s="753" t="s">
        <v>2526</v>
      </c>
      <c r="K2189" s="682">
        <v>1</v>
      </c>
      <c r="L2189" s="748">
        <v>12</v>
      </c>
      <c r="M2189" s="749">
        <v>48671.740000000005</v>
      </c>
      <c r="N2189" s="682">
        <v>1</v>
      </c>
      <c r="O2189" s="748">
        <v>6</v>
      </c>
      <c r="P2189" s="749">
        <v>22380.5</v>
      </c>
    </row>
    <row r="2190" spans="1:16" ht="22.5" x14ac:dyDescent="0.2">
      <c r="A2190" s="744">
        <v>480</v>
      </c>
      <c r="B2190" s="744" t="s">
        <v>2598</v>
      </c>
      <c r="C2190" s="744" t="s">
        <v>1201</v>
      </c>
      <c r="D2190" s="746" t="s">
        <v>2604</v>
      </c>
      <c r="E2190" s="750">
        <v>1500</v>
      </c>
      <c r="F2190" s="744" t="s">
        <v>6901</v>
      </c>
      <c r="G2190" s="737" t="s">
        <v>6902</v>
      </c>
      <c r="H2190" s="737" t="s">
        <v>2722</v>
      </c>
      <c r="I2190" s="737" t="s">
        <v>2603</v>
      </c>
      <c r="J2190" s="753" t="s">
        <v>2547</v>
      </c>
      <c r="K2190" s="682">
        <v>1</v>
      </c>
      <c r="L2190" s="748">
        <v>12</v>
      </c>
      <c r="M2190" s="749">
        <v>29798.39</v>
      </c>
      <c r="N2190" s="682">
        <v>1</v>
      </c>
      <c r="O2190" s="748">
        <v>6</v>
      </c>
      <c r="P2190" s="749">
        <v>12658.75</v>
      </c>
    </row>
    <row r="2191" spans="1:16" x14ac:dyDescent="0.2">
      <c r="A2191" s="744">
        <v>480</v>
      </c>
      <c r="B2191" s="744" t="s">
        <v>2598</v>
      </c>
      <c r="C2191" s="744" t="s">
        <v>1201</v>
      </c>
      <c r="D2191" s="746" t="s">
        <v>2611</v>
      </c>
      <c r="E2191" s="750">
        <v>1500</v>
      </c>
      <c r="F2191" s="744" t="s">
        <v>6903</v>
      </c>
      <c r="G2191" s="737" t="s">
        <v>6904</v>
      </c>
      <c r="H2191" s="737" t="s">
        <v>3640</v>
      </c>
      <c r="I2191" s="737" t="s">
        <v>2625</v>
      </c>
      <c r="J2191" s="753" t="s">
        <v>2511</v>
      </c>
      <c r="K2191" s="682">
        <v>5</v>
      </c>
      <c r="L2191" s="748">
        <v>12</v>
      </c>
      <c r="M2191" s="749">
        <v>23693.95</v>
      </c>
      <c r="N2191" s="682">
        <v>2</v>
      </c>
      <c r="O2191" s="748">
        <v>6</v>
      </c>
      <c r="P2191" s="749">
        <v>9911.14</v>
      </c>
    </row>
    <row r="2192" spans="1:16" ht="22.5" x14ac:dyDescent="0.2">
      <c r="A2192" s="744">
        <v>480</v>
      </c>
      <c r="B2192" s="744" t="s">
        <v>2598</v>
      </c>
      <c r="C2192" s="744" t="s">
        <v>1201</v>
      </c>
      <c r="D2192" s="746" t="s">
        <v>2611</v>
      </c>
      <c r="E2192" s="750">
        <v>1500</v>
      </c>
      <c r="F2192" s="744" t="s">
        <v>6905</v>
      </c>
      <c r="G2192" s="737" t="s">
        <v>6906</v>
      </c>
      <c r="H2192" s="737" t="s">
        <v>6907</v>
      </c>
      <c r="I2192" s="737" t="s">
        <v>2526</v>
      </c>
      <c r="J2192" s="753" t="s">
        <v>2526</v>
      </c>
      <c r="K2192" s="682">
        <v>3</v>
      </c>
      <c r="L2192" s="748">
        <v>9</v>
      </c>
      <c r="M2192" s="749">
        <v>14901.25</v>
      </c>
      <c r="N2192" s="682">
        <v>2</v>
      </c>
      <c r="O2192" s="748">
        <v>6</v>
      </c>
      <c r="P2192" s="749">
        <v>9793.5400000000009</v>
      </c>
    </row>
    <row r="2193" spans="1:16" x14ac:dyDescent="0.2">
      <c r="A2193" s="744">
        <v>480</v>
      </c>
      <c r="B2193" s="744" t="s">
        <v>2598</v>
      </c>
      <c r="C2193" s="744" t="s">
        <v>1201</v>
      </c>
      <c r="D2193" s="746" t="s">
        <v>2614</v>
      </c>
      <c r="E2193" s="750">
        <v>1500</v>
      </c>
      <c r="F2193" s="744" t="s">
        <v>6908</v>
      </c>
      <c r="G2193" s="737" t="s">
        <v>6909</v>
      </c>
      <c r="H2193" s="737" t="s">
        <v>3279</v>
      </c>
      <c r="I2193" s="737" t="s">
        <v>2625</v>
      </c>
      <c r="J2193" s="753" t="s">
        <v>2511</v>
      </c>
      <c r="K2193" s="682">
        <v>1</v>
      </c>
      <c r="L2193" s="748">
        <v>12</v>
      </c>
      <c r="M2193" s="749">
        <v>29699.59</v>
      </c>
      <c r="N2193" s="682">
        <v>1</v>
      </c>
      <c r="O2193" s="748">
        <v>6</v>
      </c>
      <c r="P2193" s="749">
        <v>13929.16</v>
      </c>
    </row>
    <row r="2194" spans="1:16" x14ac:dyDescent="0.2">
      <c r="A2194" s="744">
        <v>480</v>
      </c>
      <c r="B2194" s="744" t="s">
        <v>1264</v>
      </c>
      <c r="C2194" s="744" t="s">
        <v>1201</v>
      </c>
      <c r="D2194" s="746" t="s">
        <v>5731</v>
      </c>
      <c r="E2194" s="750">
        <v>1500</v>
      </c>
      <c r="F2194" s="744" t="s">
        <v>6910</v>
      </c>
      <c r="G2194" s="737" t="s">
        <v>6911</v>
      </c>
      <c r="H2194" s="737" t="s">
        <v>6912</v>
      </c>
      <c r="I2194" s="737" t="s">
        <v>2625</v>
      </c>
      <c r="J2194" s="753" t="s">
        <v>2511</v>
      </c>
      <c r="K2194" s="682">
        <v>1</v>
      </c>
      <c r="L2194" s="748">
        <v>12</v>
      </c>
      <c r="M2194" s="749">
        <v>26568.62000000001</v>
      </c>
      <c r="N2194" s="682">
        <v>1</v>
      </c>
      <c r="O2194" s="748">
        <v>6</v>
      </c>
      <c r="P2194" s="749">
        <v>12910.55</v>
      </c>
    </row>
    <row r="2195" spans="1:16" x14ac:dyDescent="0.2">
      <c r="A2195" s="744">
        <v>480</v>
      </c>
      <c r="B2195" s="744" t="s">
        <v>3203</v>
      </c>
      <c r="C2195" s="744" t="s">
        <v>1201</v>
      </c>
      <c r="D2195" s="746" t="s">
        <v>2611</v>
      </c>
      <c r="E2195" s="750">
        <v>1500</v>
      </c>
      <c r="F2195" s="744" t="s">
        <v>6913</v>
      </c>
      <c r="G2195" s="737" t="s">
        <v>6914</v>
      </c>
      <c r="H2195" s="737" t="s">
        <v>3279</v>
      </c>
      <c r="I2195" s="737" t="s">
        <v>2625</v>
      </c>
      <c r="J2195" s="753" t="s">
        <v>2511</v>
      </c>
      <c r="K2195" s="682"/>
      <c r="L2195" s="748"/>
      <c r="M2195" s="749"/>
      <c r="N2195" s="682"/>
      <c r="O2195" s="748"/>
      <c r="P2195" s="749"/>
    </row>
    <row r="2196" spans="1:16" ht="22.5" x14ac:dyDescent="0.2">
      <c r="A2196" s="744">
        <v>480</v>
      </c>
      <c r="B2196" s="744" t="s">
        <v>2598</v>
      </c>
      <c r="C2196" s="744" t="s">
        <v>1201</v>
      </c>
      <c r="D2196" s="746" t="s">
        <v>2604</v>
      </c>
      <c r="E2196" s="750">
        <v>1500</v>
      </c>
      <c r="F2196" s="744" t="s">
        <v>6915</v>
      </c>
      <c r="G2196" s="737" t="s">
        <v>6916</v>
      </c>
      <c r="H2196" s="737" t="s">
        <v>6917</v>
      </c>
      <c r="I2196" s="737" t="s">
        <v>2526</v>
      </c>
      <c r="J2196" s="753" t="s">
        <v>5862</v>
      </c>
      <c r="K2196" s="682">
        <v>1</v>
      </c>
      <c r="L2196" s="748">
        <v>12</v>
      </c>
      <c r="M2196" s="749">
        <v>29566.67</v>
      </c>
      <c r="N2196" s="682">
        <v>1</v>
      </c>
      <c r="O2196" s="748">
        <v>6</v>
      </c>
      <c r="P2196" s="749">
        <v>12863.33</v>
      </c>
    </row>
    <row r="2197" spans="1:16" x14ac:dyDescent="0.2">
      <c r="A2197" s="744">
        <v>480</v>
      </c>
      <c r="B2197" s="744" t="s">
        <v>1264</v>
      </c>
      <c r="C2197" s="744" t="s">
        <v>1201</v>
      </c>
      <c r="D2197" s="746" t="s">
        <v>2674</v>
      </c>
      <c r="E2197" s="750">
        <v>1500</v>
      </c>
      <c r="F2197" s="744" t="s">
        <v>6918</v>
      </c>
      <c r="G2197" s="737" t="s">
        <v>6919</v>
      </c>
      <c r="H2197" s="737" t="s">
        <v>6237</v>
      </c>
      <c r="I2197" s="737" t="s">
        <v>2625</v>
      </c>
      <c r="J2197" s="753" t="s">
        <v>2511</v>
      </c>
      <c r="K2197" s="682">
        <v>1</v>
      </c>
      <c r="L2197" s="748">
        <v>12</v>
      </c>
      <c r="M2197" s="749">
        <v>26051.829999999998</v>
      </c>
      <c r="N2197" s="682"/>
      <c r="O2197" s="748"/>
      <c r="P2197" s="749"/>
    </row>
    <row r="2198" spans="1:16" ht="22.5" x14ac:dyDescent="0.2">
      <c r="A2198" s="744">
        <v>480</v>
      </c>
      <c r="B2198" s="744" t="s">
        <v>2598</v>
      </c>
      <c r="C2198" s="744" t="s">
        <v>1201</v>
      </c>
      <c r="D2198" s="746" t="s">
        <v>2604</v>
      </c>
      <c r="E2198" s="750">
        <v>1500</v>
      </c>
      <c r="F2198" s="744" t="s">
        <v>6920</v>
      </c>
      <c r="G2198" s="737" t="s">
        <v>6921</v>
      </c>
      <c r="H2198" s="737" t="s">
        <v>6922</v>
      </c>
      <c r="I2198" s="737" t="s">
        <v>2603</v>
      </c>
      <c r="J2198" s="753" t="s">
        <v>2547</v>
      </c>
      <c r="K2198" s="682">
        <v>1</v>
      </c>
      <c r="L2198" s="748">
        <v>12</v>
      </c>
      <c r="M2198" s="749">
        <v>29609.889999999996</v>
      </c>
      <c r="N2198" s="682">
        <v>1</v>
      </c>
      <c r="O2198" s="748">
        <v>6</v>
      </c>
      <c r="P2198" s="749">
        <v>12918.880000000001</v>
      </c>
    </row>
    <row r="2199" spans="1:16" x14ac:dyDescent="0.2">
      <c r="A2199" s="744">
        <v>480</v>
      </c>
      <c r="B2199" s="744" t="s">
        <v>2598</v>
      </c>
      <c r="C2199" s="744" t="s">
        <v>1201</v>
      </c>
      <c r="D2199" s="746" t="s">
        <v>2614</v>
      </c>
      <c r="E2199" s="750">
        <v>1500</v>
      </c>
      <c r="F2199" s="744" t="s">
        <v>6923</v>
      </c>
      <c r="G2199" s="737" t="s">
        <v>6924</v>
      </c>
      <c r="H2199" s="737" t="s">
        <v>3424</v>
      </c>
      <c r="I2199" s="737" t="s">
        <v>2526</v>
      </c>
      <c r="J2199" s="753" t="s">
        <v>2526</v>
      </c>
      <c r="K2199" s="682">
        <v>1</v>
      </c>
      <c r="L2199" s="748">
        <v>12</v>
      </c>
      <c r="M2199" s="749">
        <v>28331.169999999995</v>
      </c>
      <c r="N2199" s="682">
        <v>1</v>
      </c>
      <c r="O2199" s="748">
        <v>6</v>
      </c>
      <c r="P2199" s="749">
        <v>12744.51</v>
      </c>
    </row>
    <row r="2200" spans="1:16" x14ac:dyDescent="0.2">
      <c r="A2200" s="744">
        <v>480</v>
      </c>
      <c r="B2200" s="744" t="s">
        <v>2598</v>
      </c>
      <c r="C2200" s="744" t="s">
        <v>1201</v>
      </c>
      <c r="D2200" s="746" t="s">
        <v>6925</v>
      </c>
      <c r="E2200" s="750">
        <v>2100</v>
      </c>
      <c r="F2200" s="744" t="s">
        <v>6926</v>
      </c>
      <c r="G2200" s="737" t="s">
        <v>6927</v>
      </c>
      <c r="H2200" s="737" t="s">
        <v>2587</v>
      </c>
      <c r="I2200" s="737" t="s">
        <v>2526</v>
      </c>
      <c r="J2200" s="753" t="s">
        <v>2526</v>
      </c>
      <c r="K2200" s="682">
        <v>1</v>
      </c>
      <c r="L2200" s="748">
        <v>12</v>
      </c>
      <c r="M2200" s="749">
        <v>33992.969999999994</v>
      </c>
      <c r="N2200" s="682"/>
      <c r="O2200" s="748"/>
      <c r="P2200" s="749"/>
    </row>
    <row r="2201" spans="1:16" x14ac:dyDescent="0.2">
      <c r="A2201" s="744">
        <v>480</v>
      </c>
      <c r="B2201" s="744" t="s">
        <v>1264</v>
      </c>
      <c r="C2201" s="744" t="s">
        <v>1201</v>
      </c>
      <c r="D2201" s="746" t="s">
        <v>5598</v>
      </c>
      <c r="E2201" s="750">
        <v>1500</v>
      </c>
      <c r="F2201" s="744" t="s">
        <v>6928</v>
      </c>
      <c r="G2201" s="737" t="s">
        <v>6929</v>
      </c>
      <c r="H2201" s="737" t="s">
        <v>2760</v>
      </c>
      <c r="I2201" s="737" t="s">
        <v>2526</v>
      </c>
      <c r="J2201" s="753" t="s">
        <v>2526</v>
      </c>
      <c r="K2201" s="682">
        <v>1</v>
      </c>
      <c r="L2201" s="748">
        <v>12</v>
      </c>
      <c r="M2201" s="749">
        <v>28511.23</v>
      </c>
      <c r="N2201" s="682">
        <v>1</v>
      </c>
      <c r="O2201" s="748">
        <v>3</v>
      </c>
      <c r="P2201" s="749">
        <v>8787.9</v>
      </c>
    </row>
    <row r="2202" spans="1:16" x14ac:dyDescent="0.2">
      <c r="A2202" s="744">
        <v>480</v>
      </c>
      <c r="B2202" s="744" t="s">
        <v>2598</v>
      </c>
      <c r="C2202" s="744" t="s">
        <v>1201</v>
      </c>
      <c r="D2202" s="746" t="s">
        <v>2662</v>
      </c>
      <c r="E2202" s="750">
        <v>2500</v>
      </c>
      <c r="F2202" s="744" t="s">
        <v>6930</v>
      </c>
      <c r="G2202" s="737" t="s">
        <v>6931</v>
      </c>
      <c r="H2202" s="737" t="s">
        <v>6932</v>
      </c>
      <c r="I2202" s="737" t="s">
        <v>2625</v>
      </c>
      <c r="J2202" s="753" t="s">
        <v>2511</v>
      </c>
      <c r="K2202" s="682">
        <v>5</v>
      </c>
      <c r="L2202" s="748">
        <v>12</v>
      </c>
      <c r="M2202" s="749">
        <v>35548.260000000009</v>
      </c>
      <c r="N2202" s="682">
        <v>2</v>
      </c>
      <c r="O2202" s="748">
        <v>6</v>
      </c>
      <c r="P2202" s="749">
        <v>15996.84</v>
      </c>
    </row>
    <row r="2203" spans="1:16" x14ac:dyDescent="0.2">
      <c r="A2203" s="744">
        <v>480</v>
      </c>
      <c r="B2203" s="744" t="s">
        <v>1264</v>
      </c>
      <c r="C2203" s="744" t="s">
        <v>1201</v>
      </c>
      <c r="D2203" s="746" t="s">
        <v>2650</v>
      </c>
      <c r="E2203" s="750">
        <v>2100</v>
      </c>
      <c r="F2203" s="744" t="s">
        <v>6933</v>
      </c>
      <c r="G2203" s="737" t="s">
        <v>6934</v>
      </c>
      <c r="H2203" s="737" t="s">
        <v>2624</v>
      </c>
      <c r="I2203" s="737" t="s">
        <v>2625</v>
      </c>
      <c r="J2203" s="753" t="s">
        <v>2511</v>
      </c>
      <c r="K2203" s="682">
        <v>1</v>
      </c>
      <c r="L2203" s="748">
        <v>3</v>
      </c>
      <c r="M2203" s="749">
        <v>12233.460000000001</v>
      </c>
      <c r="N2203" s="682"/>
      <c r="O2203" s="748"/>
      <c r="P2203" s="749"/>
    </row>
    <row r="2204" spans="1:16" x14ac:dyDescent="0.2">
      <c r="A2204" s="744">
        <v>480</v>
      </c>
      <c r="B2204" s="744" t="s">
        <v>2598</v>
      </c>
      <c r="C2204" s="744" t="s">
        <v>1201</v>
      </c>
      <c r="D2204" s="746" t="s">
        <v>2942</v>
      </c>
      <c r="E2204" s="750">
        <v>2700</v>
      </c>
      <c r="F2204" s="744" t="s">
        <v>6935</v>
      </c>
      <c r="G2204" s="737" t="s">
        <v>6936</v>
      </c>
      <c r="H2204" s="737" t="s">
        <v>3517</v>
      </c>
      <c r="I2204" s="737" t="s">
        <v>2625</v>
      </c>
      <c r="J2204" s="753" t="s">
        <v>2511</v>
      </c>
      <c r="K2204" s="682">
        <v>1</v>
      </c>
      <c r="L2204" s="748">
        <v>12</v>
      </c>
      <c r="M2204" s="749">
        <v>43764.46</v>
      </c>
      <c r="N2204" s="682">
        <v>1</v>
      </c>
      <c r="O2204" s="748">
        <v>6</v>
      </c>
      <c r="P2204" s="749">
        <v>20012.449999999997</v>
      </c>
    </row>
    <row r="2205" spans="1:16" x14ac:dyDescent="0.2">
      <c r="A2205" s="744">
        <v>480</v>
      </c>
      <c r="B2205" s="744" t="s">
        <v>1264</v>
      </c>
      <c r="C2205" s="744" t="s">
        <v>1201</v>
      </c>
      <c r="D2205" s="746" t="s">
        <v>6937</v>
      </c>
      <c r="E2205" s="750">
        <v>3500</v>
      </c>
      <c r="F2205" s="744" t="s">
        <v>6938</v>
      </c>
      <c r="G2205" s="737" t="s">
        <v>6939</v>
      </c>
      <c r="H2205" s="737" t="s">
        <v>2640</v>
      </c>
      <c r="I2205" s="737" t="s">
        <v>2625</v>
      </c>
      <c r="J2205" s="753" t="s">
        <v>2511</v>
      </c>
      <c r="K2205" s="682">
        <v>5</v>
      </c>
      <c r="L2205" s="748">
        <v>12</v>
      </c>
      <c r="M2205" s="749">
        <v>53521.94999999999</v>
      </c>
      <c r="N2205" s="682">
        <v>2</v>
      </c>
      <c r="O2205" s="748">
        <v>6</v>
      </c>
      <c r="P2205" s="749">
        <v>24895.54</v>
      </c>
    </row>
    <row r="2206" spans="1:16" x14ac:dyDescent="0.2">
      <c r="A2206" s="744">
        <v>480</v>
      </c>
      <c r="B2206" s="744" t="s">
        <v>1264</v>
      </c>
      <c r="C2206" s="744" t="s">
        <v>1201</v>
      </c>
      <c r="D2206" s="746" t="s">
        <v>6940</v>
      </c>
      <c r="E2206" s="750">
        <v>5000</v>
      </c>
      <c r="F2206" s="744" t="s">
        <v>6941</v>
      </c>
      <c r="G2206" s="737" t="s">
        <v>6942</v>
      </c>
      <c r="H2206" s="737" t="s">
        <v>2587</v>
      </c>
      <c r="I2206" s="737" t="s">
        <v>2526</v>
      </c>
      <c r="J2206" s="753" t="s">
        <v>2526</v>
      </c>
      <c r="K2206" s="682">
        <v>1</v>
      </c>
      <c r="L2206" s="748">
        <v>12</v>
      </c>
      <c r="M2206" s="749">
        <v>65597.579999999987</v>
      </c>
      <c r="N2206" s="682">
        <v>1</v>
      </c>
      <c r="O2206" s="748">
        <v>6</v>
      </c>
      <c r="P2206" s="749">
        <v>30930</v>
      </c>
    </row>
    <row r="2207" spans="1:16" x14ac:dyDescent="0.2">
      <c r="A2207" s="744">
        <v>480</v>
      </c>
      <c r="B2207" s="744" t="s">
        <v>2598</v>
      </c>
      <c r="C2207" s="744" t="s">
        <v>1201</v>
      </c>
      <c r="D2207" s="746" t="s">
        <v>3252</v>
      </c>
      <c r="E2207" s="750">
        <v>2100</v>
      </c>
      <c r="F2207" s="744" t="s">
        <v>6943</v>
      </c>
      <c r="G2207" s="737" t="s">
        <v>6944</v>
      </c>
      <c r="H2207" s="737" t="s">
        <v>5307</v>
      </c>
      <c r="I2207" s="737" t="s">
        <v>2526</v>
      </c>
      <c r="J2207" s="753" t="s">
        <v>2526</v>
      </c>
      <c r="K2207" s="682">
        <v>5</v>
      </c>
      <c r="L2207" s="748">
        <v>12</v>
      </c>
      <c r="M2207" s="749">
        <v>30777.35</v>
      </c>
      <c r="N2207" s="682">
        <v>2</v>
      </c>
      <c r="O2207" s="748">
        <v>6</v>
      </c>
      <c r="P2207" s="749">
        <v>13520.810000000001</v>
      </c>
    </row>
    <row r="2208" spans="1:16" ht="22.5" x14ac:dyDescent="0.2">
      <c r="A2208" s="744">
        <v>480</v>
      </c>
      <c r="B2208" s="744" t="s">
        <v>1264</v>
      </c>
      <c r="C2208" s="744" t="s">
        <v>1201</v>
      </c>
      <c r="D2208" s="746" t="s">
        <v>3690</v>
      </c>
      <c r="E2208" s="750">
        <v>2100</v>
      </c>
      <c r="F2208" s="744" t="s">
        <v>6945</v>
      </c>
      <c r="G2208" s="737" t="s">
        <v>6946</v>
      </c>
      <c r="H2208" s="737" t="s">
        <v>2873</v>
      </c>
      <c r="I2208" s="737" t="s">
        <v>2625</v>
      </c>
      <c r="J2208" s="753" t="s">
        <v>2689</v>
      </c>
      <c r="K2208" s="682">
        <v>1</v>
      </c>
      <c r="L2208" s="748">
        <v>12</v>
      </c>
      <c r="M2208" s="749">
        <v>31575.369999999992</v>
      </c>
      <c r="N2208" s="682">
        <v>1</v>
      </c>
      <c r="O2208" s="748">
        <v>6</v>
      </c>
      <c r="P2208" s="749">
        <v>16391.29</v>
      </c>
    </row>
    <row r="2209" spans="1:16" x14ac:dyDescent="0.2">
      <c r="A2209" s="744">
        <v>480</v>
      </c>
      <c r="B2209" s="744" t="s">
        <v>2598</v>
      </c>
      <c r="C2209" s="744" t="s">
        <v>1201</v>
      </c>
      <c r="D2209" s="746" t="s">
        <v>4601</v>
      </c>
      <c r="E2209" s="750">
        <v>1500</v>
      </c>
      <c r="F2209" s="744" t="s">
        <v>6947</v>
      </c>
      <c r="G2209" s="737" t="s">
        <v>6948</v>
      </c>
      <c r="H2209" s="737" t="s">
        <v>6949</v>
      </c>
      <c r="I2209" s="737" t="s">
        <v>2625</v>
      </c>
      <c r="J2209" s="753" t="s">
        <v>2511</v>
      </c>
      <c r="K2209" s="682">
        <v>1</v>
      </c>
      <c r="L2209" s="748">
        <v>12</v>
      </c>
      <c r="M2209" s="749">
        <v>28515.509999999995</v>
      </c>
      <c r="N2209" s="682">
        <v>1</v>
      </c>
      <c r="O2209" s="748">
        <v>6</v>
      </c>
      <c r="P2209" s="749">
        <v>12978.11</v>
      </c>
    </row>
    <row r="2210" spans="1:16" x14ac:dyDescent="0.2">
      <c r="A2210" s="744">
        <v>480</v>
      </c>
      <c r="B2210" s="744" t="s">
        <v>1264</v>
      </c>
      <c r="C2210" s="744" t="s">
        <v>1201</v>
      </c>
      <c r="D2210" s="746" t="s">
        <v>6950</v>
      </c>
      <c r="E2210" s="750">
        <v>4000</v>
      </c>
      <c r="F2210" s="744" t="s">
        <v>6951</v>
      </c>
      <c r="G2210" s="737" t="s">
        <v>6952</v>
      </c>
      <c r="H2210" s="737" t="s">
        <v>3010</v>
      </c>
      <c r="I2210" s="737" t="s">
        <v>2625</v>
      </c>
      <c r="J2210" s="753" t="s">
        <v>2511</v>
      </c>
      <c r="K2210" s="682">
        <v>5</v>
      </c>
      <c r="L2210" s="748">
        <v>12</v>
      </c>
      <c r="M2210" s="749">
        <v>53593.33</v>
      </c>
      <c r="N2210" s="682">
        <v>2</v>
      </c>
      <c r="O2210" s="748">
        <v>6</v>
      </c>
      <c r="P2210" s="749">
        <v>24882.22</v>
      </c>
    </row>
    <row r="2211" spans="1:16" ht="22.5" x14ac:dyDescent="0.2">
      <c r="A2211" s="744">
        <v>480</v>
      </c>
      <c r="B2211" s="744" t="s">
        <v>2598</v>
      </c>
      <c r="C2211" s="744" t="s">
        <v>1201</v>
      </c>
      <c r="D2211" s="746" t="s">
        <v>2614</v>
      </c>
      <c r="E2211" s="750">
        <v>1500</v>
      </c>
      <c r="F2211" s="744" t="s">
        <v>6953</v>
      </c>
      <c r="G2211" s="737" t="s">
        <v>6954</v>
      </c>
      <c r="H2211" s="737" t="s">
        <v>2583</v>
      </c>
      <c r="I2211" s="737" t="s">
        <v>2526</v>
      </c>
      <c r="J2211" s="753" t="s">
        <v>2526</v>
      </c>
      <c r="K2211" s="682">
        <v>1</v>
      </c>
      <c r="L2211" s="748">
        <v>12</v>
      </c>
      <c r="M2211" s="749">
        <v>29495.69</v>
      </c>
      <c r="N2211" s="682">
        <v>1</v>
      </c>
      <c r="O2211" s="748">
        <v>6</v>
      </c>
      <c r="P2211" s="749">
        <v>12921.54</v>
      </c>
    </row>
    <row r="2212" spans="1:16" x14ac:dyDescent="0.2">
      <c r="A2212" s="744">
        <v>480</v>
      </c>
      <c r="B2212" s="744" t="s">
        <v>2598</v>
      </c>
      <c r="C2212" s="744" t="s">
        <v>1201</v>
      </c>
      <c r="D2212" s="746" t="s">
        <v>2614</v>
      </c>
      <c r="E2212" s="750">
        <v>1500</v>
      </c>
      <c r="F2212" s="744" t="s">
        <v>6955</v>
      </c>
      <c r="G2212" s="737" t="s">
        <v>6956</v>
      </c>
      <c r="H2212" s="737" t="s">
        <v>6752</v>
      </c>
      <c r="I2212" s="737" t="s">
        <v>2526</v>
      </c>
      <c r="J2212" s="753" t="s">
        <v>2526</v>
      </c>
      <c r="K2212" s="682">
        <v>1</v>
      </c>
      <c r="L2212" s="748">
        <v>12</v>
      </c>
      <c r="M2212" s="749">
        <v>29629.749999999993</v>
      </c>
      <c r="N2212" s="682">
        <v>1</v>
      </c>
      <c r="O2212" s="748">
        <v>6</v>
      </c>
      <c r="P2212" s="749">
        <v>12862.36</v>
      </c>
    </row>
    <row r="2213" spans="1:16" x14ac:dyDescent="0.2">
      <c r="A2213" s="744">
        <v>480</v>
      </c>
      <c r="B2213" s="744" t="s">
        <v>2598</v>
      </c>
      <c r="C2213" s="744" t="s">
        <v>1201</v>
      </c>
      <c r="D2213" s="746" t="s">
        <v>2604</v>
      </c>
      <c r="E2213" s="750">
        <v>1500</v>
      </c>
      <c r="F2213" s="744" t="s">
        <v>6957</v>
      </c>
      <c r="G2213" s="737" t="s">
        <v>6958</v>
      </c>
      <c r="H2213" s="737" t="s">
        <v>2515</v>
      </c>
      <c r="I2213" s="737" t="s">
        <v>2625</v>
      </c>
      <c r="J2213" s="753" t="s">
        <v>2511</v>
      </c>
      <c r="K2213" s="682">
        <v>1</v>
      </c>
      <c r="L2213" s="748">
        <v>12</v>
      </c>
      <c r="M2213" s="749">
        <v>29550.959999999995</v>
      </c>
      <c r="N2213" s="682">
        <v>1</v>
      </c>
      <c r="O2213" s="748">
        <v>6</v>
      </c>
      <c r="P2213" s="749">
        <v>12928.76</v>
      </c>
    </row>
    <row r="2214" spans="1:16" x14ac:dyDescent="0.2">
      <c r="A2214" s="744">
        <v>480</v>
      </c>
      <c r="B2214" s="744" t="s">
        <v>2598</v>
      </c>
      <c r="C2214" s="744" t="s">
        <v>1201</v>
      </c>
      <c r="D2214" s="746" t="s">
        <v>2796</v>
      </c>
      <c r="E2214" s="750">
        <v>4000</v>
      </c>
      <c r="F2214" s="744" t="s">
        <v>6959</v>
      </c>
      <c r="G2214" s="737" t="s">
        <v>6960</v>
      </c>
      <c r="H2214" s="737" t="s">
        <v>3773</v>
      </c>
      <c r="I2214" s="737" t="s">
        <v>2625</v>
      </c>
      <c r="J2214" s="753" t="s">
        <v>2511</v>
      </c>
      <c r="K2214" s="682">
        <v>1</v>
      </c>
      <c r="L2214" s="748">
        <v>12</v>
      </c>
      <c r="M2214" s="749">
        <v>59229.390000000007</v>
      </c>
      <c r="N2214" s="682">
        <v>1</v>
      </c>
      <c r="O2214" s="748">
        <v>6</v>
      </c>
      <c r="P2214" s="749">
        <v>27882.16</v>
      </c>
    </row>
    <row r="2215" spans="1:16" x14ac:dyDescent="0.2">
      <c r="A2215" s="744">
        <v>480</v>
      </c>
      <c r="B2215" s="744" t="s">
        <v>1264</v>
      </c>
      <c r="C2215" s="744" t="s">
        <v>1201</v>
      </c>
      <c r="D2215" s="746" t="s">
        <v>3141</v>
      </c>
      <c r="E2215" s="750">
        <v>2100</v>
      </c>
      <c r="F2215" s="744" t="s">
        <v>6961</v>
      </c>
      <c r="G2215" s="737" t="s">
        <v>6962</v>
      </c>
      <c r="H2215" s="737" t="s">
        <v>2583</v>
      </c>
      <c r="I2215" s="737" t="s">
        <v>2526</v>
      </c>
      <c r="J2215" s="753" t="s">
        <v>2526</v>
      </c>
      <c r="K2215" s="682">
        <v>1</v>
      </c>
      <c r="L2215" s="748">
        <v>12</v>
      </c>
      <c r="M2215" s="749">
        <v>36685.320000000007</v>
      </c>
      <c r="N2215" s="682">
        <v>1</v>
      </c>
      <c r="O2215" s="748">
        <v>6</v>
      </c>
      <c r="P2215" s="749">
        <v>16424.18</v>
      </c>
    </row>
    <row r="2216" spans="1:16" x14ac:dyDescent="0.2">
      <c r="A2216" s="744">
        <v>480</v>
      </c>
      <c r="B2216" s="744" t="s">
        <v>2598</v>
      </c>
      <c r="C2216" s="744" t="s">
        <v>1201</v>
      </c>
      <c r="D2216" s="746" t="s">
        <v>2700</v>
      </c>
      <c r="E2216" s="750">
        <v>1800</v>
      </c>
      <c r="F2216" s="744" t="s">
        <v>6963</v>
      </c>
      <c r="G2216" s="737" t="s">
        <v>6964</v>
      </c>
      <c r="H2216" s="737" t="s">
        <v>2519</v>
      </c>
      <c r="I2216" s="737" t="s">
        <v>2519</v>
      </c>
      <c r="J2216" s="753" t="s">
        <v>2519</v>
      </c>
      <c r="K2216" s="682">
        <v>5</v>
      </c>
      <c r="L2216" s="748">
        <v>12</v>
      </c>
      <c r="M2216" s="749">
        <v>26680.83</v>
      </c>
      <c r="N2216" s="682">
        <v>2</v>
      </c>
      <c r="O2216" s="748">
        <v>6</v>
      </c>
      <c r="P2216" s="749">
        <v>11482.24</v>
      </c>
    </row>
    <row r="2217" spans="1:16" ht="22.5" x14ac:dyDescent="0.2">
      <c r="A2217" s="744">
        <v>480</v>
      </c>
      <c r="B2217" s="744" t="s">
        <v>1264</v>
      </c>
      <c r="C2217" s="744" t="s">
        <v>1201</v>
      </c>
      <c r="D2217" s="746" t="s">
        <v>3025</v>
      </c>
      <c r="E2217" s="750">
        <v>1800</v>
      </c>
      <c r="F2217" s="744" t="s">
        <v>6965</v>
      </c>
      <c r="G2217" s="737" t="s">
        <v>6966</v>
      </c>
      <c r="H2217" s="737" t="s">
        <v>6967</v>
      </c>
      <c r="I2217" s="737" t="s">
        <v>2526</v>
      </c>
      <c r="J2217" s="753" t="s">
        <v>2526</v>
      </c>
      <c r="K2217" s="682">
        <v>5</v>
      </c>
      <c r="L2217" s="748">
        <v>12</v>
      </c>
      <c r="M2217" s="749">
        <v>33022.240000000005</v>
      </c>
      <c r="N2217" s="682">
        <v>1</v>
      </c>
      <c r="O2217" s="748">
        <v>6</v>
      </c>
      <c r="P2217" s="749">
        <v>14567.55</v>
      </c>
    </row>
    <row r="2218" spans="1:16" x14ac:dyDescent="0.2">
      <c r="A2218" s="744">
        <v>480</v>
      </c>
      <c r="B2218" s="744" t="s">
        <v>1264</v>
      </c>
      <c r="C2218" s="744" t="s">
        <v>1201</v>
      </c>
      <c r="D2218" s="746" t="s">
        <v>6968</v>
      </c>
      <c r="E2218" s="750">
        <v>1800</v>
      </c>
      <c r="F2218" s="744" t="s">
        <v>6969</v>
      </c>
      <c r="G2218" s="737" t="s">
        <v>6970</v>
      </c>
      <c r="H2218" s="737" t="s">
        <v>2640</v>
      </c>
      <c r="I2218" s="737" t="s">
        <v>2625</v>
      </c>
      <c r="J2218" s="753" t="s">
        <v>2511</v>
      </c>
      <c r="K2218" s="682">
        <v>1</v>
      </c>
      <c r="L2218" s="748">
        <v>12</v>
      </c>
      <c r="M2218" s="749">
        <v>33049.499999999993</v>
      </c>
      <c r="N2218" s="682">
        <v>1</v>
      </c>
      <c r="O2218" s="748">
        <v>6</v>
      </c>
      <c r="P2218" s="749">
        <v>14563.23</v>
      </c>
    </row>
    <row r="2219" spans="1:16" x14ac:dyDescent="0.2">
      <c r="A2219" s="744">
        <v>480</v>
      </c>
      <c r="B2219" s="744" t="s">
        <v>2598</v>
      </c>
      <c r="C2219" s="744" t="s">
        <v>1201</v>
      </c>
      <c r="D2219" s="746" t="s">
        <v>2700</v>
      </c>
      <c r="E2219" s="750">
        <v>1800</v>
      </c>
      <c r="F2219" s="744" t="s">
        <v>6971</v>
      </c>
      <c r="G2219" s="737" t="s">
        <v>6972</v>
      </c>
      <c r="H2219" s="737" t="s">
        <v>6973</v>
      </c>
      <c r="I2219" s="737" t="s">
        <v>2526</v>
      </c>
      <c r="J2219" s="753" t="s">
        <v>2526</v>
      </c>
      <c r="K2219" s="682">
        <v>5</v>
      </c>
      <c r="L2219" s="748">
        <v>12</v>
      </c>
      <c r="M2219" s="749">
        <v>27060.719999999994</v>
      </c>
      <c r="N2219" s="682">
        <v>2</v>
      </c>
      <c r="O2219" s="748">
        <v>6</v>
      </c>
      <c r="P2219" s="749">
        <v>11788.869999999999</v>
      </c>
    </row>
    <row r="2220" spans="1:16" x14ac:dyDescent="0.2">
      <c r="A2220" s="744">
        <v>480</v>
      </c>
      <c r="B2220" s="744" t="s">
        <v>2598</v>
      </c>
      <c r="C2220" s="744" t="s">
        <v>1201</v>
      </c>
      <c r="D2220" s="746" t="s">
        <v>6974</v>
      </c>
      <c r="E2220" s="750">
        <v>1500</v>
      </c>
      <c r="F2220" s="744" t="s">
        <v>6975</v>
      </c>
      <c r="G2220" s="737" t="s">
        <v>6976</v>
      </c>
      <c r="H2220" s="737" t="s">
        <v>2587</v>
      </c>
      <c r="I2220" s="737" t="s">
        <v>2526</v>
      </c>
      <c r="J2220" s="753" t="s">
        <v>2526</v>
      </c>
      <c r="K2220" s="682">
        <v>1</v>
      </c>
      <c r="L2220" s="748">
        <v>12</v>
      </c>
      <c r="M2220" s="749">
        <v>29615.820000000003</v>
      </c>
      <c r="N2220" s="682">
        <v>1</v>
      </c>
      <c r="O2220" s="748">
        <v>6</v>
      </c>
      <c r="P2220" s="749">
        <v>12863.33</v>
      </c>
    </row>
    <row r="2221" spans="1:16" x14ac:dyDescent="0.2">
      <c r="A2221" s="744">
        <v>480</v>
      </c>
      <c r="B2221" s="744" t="s">
        <v>2598</v>
      </c>
      <c r="C2221" s="744" t="s">
        <v>1201</v>
      </c>
      <c r="D2221" s="746" t="s">
        <v>3252</v>
      </c>
      <c r="E2221" s="750">
        <v>2100</v>
      </c>
      <c r="F2221" s="744" t="s">
        <v>6977</v>
      </c>
      <c r="G2221" s="737" t="s">
        <v>6978</v>
      </c>
      <c r="H2221" s="737" t="s">
        <v>2617</v>
      </c>
      <c r="I2221" s="737" t="s">
        <v>2526</v>
      </c>
      <c r="J2221" s="753" t="s">
        <v>2526</v>
      </c>
      <c r="K2221" s="682">
        <v>1</v>
      </c>
      <c r="L2221" s="748">
        <v>12</v>
      </c>
      <c r="M2221" s="749">
        <v>30339.120000000003</v>
      </c>
      <c r="N2221" s="682">
        <v>1</v>
      </c>
      <c r="O2221" s="748">
        <v>6</v>
      </c>
      <c r="P2221" s="749">
        <v>13417.85</v>
      </c>
    </row>
    <row r="2222" spans="1:16" ht="22.5" x14ac:dyDescent="0.2">
      <c r="A2222" s="744">
        <v>480</v>
      </c>
      <c r="B2222" s="744" t="s">
        <v>1264</v>
      </c>
      <c r="C2222" s="744" t="s">
        <v>1201</v>
      </c>
      <c r="D2222" s="746" t="s">
        <v>3141</v>
      </c>
      <c r="E2222" s="750">
        <v>2100</v>
      </c>
      <c r="F2222" s="744" t="s">
        <v>6979</v>
      </c>
      <c r="G2222" s="737" t="s">
        <v>6980</v>
      </c>
      <c r="H2222" s="737" t="s">
        <v>6981</v>
      </c>
      <c r="I2222" s="737" t="s">
        <v>2625</v>
      </c>
      <c r="J2222" s="753" t="s">
        <v>2511</v>
      </c>
      <c r="K2222" s="682">
        <v>1</v>
      </c>
      <c r="L2222" s="748">
        <v>12</v>
      </c>
      <c r="M2222" s="749">
        <v>36144.339999999997</v>
      </c>
      <c r="N2222" s="682">
        <v>1</v>
      </c>
      <c r="O2222" s="748">
        <v>6</v>
      </c>
      <c r="P2222" s="749">
        <v>16350.710000000001</v>
      </c>
    </row>
    <row r="2223" spans="1:16" ht="22.5" x14ac:dyDescent="0.2">
      <c r="A2223" s="744">
        <v>480</v>
      </c>
      <c r="B2223" s="744" t="s">
        <v>2598</v>
      </c>
      <c r="C2223" s="744" t="s">
        <v>1201</v>
      </c>
      <c r="D2223" s="746" t="s">
        <v>2604</v>
      </c>
      <c r="E2223" s="750">
        <v>1500</v>
      </c>
      <c r="F2223" s="744" t="s">
        <v>6982</v>
      </c>
      <c r="G2223" s="737" t="s">
        <v>6983</v>
      </c>
      <c r="H2223" s="737" t="s">
        <v>6984</v>
      </c>
      <c r="I2223" s="737" t="s">
        <v>2526</v>
      </c>
      <c r="J2223" s="753" t="s">
        <v>2526</v>
      </c>
      <c r="K2223" s="682">
        <v>1</v>
      </c>
      <c r="L2223" s="748">
        <v>12</v>
      </c>
      <c r="M2223" s="749">
        <v>29539.84</v>
      </c>
      <c r="N2223" s="682">
        <v>1</v>
      </c>
      <c r="O2223" s="748">
        <v>6</v>
      </c>
      <c r="P2223" s="749">
        <v>12922.77</v>
      </c>
    </row>
    <row r="2224" spans="1:16" x14ac:dyDescent="0.2">
      <c r="A2224" s="744">
        <v>480</v>
      </c>
      <c r="B2224" s="744" t="s">
        <v>1264</v>
      </c>
      <c r="C2224" s="744" t="s">
        <v>1201</v>
      </c>
      <c r="D2224" s="746" t="s">
        <v>3144</v>
      </c>
      <c r="E2224" s="750">
        <v>2100</v>
      </c>
      <c r="F2224" s="744" t="s">
        <v>6985</v>
      </c>
      <c r="G2224" s="737" t="s">
        <v>6986</v>
      </c>
      <c r="H2224" s="737" t="s">
        <v>6987</v>
      </c>
      <c r="I2224" s="737" t="s">
        <v>2526</v>
      </c>
      <c r="J2224" s="753" t="s">
        <v>2526</v>
      </c>
      <c r="K2224" s="682">
        <v>1</v>
      </c>
      <c r="L2224" s="748">
        <v>12</v>
      </c>
      <c r="M2224" s="749">
        <v>34712.369999999995</v>
      </c>
      <c r="N2224" s="682">
        <v>1</v>
      </c>
      <c r="O2224" s="748">
        <v>6</v>
      </c>
      <c r="P2224" s="749">
        <v>16338.9</v>
      </c>
    </row>
    <row r="2225" spans="1:16" x14ac:dyDescent="0.2">
      <c r="A2225" s="744">
        <v>480</v>
      </c>
      <c r="B2225" s="744" t="s">
        <v>2598</v>
      </c>
      <c r="C2225" s="744" t="s">
        <v>1201</v>
      </c>
      <c r="D2225" s="746" t="s">
        <v>2647</v>
      </c>
      <c r="E2225" s="750">
        <v>1500</v>
      </c>
      <c r="F2225" s="744" t="s">
        <v>6988</v>
      </c>
      <c r="G2225" s="737" t="s">
        <v>6989</v>
      </c>
      <c r="H2225" s="737" t="s">
        <v>2873</v>
      </c>
      <c r="I2225" s="737" t="s">
        <v>2625</v>
      </c>
      <c r="J2225" s="753" t="s">
        <v>2511</v>
      </c>
      <c r="K2225" s="682">
        <v>1</v>
      </c>
      <c r="L2225" s="748">
        <v>10</v>
      </c>
      <c r="M2225" s="749">
        <v>24188.150000000005</v>
      </c>
      <c r="N2225" s="682"/>
      <c r="O2225" s="748"/>
      <c r="P2225" s="749"/>
    </row>
    <row r="2226" spans="1:16" x14ac:dyDescent="0.2">
      <c r="A2226" s="744">
        <v>480</v>
      </c>
      <c r="B2226" s="744" t="s">
        <v>1264</v>
      </c>
      <c r="C2226" s="744" t="s">
        <v>1201</v>
      </c>
      <c r="D2226" s="746" t="s">
        <v>5968</v>
      </c>
      <c r="E2226" s="750">
        <v>2500</v>
      </c>
      <c r="F2226" s="744" t="s">
        <v>6990</v>
      </c>
      <c r="G2226" s="737" t="s">
        <v>6991</v>
      </c>
      <c r="H2226" s="737" t="s">
        <v>2555</v>
      </c>
      <c r="I2226" s="737" t="s">
        <v>2625</v>
      </c>
      <c r="J2226" s="753" t="s">
        <v>2511</v>
      </c>
      <c r="K2226" s="682">
        <v>1</v>
      </c>
      <c r="L2226" s="748">
        <v>12</v>
      </c>
      <c r="M2226" s="749">
        <v>41496.680000000008</v>
      </c>
      <c r="N2226" s="682">
        <v>1</v>
      </c>
      <c r="O2226" s="748">
        <v>6</v>
      </c>
      <c r="P2226" s="749">
        <v>18916.55</v>
      </c>
    </row>
    <row r="2227" spans="1:16" x14ac:dyDescent="0.2">
      <c r="A2227" s="744">
        <v>480</v>
      </c>
      <c r="B2227" s="744" t="s">
        <v>1264</v>
      </c>
      <c r="C2227" s="744" t="s">
        <v>1201</v>
      </c>
      <c r="D2227" s="746" t="s">
        <v>3252</v>
      </c>
      <c r="E2227" s="750">
        <v>2100</v>
      </c>
      <c r="F2227" s="744" t="s">
        <v>6992</v>
      </c>
      <c r="G2227" s="737" t="s">
        <v>6993</v>
      </c>
      <c r="H2227" s="737" t="s">
        <v>6994</v>
      </c>
      <c r="I2227" s="737" t="s">
        <v>2625</v>
      </c>
      <c r="J2227" s="753" t="s">
        <v>2511</v>
      </c>
      <c r="K2227" s="682">
        <v>5</v>
      </c>
      <c r="L2227" s="748">
        <v>12</v>
      </c>
      <c r="M2227" s="749">
        <v>30723.67</v>
      </c>
      <c r="N2227" s="682">
        <v>3</v>
      </c>
      <c r="O2227" s="748">
        <v>6</v>
      </c>
      <c r="P2227" s="749">
        <v>13530</v>
      </c>
    </row>
    <row r="2228" spans="1:16" x14ac:dyDescent="0.2">
      <c r="A2228" s="744">
        <v>480</v>
      </c>
      <c r="B2228" s="744" t="s">
        <v>1264</v>
      </c>
      <c r="C2228" s="744" t="s">
        <v>1201</v>
      </c>
      <c r="D2228" s="746" t="s">
        <v>6995</v>
      </c>
      <c r="E2228" s="750">
        <v>6000</v>
      </c>
      <c r="F2228" s="744" t="s">
        <v>6996</v>
      </c>
      <c r="G2228" s="737" t="s">
        <v>6997</v>
      </c>
      <c r="H2228" s="737" t="s">
        <v>2519</v>
      </c>
      <c r="I2228" s="737" t="s">
        <v>2519</v>
      </c>
      <c r="J2228" s="753" t="s">
        <v>2519</v>
      </c>
      <c r="K2228" s="682">
        <v>5</v>
      </c>
      <c r="L2228" s="748">
        <v>12</v>
      </c>
      <c r="M2228" s="749">
        <v>77213.310000000012</v>
      </c>
      <c r="N2228" s="682">
        <v>2</v>
      </c>
      <c r="O2228" s="748">
        <v>6</v>
      </c>
      <c r="P2228" s="749">
        <v>36767.5</v>
      </c>
    </row>
    <row r="2229" spans="1:16" x14ac:dyDescent="0.2">
      <c r="A2229" s="744">
        <v>480</v>
      </c>
      <c r="B2229" s="744" t="s">
        <v>1264</v>
      </c>
      <c r="C2229" s="744" t="s">
        <v>1201</v>
      </c>
      <c r="D2229" s="746" t="s">
        <v>2641</v>
      </c>
      <c r="E2229" s="750">
        <v>2100</v>
      </c>
      <c r="F2229" s="744" t="s">
        <v>6998</v>
      </c>
      <c r="G2229" s="737" t="s">
        <v>6999</v>
      </c>
      <c r="H2229" s="737" t="s">
        <v>7000</v>
      </c>
      <c r="I2229" s="737" t="s">
        <v>2625</v>
      </c>
      <c r="J2229" s="753" t="s">
        <v>2511</v>
      </c>
      <c r="K2229" s="682">
        <v>5</v>
      </c>
      <c r="L2229" s="748">
        <v>12</v>
      </c>
      <c r="M2229" s="749">
        <v>36062.369999999995</v>
      </c>
      <c r="N2229" s="682">
        <v>2</v>
      </c>
      <c r="O2229" s="748">
        <v>6</v>
      </c>
      <c r="P2229" s="749">
        <v>16264.95</v>
      </c>
    </row>
    <row r="2230" spans="1:16" x14ac:dyDescent="0.2">
      <c r="A2230" s="744">
        <v>480</v>
      </c>
      <c r="B2230" s="744" t="s">
        <v>2598</v>
      </c>
      <c r="C2230" s="744" t="s">
        <v>1201</v>
      </c>
      <c r="D2230" s="746" t="s">
        <v>2614</v>
      </c>
      <c r="E2230" s="750">
        <v>1500</v>
      </c>
      <c r="F2230" s="744" t="s">
        <v>7001</v>
      </c>
      <c r="G2230" s="737" t="s">
        <v>7002</v>
      </c>
      <c r="H2230" s="737" t="s">
        <v>7003</v>
      </c>
      <c r="I2230" s="737" t="s">
        <v>2526</v>
      </c>
      <c r="J2230" s="753" t="s">
        <v>2526</v>
      </c>
      <c r="K2230" s="682">
        <v>1</v>
      </c>
      <c r="L2230" s="748">
        <v>12</v>
      </c>
      <c r="M2230" s="749">
        <v>28846.630000000005</v>
      </c>
      <c r="N2230" s="682">
        <v>1</v>
      </c>
      <c r="O2230" s="748">
        <v>6</v>
      </c>
      <c r="P2230" s="749">
        <v>12808.33</v>
      </c>
    </row>
    <row r="2231" spans="1:16" x14ac:dyDescent="0.2">
      <c r="A2231" s="744">
        <v>480</v>
      </c>
      <c r="B2231" s="744" t="s">
        <v>1264</v>
      </c>
      <c r="C2231" s="744" t="s">
        <v>1201</v>
      </c>
      <c r="D2231" s="746" t="s">
        <v>7004</v>
      </c>
      <c r="E2231" s="750">
        <v>1500</v>
      </c>
      <c r="F2231" s="744" t="s">
        <v>7005</v>
      </c>
      <c r="G2231" s="737" t="s">
        <v>7006</v>
      </c>
      <c r="H2231" s="737" t="s">
        <v>7007</v>
      </c>
      <c r="I2231" s="737" t="s">
        <v>2526</v>
      </c>
      <c r="J2231" s="753" t="s">
        <v>2526</v>
      </c>
      <c r="K2231" s="682">
        <v>1</v>
      </c>
      <c r="L2231" s="748">
        <v>12</v>
      </c>
      <c r="M2231" s="749">
        <v>28177.35</v>
      </c>
      <c r="N2231" s="682">
        <v>1</v>
      </c>
      <c r="O2231" s="748">
        <v>6</v>
      </c>
      <c r="P2231" s="749">
        <v>12737.23</v>
      </c>
    </row>
    <row r="2232" spans="1:16" x14ac:dyDescent="0.2">
      <c r="A2232" s="744">
        <v>480</v>
      </c>
      <c r="B2232" s="744" t="s">
        <v>1264</v>
      </c>
      <c r="C2232" s="744" t="s">
        <v>1201</v>
      </c>
      <c r="D2232" s="746" t="s">
        <v>2674</v>
      </c>
      <c r="E2232" s="750">
        <v>1500</v>
      </c>
      <c r="F2232" s="744" t="s">
        <v>7008</v>
      </c>
      <c r="G2232" s="737" t="s">
        <v>7009</v>
      </c>
      <c r="H2232" s="737" t="s">
        <v>4471</v>
      </c>
      <c r="I2232" s="737" t="s">
        <v>2625</v>
      </c>
      <c r="J2232" s="753" t="s">
        <v>2511</v>
      </c>
      <c r="K2232" s="682">
        <v>1</v>
      </c>
      <c r="L2232" s="748">
        <v>12</v>
      </c>
      <c r="M2232" s="749">
        <v>29219.29</v>
      </c>
      <c r="N2232" s="682">
        <v>1</v>
      </c>
      <c r="O2232" s="748">
        <v>6</v>
      </c>
      <c r="P2232" s="749">
        <v>13015.86</v>
      </c>
    </row>
    <row r="2233" spans="1:16" x14ac:dyDescent="0.2">
      <c r="A2233" s="744">
        <v>480</v>
      </c>
      <c r="B2233" s="744" t="s">
        <v>2598</v>
      </c>
      <c r="C2233" s="744" t="s">
        <v>1201</v>
      </c>
      <c r="D2233" s="746" t="s">
        <v>2614</v>
      </c>
      <c r="E2233" s="750">
        <v>1500</v>
      </c>
      <c r="F2233" s="744" t="s">
        <v>7010</v>
      </c>
      <c r="G2233" s="737" t="s">
        <v>7011</v>
      </c>
      <c r="H2233" s="737" t="s">
        <v>2628</v>
      </c>
      <c r="I2233" s="737" t="s">
        <v>2526</v>
      </c>
      <c r="J2233" s="753" t="s">
        <v>2526</v>
      </c>
      <c r="K2233" s="682">
        <v>1</v>
      </c>
      <c r="L2233" s="748">
        <v>12</v>
      </c>
      <c r="M2233" s="749">
        <v>29208.190000000002</v>
      </c>
      <c r="N2233" s="682">
        <v>1</v>
      </c>
      <c r="O2233" s="748">
        <v>6</v>
      </c>
      <c r="P2233" s="749">
        <v>12704.3</v>
      </c>
    </row>
    <row r="2234" spans="1:16" x14ac:dyDescent="0.2">
      <c r="A2234" s="744">
        <v>480</v>
      </c>
      <c r="B2234" s="744" t="s">
        <v>1264</v>
      </c>
      <c r="C2234" s="744" t="s">
        <v>1201</v>
      </c>
      <c r="D2234" s="746" t="s">
        <v>3520</v>
      </c>
      <c r="E2234" s="750">
        <v>2700</v>
      </c>
      <c r="F2234" s="744" t="s">
        <v>7012</v>
      </c>
      <c r="G2234" s="737" t="s">
        <v>7013</v>
      </c>
      <c r="H2234" s="737" t="s">
        <v>7014</v>
      </c>
      <c r="I2234" s="737" t="s">
        <v>2526</v>
      </c>
      <c r="J2234" s="753" t="s">
        <v>2526</v>
      </c>
      <c r="K2234" s="682">
        <v>1</v>
      </c>
      <c r="L2234" s="748">
        <v>12</v>
      </c>
      <c r="M2234" s="749">
        <v>43310.11</v>
      </c>
      <c r="N2234" s="682">
        <v>1</v>
      </c>
      <c r="O2234" s="748">
        <v>6</v>
      </c>
      <c r="P2234" s="749">
        <v>20060.21</v>
      </c>
    </row>
    <row r="2235" spans="1:16" x14ac:dyDescent="0.2">
      <c r="A2235" s="744">
        <v>480</v>
      </c>
      <c r="B2235" s="744" t="s">
        <v>2598</v>
      </c>
      <c r="C2235" s="744" t="s">
        <v>1201</v>
      </c>
      <c r="D2235" s="746" t="s">
        <v>2700</v>
      </c>
      <c r="E2235" s="750">
        <v>1800</v>
      </c>
      <c r="F2235" s="744" t="s">
        <v>7015</v>
      </c>
      <c r="G2235" s="737" t="s">
        <v>7016</v>
      </c>
      <c r="H2235" s="737" t="s">
        <v>7017</v>
      </c>
      <c r="I2235" s="737" t="s">
        <v>2625</v>
      </c>
      <c r="J2235" s="753" t="s">
        <v>2511</v>
      </c>
      <c r="K2235" s="682">
        <v>5</v>
      </c>
      <c r="L2235" s="748">
        <v>12</v>
      </c>
      <c r="M2235" s="749">
        <v>29836.180000000008</v>
      </c>
      <c r="N2235" s="682">
        <v>2</v>
      </c>
      <c r="O2235" s="748">
        <v>6</v>
      </c>
      <c r="P2235" s="749">
        <v>14270</v>
      </c>
    </row>
    <row r="2236" spans="1:16" x14ac:dyDescent="0.2">
      <c r="A2236" s="744">
        <v>480</v>
      </c>
      <c r="B2236" s="744" t="s">
        <v>2598</v>
      </c>
      <c r="C2236" s="744" t="s">
        <v>1201</v>
      </c>
      <c r="D2236" s="746" t="s">
        <v>2641</v>
      </c>
      <c r="E2236" s="750">
        <v>2100</v>
      </c>
      <c r="F2236" s="744" t="s">
        <v>7018</v>
      </c>
      <c r="G2236" s="737" t="s">
        <v>7019</v>
      </c>
      <c r="H2236" s="737" t="s">
        <v>2583</v>
      </c>
      <c r="I2236" s="737" t="s">
        <v>2526</v>
      </c>
      <c r="J2236" s="753" t="s">
        <v>2526</v>
      </c>
      <c r="K2236" s="682">
        <v>1</v>
      </c>
      <c r="L2236" s="748">
        <v>12</v>
      </c>
      <c r="M2236" s="749">
        <v>36333.649999999994</v>
      </c>
      <c r="N2236" s="682">
        <v>1</v>
      </c>
      <c r="O2236" s="748">
        <v>6</v>
      </c>
      <c r="P2236" s="749">
        <v>16438.620000000003</v>
      </c>
    </row>
    <row r="2237" spans="1:16" ht="22.5" x14ac:dyDescent="0.2">
      <c r="A2237" s="744">
        <v>480</v>
      </c>
      <c r="B2237" s="744" t="s">
        <v>1264</v>
      </c>
      <c r="C2237" s="744" t="s">
        <v>1201</v>
      </c>
      <c r="D2237" s="746" t="s">
        <v>2968</v>
      </c>
      <c r="E2237" s="750">
        <v>3000</v>
      </c>
      <c r="F2237" s="744" t="s">
        <v>7020</v>
      </c>
      <c r="G2237" s="737" t="s">
        <v>7021</v>
      </c>
      <c r="H2237" s="737" t="s">
        <v>2555</v>
      </c>
      <c r="I2237" s="737" t="s">
        <v>2625</v>
      </c>
      <c r="J2237" s="753" t="s">
        <v>2511</v>
      </c>
      <c r="K2237" s="682">
        <v>1</v>
      </c>
      <c r="L2237" s="748">
        <v>12</v>
      </c>
      <c r="M2237" s="749">
        <v>44872.099999999991</v>
      </c>
      <c r="N2237" s="682">
        <v>1</v>
      </c>
      <c r="O2237" s="748">
        <v>6</v>
      </c>
      <c r="P2237" s="749">
        <v>21271.57</v>
      </c>
    </row>
    <row r="2238" spans="1:16" ht="22.5" x14ac:dyDescent="0.2">
      <c r="A2238" s="744">
        <v>480</v>
      </c>
      <c r="B2238" s="744" t="s">
        <v>1264</v>
      </c>
      <c r="C2238" s="744" t="s">
        <v>1201</v>
      </c>
      <c r="D2238" s="746" t="s">
        <v>2674</v>
      </c>
      <c r="E2238" s="750">
        <v>1500</v>
      </c>
      <c r="F2238" s="744" t="s">
        <v>7022</v>
      </c>
      <c r="G2238" s="737" t="s">
        <v>7023</v>
      </c>
      <c r="H2238" s="737" t="s">
        <v>7024</v>
      </c>
      <c r="I2238" s="737" t="s">
        <v>2526</v>
      </c>
      <c r="J2238" s="753" t="s">
        <v>2526</v>
      </c>
      <c r="K2238" s="682">
        <v>1</v>
      </c>
      <c r="L2238" s="748">
        <v>12</v>
      </c>
      <c r="M2238" s="749">
        <v>23228.269999999993</v>
      </c>
      <c r="N2238" s="682">
        <v>1</v>
      </c>
      <c r="O2238" s="748">
        <v>6</v>
      </c>
      <c r="P2238" s="749">
        <v>11461.130000000001</v>
      </c>
    </row>
    <row r="2239" spans="1:16" x14ac:dyDescent="0.2">
      <c r="A2239" s="744">
        <v>480</v>
      </c>
      <c r="B2239" s="744" t="s">
        <v>2598</v>
      </c>
      <c r="C2239" s="744" t="s">
        <v>1201</v>
      </c>
      <c r="D2239" s="746" t="s">
        <v>5612</v>
      </c>
      <c r="E2239" s="750">
        <v>4000</v>
      </c>
      <c r="F2239" s="744" t="s">
        <v>7025</v>
      </c>
      <c r="G2239" s="737" t="s">
        <v>7026</v>
      </c>
      <c r="H2239" s="737" t="s">
        <v>2555</v>
      </c>
      <c r="I2239" s="737" t="s">
        <v>2625</v>
      </c>
      <c r="J2239" s="753" t="s">
        <v>2511</v>
      </c>
      <c r="K2239" s="682">
        <v>1</v>
      </c>
      <c r="L2239" s="748">
        <v>12</v>
      </c>
      <c r="M2239" s="749">
        <v>58526.939999999995</v>
      </c>
      <c r="N2239" s="682">
        <v>1</v>
      </c>
      <c r="O2239" s="748">
        <v>6</v>
      </c>
      <c r="P2239" s="749">
        <v>27759.059999999998</v>
      </c>
    </row>
    <row r="2240" spans="1:16" x14ac:dyDescent="0.2">
      <c r="A2240" s="744">
        <v>480</v>
      </c>
      <c r="B2240" s="744" t="s">
        <v>2598</v>
      </c>
      <c r="C2240" s="744" t="s">
        <v>1201</v>
      </c>
      <c r="D2240" s="746" t="s">
        <v>2614</v>
      </c>
      <c r="E2240" s="750">
        <v>1500</v>
      </c>
      <c r="F2240" s="744" t="s">
        <v>7027</v>
      </c>
      <c r="G2240" s="737" t="s">
        <v>7028</v>
      </c>
      <c r="H2240" s="737" t="s">
        <v>2587</v>
      </c>
      <c r="I2240" s="737" t="s">
        <v>2526</v>
      </c>
      <c r="J2240" s="753" t="s">
        <v>2526</v>
      </c>
      <c r="K2240" s="682">
        <v>1</v>
      </c>
      <c r="L2240" s="748">
        <v>12</v>
      </c>
      <c r="M2240" s="749">
        <v>29624.460000000003</v>
      </c>
      <c r="N2240" s="682">
        <v>1</v>
      </c>
      <c r="O2240" s="748">
        <v>6</v>
      </c>
      <c r="P2240" s="749">
        <v>12929.2</v>
      </c>
    </row>
    <row r="2241" spans="1:16" ht="22.5" x14ac:dyDescent="0.2">
      <c r="A2241" s="744">
        <v>480</v>
      </c>
      <c r="B2241" s="744" t="s">
        <v>2598</v>
      </c>
      <c r="C2241" s="744" t="s">
        <v>1201</v>
      </c>
      <c r="D2241" s="746" t="s">
        <v>2614</v>
      </c>
      <c r="E2241" s="750">
        <v>1500</v>
      </c>
      <c r="F2241" s="744" t="s">
        <v>7029</v>
      </c>
      <c r="G2241" s="737" t="s">
        <v>7030</v>
      </c>
      <c r="H2241" s="737" t="s">
        <v>2587</v>
      </c>
      <c r="I2241" s="737" t="s">
        <v>2526</v>
      </c>
      <c r="J2241" s="753" t="s">
        <v>2526</v>
      </c>
      <c r="K2241" s="682">
        <v>5</v>
      </c>
      <c r="L2241" s="748">
        <v>12</v>
      </c>
      <c r="M2241" s="749">
        <v>23534.46</v>
      </c>
      <c r="N2241" s="682">
        <v>2</v>
      </c>
      <c r="O2241" s="748">
        <v>6</v>
      </c>
      <c r="P2241" s="749">
        <v>9926.869999999999</v>
      </c>
    </row>
    <row r="2242" spans="1:16" ht="22.5" x14ac:dyDescent="0.2">
      <c r="A2242" s="744">
        <v>480</v>
      </c>
      <c r="B2242" s="744" t="s">
        <v>1264</v>
      </c>
      <c r="C2242" s="744" t="s">
        <v>1201</v>
      </c>
      <c r="D2242" s="746" t="s">
        <v>3583</v>
      </c>
      <c r="E2242" s="750">
        <v>4000</v>
      </c>
      <c r="F2242" s="744" t="s">
        <v>7031</v>
      </c>
      <c r="G2242" s="737" t="s">
        <v>7032</v>
      </c>
      <c r="H2242" s="737" t="s">
        <v>7033</v>
      </c>
      <c r="I2242" s="737" t="s">
        <v>2625</v>
      </c>
      <c r="J2242" s="753" t="s">
        <v>2511</v>
      </c>
      <c r="K2242" s="682">
        <v>1</v>
      </c>
      <c r="L2242" s="748">
        <v>12</v>
      </c>
      <c r="M2242" s="749">
        <v>59602.829999999987</v>
      </c>
      <c r="N2242" s="682"/>
      <c r="O2242" s="748"/>
      <c r="P2242" s="749"/>
    </row>
    <row r="2243" spans="1:16" ht="22.5" x14ac:dyDescent="0.2">
      <c r="A2243" s="744">
        <v>480</v>
      </c>
      <c r="B2243" s="744" t="s">
        <v>2598</v>
      </c>
      <c r="C2243" s="744" t="s">
        <v>1201</v>
      </c>
      <c r="D2243" s="746" t="s">
        <v>2700</v>
      </c>
      <c r="E2243" s="750">
        <v>1500</v>
      </c>
      <c r="F2243" s="744" t="s">
        <v>7034</v>
      </c>
      <c r="G2243" s="737" t="s">
        <v>7035</v>
      </c>
      <c r="H2243" s="737" t="s">
        <v>2555</v>
      </c>
      <c r="I2243" s="737" t="s">
        <v>2625</v>
      </c>
      <c r="J2243" s="753" t="s">
        <v>2511</v>
      </c>
      <c r="K2243" s="682">
        <v>1</v>
      </c>
      <c r="L2243" s="748">
        <v>12</v>
      </c>
      <c r="M2243" s="749">
        <v>28676.770000000004</v>
      </c>
      <c r="N2243" s="682">
        <v>1</v>
      </c>
      <c r="O2243" s="748">
        <v>6</v>
      </c>
      <c r="P2243" s="749">
        <v>12786.93</v>
      </c>
    </row>
    <row r="2244" spans="1:16" x14ac:dyDescent="0.2">
      <c r="A2244" s="744">
        <v>480</v>
      </c>
      <c r="B2244" s="744" t="s">
        <v>1264</v>
      </c>
      <c r="C2244" s="744" t="s">
        <v>1201</v>
      </c>
      <c r="D2244" s="746" t="s">
        <v>2614</v>
      </c>
      <c r="E2244" s="750">
        <v>1500</v>
      </c>
      <c r="F2244" s="744" t="s">
        <v>7036</v>
      </c>
      <c r="G2244" s="737" t="s">
        <v>7037</v>
      </c>
      <c r="H2244" s="737" t="s">
        <v>7038</v>
      </c>
      <c r="I2244" s="737" t="s">
        <v>2526</v>
      </c>
      <c r="J2244" s="753" t="s">
        <v>2526</v>
      </c>
      <c r="K2244" s="682">
        <v>1</v>
      </c>
      <c r="L2244" s="748">
        <v>12</v>
      </c>
      <c r="M2244" s="749">
        <v>29543.03</v>
      </c>
      <c r="N2244" s="682">
        <v>1</v>
      </c>
      <c r="O2244" s="748">
        <v>6</v>
      </c>
      <c r="P2244" s="749">
        <v>12720.970000000001</v>
      </c>
    </row>
    <row r="2245" spans="1:16" x14ac:dyDescent="0.2">
      <c r="A2245" s="744">
        <v>480</v>
      </c>
      <c r="B2245" s="744" t="s">
        <v>1264</v>
      </c>
      <c r="C2245" s="744" t="s">
        <v>1201</v>
      </c>
      <c r="D2245" s="746" t="s">
        <v>2650</v>
      </c>
      <c r="E2245" s="750">
        <v>2100</v>
      </c>
      <c r="F2245" s="744" t="s">
        <v>7039</v>
      </c>
      <c r="G2245" s="737" t="s">
        <v>7040</v>
      </c>
      <c r="H2245" s="737" t="s">
        <v>2587</v>
      </c>
      <c r="I2245" s="737" t="s">
        <v>2526</v>
      </c>
      <c r="J2245" s="753" t="s">
        <v>2526</v>
      </c>
      <c r="K2245" s="682">
        <v>6</v>
      </c>
      <c r="L2245" s="748">
        <v>12</v>
      </c>
      <c r="M2245" s="749">
        <v>30882.5</v>
      </c>
      <c r="N2245" s="682">
        <v>2</v>
      </c>
      <c r="O2245" s="748">
        <v>6</v>
      </c>
      <c r="P2245" s="749">
        <v>13530</v>
      </c>
    </row>
    <row r="2246" spans="1:16" x14ac:dyDescent="0.2">
      <c r="A2246" s="744">
        <v>480</v>
      </c>
      <c r="B2246" s="744" t="s">
        <v>2598</v>
      </c>
      <c r="C2246" s="744" t="s">
        <v>1201</v>
      </c>
      <c r="D2246" s="746" t="s">
        <v>2641</v>
      </c>
      <c r="E2246" s="750">
        <v>2100</v>
      </c>
      <c r="F2246" s="744" t="s">
        <v>7041</v>
      </c>
      <c r="G2246" s="737" t="s">
        <v>7042</v>
      </c>
      <c r="H2246" s="737" t="s">
        <v>2873</v>
      </c>
      <c r="I2246" s="737" t="s">
        <v>2526</v>
      </c>
      <c r="J2246" s="753" t="s">
        <v>2526</v>
      </c>
      <c r="K2246" s="682">
        <v>1</v>
      </c>
      <c r="L2246" s="748">
        <v>12</v>
      </c>
      <c r="M2246" s="749">
        <v>36893.700000000004</v>
      </c>
      <c r="N2246" s="682">
        <v>1</v>
      </c>
      <c r="O2246" s="748">
        <v>6</v>
      </c>
      <c r="P2246" s="749">
        <v>16529.099999999999</v>
      </c>
    </row>
    <row r="2247" spans="1:16" x14ac:dyDescent="0.2">
      <c r="A2247" s="744">
        <v>480</v>
      </c>
      <c r="B2247" s="744" t="s">
        <v>1264</v>
      </c>
      <c r="C2247" s="744" t="s">
        <v>1201</v>
      </c>
      <c r="D2247" s="746" t="s">
        <v>2674</v>
      </c>
      <c r="E2247" s="750">
        <v>1500</v>
      </c>
      <c r="F2247" s="744" t="s">
        <v>7043</v>
      </c>
      <c r="G2247" s="737" t="s">
        <v>7044</v>
      </c>
      <c r="H2247" s="737" t="s">
        <v>3131</v>
      </c>
      <c r="I2247" s="737" t="s">
        <v>2625</v>
      </c>
      <c r="J2247" s="753" t="s">
        <v>2511</v>
      </c>
      <c r="K2247" s="682">
        <v>1</v>
      </c>
      <c r="L2247" s="748">
        <v>12</v>
      </c>
      <c r="M2247" s="749">
        <v>29240.219999999998</v>
      </c>
      <c r="N2247" s="682">
        <v>1</v>
      </c>
      <c r="O2247" s="748">
        <v>6</v>
      </c>
      <c r="P2247" s="749">
        <v>12908.349999999999</v>
      </c>
    </row>
    <row r="2248" spans="1:16" ht="22.5" x14ac:dyDescent="0.2">
      <c r="A2248" s="744">
        <v>480</v>
      </c>
      <c r="B2248" s="744" t="s">
        <v>2598</v>
      </c>
      <c r="C2248" s="744" t="s">
        <v>1201</v>
      </c>
      <c r="D2248" s="746" t="s">
        <v>2700</v>
      </c>
      <c r="E2248" s="750">
        <v>1800</v>
      </c>
      <c r="F2248" s="744" t="s">
        <v>7045</v>
      </c>
      <c r="G2248" s="737" t="s">
        <v>7046</v>
      </c>
      <c r="H2248" s="737" t="s">
        <v>6125</v>
      </c>
      <c r="I2248" s="737" t="s">
        <v>2625</v>
      </c>
      <c r="J2248" s="753" t="s">
        <v>2511</v>
      </c>
      <c r="K2248" s="682">
        <v>1</v>
      </c>
      <c r="L2248" s="748">
        <v>12</v>
      </c>
      <c r="M2248" s="749">
        <v>33144.75</v>
      </c>
      <c r="N2248" s="682">
        <v>1</v>
      </c>
      <c r="O2248" s="748">
        <v>6</v>
      </c>
      <c r="P2248" s="749">
        <v>14882.849999999999</v>
      </c>
    </row>
    <row r="2249" spans="1:16" x14ac:dyDescent="0.2">
      <c r="A2249" s="744">
        <v>480</v>
      </c>
      <c r="B2249" s="744" t="s">
        <v>1264</v>
      </c>
      <c r="C2249" s="744" t="s">
        <v>1201</v>
      </c>
      <c r="D2249" s="746" t="s">
        <v>2614</v>
      </c>
      <c r="E2249" s="750">
        <v>1500</v>
      </c>
      <c r="F2249" s="744" t="s">
        <v>7047</v>
      </c>
      <c r="G2249" s="737" t="s">
        <v>7048</v>
      </c>
      <c r="H2249" s="737" t="s">
        <v>2873</v>
      </c>
      <c r="I2249" s="737" t="s">
        <v>2625</v>
      </c>
      <c r="J2249" s="753" t="s">
        <v>2511</v>
      </c>
      <c r="K2249" s="682">
        <v>1</v>
      </c>
      <c r="L2249" s="748">
        <v>12</v>
      </c>
      <c r="M2249" s="749">
        <v>29207.02</v>
      </c>
      <c r="N2249" s="682">
        <v>1</v>
      </c>
      <c r="O2249" s="748">
        <v>6</v>
      </c>
      <c r="P2249" s="749">
        <v>12697.04</v>
      </c>
    </row>
    <row r="2250" spans="1:16" x14ac:dyDescent="0.2">
      <c r="A2250" s="744">
        <v>480</v>
      </c>
      <c r="B2250" s="744" t="s">
        <v>1264</v>
      </c>
      <c r="C2250" s="744" t="s">
        <v>1201</v>
      </c>
      <c r="D2250" s="746" t="s">
        <v>2809</v>
      </c>
      <c r="E2250" s="750">
        <v>1500</v>
      </c>
      <c r="F2250" s="744" t="s">
        <v>7049</v>
      </c>
      <c r="G2250" s="737" t="s">
        <v>7050</v>
      </c>
      <c r="H2250" s="737" t="s">
        <v>7051</v>
      </c>
      <c r="I2250" s="737" t="s">
        <v>2526</v>
      </c>
      <c r="J2250" s="753" t="s">
        <v>2526</v>
      </c>
      <c r="K2250" s="682">
        <v>1</v>
      </c>
      <c r="L2250" s="748">
        <v>12</v>
      </c>
      <c r="M2250" s="749">
        <v>29421.670000000002</v>
      </c>
      <c r="N2250" s="682">
        <v>1</v>
      </c>
      <c r="O2250" s="748">
        <v>6</v>
      </c>
      <c r="P2250" s="749">
        <v>12854.869999999999</v>
      </c>
    </row>
    <row r="2251" spans="1:16" ht="22.5" x14ac:dyDescent="0.2">
      <c r="A2251" s="744">
        <v>480</v>
      </c>
      <c r="B2251" s="744" t="s">
        <v>2598</v>
      </c>
      <c r="C2251" s="744" t="s">
        <v>1201</v>
      </c>
      <c r="D2251" s="746" t="s">
        <v>4601</v>
      </c>
      <c r="E2251" s="750">
        <v>1500</v>
      </c>
      <c r="F2251" s="744" t="s">
        <v>7052</v>
      </c>
      <c r="G2251" s="737" t="s">
        <v>7053</v>
      </c>
      <c r="H2251" s="737" t="s">
        <v>7054</v>
      </c>
      <c r="I2251" s="737" t="s">
        <v>2526</v>
      </c>
      <c r="J2251" s="753" t="s">
        <v>2526</v>
      </c>
      <c r="K2251" s="682">
        <v>1</v>
      </c>
      <c r="L2251" s="748">
        <v>12</v>
      </c>
      <c r="M2251" s="749">
        <v>29184.85</v>
      </c>
      <c r="N2251" s="682">
        <v>1</v>
      </c>
      <c r="O2251" s="748">
        <v>6</v>
      </c>
      <c r="P2251" s="749">
        <v>12855.55</v>
      </c>
    </row>
    <row r="2252" spans="1:16" x14ac:dyDescent="0.2">
      <c r="A2252" s="744">
        <v>480</v>
      </c>
      <c r="B2252" s="744" t="s">
        <v>1264</v>
      </c>
      <c r="C2252" s="744" t="s">
        <v>1201</v>
      </c>
      <c r="D2252" s="746" t="s">
        <v>3403</v>
      </c>
      <c r="E2252" s="750">
        <v>2500</v>
      </c>
      <c r="F2252" s="744" t="s">
        <v>7055</v>
      </c>
      <c r="G2252" s="737" t="s">
        <v>7056</v>
      </c>
      <c r="H2252" s="737" t="s">
        <v>2519</v>
      </c>
      <c r="I2252" s="737" t="s">
        <v>2519</v>
      </c>
      <c r="J2252" s="753" t="s">
        <v>2519</v>
      </c>
      <c r="K2252" s="682">
        <v>5</v>
      </c>
      <c r="L2252" s="748">
        <v>12</v>
      </c>
      <c r="M2252" s="749">
        <v>35690.46</v>
      </c>
      <c r="N2252" s="682"/>
      <c r="O2252" s="748"/>
      <c r="P2252" s="749"/>
    </row>
    <row r="2253" spans="1:16" x14ac:dyDescent="0.2">
      <c r="A2253" s="744">
        <v>480</v>
      </c>
      <c r="B2253" s="744" t="s">
        <v>1264</v>
      </c>
      <c r="C2253" s="744" t="s">
        <v>1201</v>
      </c>
      <c r="D2253" s="746" t="s">
        <v>4557</v>
      </c>
      <c r="E2253" s="750">
        <v>2100</v>
      </c>
      <c r="F2253" s="744" t="s">
        <v>7057</v>
      </c>
      <c r="G2253" s="737" t="s">
        <v>7058</v>
      </c>
      <c r="H2253" s="737" t="s">
        <v>2519</v>
      </c>
      <c r="I2253" s="737" t="s">
        <v>2521</v>
      </c>
      <c r="J2253" s="753" t="s">
        <v>2521</v>
      </c>
      <c r="K2253" s="682">
        <v>1</v>
      </c>
      <c r="L2253" s="748">
        <v>12</v>
      </c>
      <c r="M2253" s="749">
        <v>36659.049999999996</v>
      </c>
      <c r="N2253" s="682">
        <v>1</v>
      </c>
      <c r="O2253" s="748">
        <v>6</v>
      </c>
      <c r="P2253" s="749">
        <v>16511.22</v>
      </c>
    </row>
    <row r="2254" spans="1:16" x14ac:dyDescent="0.2">
      <c r="A2254" s="744">
        <v>480</v>
      </c>
      <c r="B2254" s="744" t="s">
        <v>1264</v>
      </c>
      <c r="C2254" s="744" t="s">
        <v>1201</v>
      </c>
      <c r="D2254" s="746" t="s">
        <v>2674</v>
      </c>
      <c r="E2254" s="750">
        <v>1500</v>
      </c>
      <c r="F2254" s="744" t="s">
        <v>7059</v>
      </c>
      <c r="G2254" s="737" t="s">
        <v>7060</v>
      </c>
      <c r="H2254" s="737" t="s">
        <v>7061</v>
      </c>
      <c r="I2254" s="737" t="s">
        <v>2625</v>
      </c>
      <c r="J2254" s="753" t="s">
        <v>2511</v>
      </c>
      <c r="K2254" s="682">
        <v>1</v>
      </c>
      <c r="L2254" s="748">
        <v>12</v>
      </c>
      <c r="M2254" s="749">
        <v>29681.69</v>
      </c>
      <c r="N2254" s="682">
        <v>1</v>
      </c>
      <c r="O2254" s="748">
        <v>6</v>
      </c>
      <c r="P2254" s="749">
        <v>12922.77</v>
      </c>
    </row>
    <row r="2255" spans="1:16" x14ac:dyDescent="0.2">
      <c r="A2255" s="744">
        <v>480</v>
      </c>
      <c r="B2255" s="744" t="s">
        <v>2598</v>
      </c>
      <c r="C2255" s="744" t="s">
        <v>1201</v>
      </c>
      <c r="D2255" s="746" t="s">
        <v>2614</v>
      </c>
      <c r="E2255" s="750">
        <v>1500</v>
      </c>
      <c r="F2255" s="744" t="s">
        <v>7062</v>
      </c>
      <c r="G2255" s="737" t="s">
        <v>7063</v>
      </c>
      <c r="H2255" s="737" t="s">
        <v>2587</v>
      </c>
      <c r="I2255" s="737" t="s">
        <v>2526</v>
      </c>
      <c r="J2255" s="753" t="s">
        <v>2526</v>
      </c>
      <c r="K2255" s="682">
        <v>5</v>
      </c>
      <c r="L2255" s="748">
        <v>12</v>
      </c>
      <c r="M2255" s="749">
        <v>29406.120000000003</v>
      </c>
      <c r="N2255" s="682">
        <v>2</v>
      </c>
      <c r="O2255" s="748">
        <v>6</v>
      </c>
      <c r="P2255" s="749">
        <v>12929.869999999999</v>
      </c>
    </row>
    <row r="2256" spans="1:16" x14ac:dyDescent="0.2">
      <c r="A2256" s="744">
        <v>480</v>
      </c>
      <c r="B2256" s="744" t="s">
        <v>1264</v>
      </c>
      <c r="C2256" s="744" t="s">
        <v>1201</v>
      </c>
      <c r="D2256" s="746" t="s">
        <v>6495</v>
      </c>
      <c r="E2256" s="750">
        <v>5000</v>
      </c>
      <c r="F2256" s="744" t="s">
        <v>7064</v>
      </c>
      <c r="G2256" s="737" t="s">
        <v>7065</v>
      </c>
      <c r="H2256" s="737" t="s">
        <v>3597</v>
      </c>
      <c r="I2256" s="737" t="s">
        <v>2625</v>
      </c>
      <c r="J2256" s="753" t="s">
        <v>2511</v>
      </c>
      <c r="K2256" s="682">
        <v>5</v>
      </c>
      <c r="L2256" s="748">
        <v>12</v>
      </c>
      <c r="M2256" s="749">
        <v>71479.98</v>
      </c>
      <c r="N2256" s="682">
        <v>2</v>
      </c>
      <c r="O2256" s="748">
        <v>6</v>
      </c>
      <c r="P2256" s="749">
        <v>33326.53</v>
      </c>
    </row>
    <row r="2257" spans="1:16" ht="22.5" x14ac:dyDescent="0.2">
      <c r="A2257" s="744">
        <v>480</v>
      </c>
      <c r="B2257" s="744" t="s">
        <v>1264</v>
      </c>
      <c r="C2257" s="744" t="s">
        <v>1201</v>
      </c>
      <c r="D2257" s="746" t="s">
        <v>2614</v>
      </c>
      <c r="E2257" s="750">
        <v>1500</v>
      </c>
      <c r="F2257" s="744" t="s">
        <v>7066</v>
      </c>
      <c r="G2257" s="737" t="s">
        <v>7067</v>
      </c>
      <c r="H2257" s="737" t="s">
        <v>7068</v>
      </c>
      <c r="I2257" s="737" t="s">
        <v>2526</v>
      </c>
      <c r="J2257" s="753" t="s">
        <v>2526</v>
      </c>
      <c r="K2257" s="682">
        <v>1</v>
      </c>
      <c r="L2257" s="748">
        <v>12</v>
      </c>
      <c r="M2257" s="749">
        <v>29632.640000000003</v>
      </c>
      <c r="N2257" s="682">
        <v>1</v>
      </c>
      <c r="O2257" s="748">
        <v>6</v>
      </c>
      <c r="P2257" s="749">
        <v>12930</v>
      </c>
    </row>
    <row r="2258" spans="1:16" x14ac:dyDescent="0.2">
      <c r="A2258" s="744">
        <v>480</v>
      </c>
      <c r="B2258" s="744" t="s">
        <v>2598</v>
      </c>
      <c r="C2258" s="744" t="s">
        <v>1201</v>
      </c>
      <c r="D2258" s="746" t="s">
        <v>2604</v>
      </c>
      <c r="E2258" s="750">
        <v>1500</v>
      </c>
      <c r="F2258" s="744" t="s">
        <v>7069</v>
      </c>
      <c r="G2258" s="737" t="s">
        <v>7070</v>
      </c>
      <c r="H2258" s="737" t="s">
        <v>3204</v>
      </c>
      <c r="I2258" s="737" t="s">
        <v>2526</v>
      </c>
      <c r="J2258" s="753" t="s">
        <v>2526</v>
      </c>
      <c r="K2258" s="682">
        <v>1</v>
      </c>
      <c r="L2258" s="748">
        <v>12</v>
      </c>
      <c r="M2258" s="749">
        <v>29084.439999999995</v>
      </c>
      <c r="N2258" s="682">
        <v>1</v>
      </c>
      <c r="O2258" s="748">
        <v>6</v>
      </c>
      <c r="P2258" s="749">
        <v>12830.14</v>
      </c>
    </row>
    <row r="2259" spans="1:16" ht="22.5" x14ac:dyDescent="0.2">
      <c r="A2259" s="744">
        <v>480</v>
      </c>
      <c r="B2259" s="744" t="s">
        <v>2598</v>
      </c>
      <c r="C2259" s="744" t="s">
        <v>1201</v>
      </c>
      <c r="D2259" s="746" t="s">
        <v>2604</v>
      </c>
      <c r="E2259" s="750">
        <v>1500</v>
      </c>
      <c r="F2259" s="744" t="s">
        <v>7071</v>
      </c>
      <c r="G2259" s="737" t="s">
        <v>7072</v>
      </c>
      <c r="H2259" s="737" t="s">
        <v>7073</v>
      </c>
      <c r="I2259" s="737" t="s">
        <v>2526</v>
      </c>
      <c r="J2259" s="753" t="s">
        <v>2526</v>
      </c>
      <c r="K2259" s="682">
        <v>1</v>
      </c>
      <c r="L2259" s="748">
        <v>12</v>
      </c>
      <c r="M2259" s="749">
        <v>29438.35</v>
      </c>
      <c r="N2259" s="682">
        <v>1</v>
      </c>
      <c r="O2259" s="748">
        <v>6</v>
      </c>
      <c r="P2259" s="749">
        <v>12779.29</v>
      </c>
    </row>
    <row r="2260" spans="1:16" x14ac:dyDescent="0.2">
      <c r="A2260" s="744">
        <v>480</v>
      </c>
      <c r="B2260" s="744" t="s">
        <v>1264</v>
      </c>
      <c r="C2260" s="744" t="s">
        <v>1201</v>
      </c>
      <c r="D2260" s="746" t="s">
        <v>3370</v>
      </c>
      <c r="E2260" s="750">
        <v>2700</v>
      </c>
      <c r="F2260" s="744" t="s">
        <v>7074</v>
      </c>
      <c r="G2260" s="737" t="s">
        <v>7075</v>
      </c>
      <c r="H2260" s="737" t="s">
        <v>7076</v>
      </c>
      <c r="I2260" s="737" t="s">
        <v>2526</v>
      </c>
      <c r="J2260" s="753" t="s">
        <v>2526</v>
      </c>
      <c r="K2260" s="682">
        <v>1</v>
      </c>
      <c r="L2260" s="748">
        <v>12</v>
      </c>
      <c r="M2260" s="749">
        <v>36426.430000000008</v>
      </c>
      <c r="N2260" s="682">
        <v>1</v>
      </c>
      <c r="O2260" s="748">
        <v>6</v>
      </c>
      <c r="P2260" s="749">
        <v>19817.11</v>
      </c>
    </row>
    <row r="2261" spans="1:16" x14ac:dyDescent="0.2">
      <c r="A2261" s="744">
        <v>480</v>
      </c>
      <c r="B2261" s="744" t="s">
        <v>1264</v>
      </c>
      <c r="C2261" s="744" t="s">
        <v>1201</v>
      </c>
      <c r="D2261" s="746" t="s">
        <v>2877</v>
      </c>
      <c r="E2261" s="750">
        <v>2100</v>
      </c>
      <c r="F2261" s="744" t="s">
        <v>7077</v>
      </c>
      <c r="G2261" s="737" t="s">
        <v>7078</v>
      </c>
      <c r="H2261" s="737" t="s">
        <v>7079</v>
      </c>
      <c r="I2261" s="737" t="s">
        <v>2526</v>
      </c>
      <c r="J2261" s="753" t="s">
        <v>2526</v>
      </c>
      <c r="K2261" s="682">
        <v>1</v>
      </c>
      <c r="L2261" s="748">
        <v>12</v>
      </c>
      <c r="M2261" s="749">
        <v>36939.540000000008</v>
      </c>
      <c r="N2261" s="682">
        <v>1</v>
      </c>
      <c r="O2261" s="748">
        <v>6</v>
      </c>
      <c r="P2261" s="749">
        <v>16348.539999999999</v>
      </c>
    </row>
    <row r="2262" spans="1:16" ht="22.5" x14ac:dyDescent="0.2">
      <c r="A2262" s="744">
        <v>480</v>
      </c>
      <c r="B2262" s="744" t="s">
        <v>1264</v>
      </c>
      <c r="C2262" s="744" t="s">
        <v>1201</v>
      </c>
      <c r="D2262" s="746" t="s">
        <v>3399</v>
      </c>
      <c r="E2262" s="750">
        <v>1800</v>
      </c>
      <c r="F2262" s="744" t="s">
        <v>7080</v>
      </c>
      <c r="G2262" s="737" t="s">
        <v>7081</v>
      </c>
      <c r="H2262" s="737" t="s">
        <v>7082</v>
      </c>
      <c r="I2262" s="737" t="s">
        <v>2526</v>
      </c>
      <c r="J2262" s="753" t="s">
        <v>2526</v>
      </c>
      <c r="K2262" s="682">
        <v>1</v>
      </c>
      <c r="L2262" s="748">
        <v>12</v>
      </c>
      <c r="M2262" s="749">
        <v>32907.85</v>
      </c>
      <c r="N2262" s="682">
        <v>1</v>
      </c>
      <c r="O2262" s="748">
        <v>6</v>
      </c>
      <c r="P2262" s="749">
        <v>15764.009999999998</v>
      </c>
    </row>
    <row r="2263" spans="1:16" x14ac:dyDescent="0.2">
      <c r="A2263" s="744">
        <v>480</v>
      </c>
      <c r="B2263" s="744" t="s">
        <v>2598</v>
      </c>
      <c r="C2263" s="744" t="s">
        <v>1201</v>
      </c>
      <c r="D2263" s="746" t="s">
        <v>2604</v>
      </c>
      <c r="E2263" s="750">
        <v>1500</v>
      </c>
      <c r="F2263" s="744" t="s">
        <v>7083</v>
      </c>
      <c r="G2263" s="737" t="s">
        <v>7084</v>
      </c>
      <c r="H2263" s="737" t="s">
        <v>2628</v>
      </c>
      <c r="I2263" s="737" t="s">
        <v>2526</v>
      </c>
      <c r="J2263" s="753" t="s">
        <v>2526</v>
      </c>
      <c r="K2263" s="682">
        <v>1</v>
      </c>
      <c r="L2263" s="748">
        <v>12</v>
      </c>
      <c r="M2263" s="749">
        <v>29305.69</v>
      </c>
      <c r="N2263" s="682">
        <v>1</v>
      </c>
      <c r="O2263" s="748">
        <v>6</v>
      </c>
      <c r="P2263" s="749">
        <v>12907.35</v>
      </c>
    </row>
    <row r="2264" spans="1:16" ht="22.5" x14ac:dyDescent="0.2">
      <c r="A2264" s="744">
        <v>480</v>
      </c>
      <c r="B2264" s="744" t="s">
        <v>1264</v>
      </c>
      <c r="C2264" s="744" t="s">
        <v>1201</v>
      </c>
      <c r="D2264" s="746" t="s">
        <v>2604</v>
      </c>
      <c r="E2264" s="750">
        <v>1500</v>
      </c>
      <c r="F2264" s="744" t="s">
        <v>7085</v>
      </c>
      <c r="G2264" s="737" t="s">
        <v>7086</v>
      </c>
      <c r="H2264" s="737" t="s">
        <v>7087</v>
      </c>
      <c r="I2264" s="737" t="s">
        <v>2603</v>
      </c>
      <c r="J2264" s="753" t="s">
        <v>2547</v>
      </c>
      <c r="K2264" s="682">
        <v>1</v>
      </c>
      <c r="L2264" s="748">
        <v>12</v>
      </c>
      <c r="M2264" s="749">
        <v>29699.31</v>
      </c>
      <c r="N2264" s="682">
        <v>1</v>
      </c>
      <c r="O2264" s="748">
        <v>6</v>
      </c>
      <c r="P2264" s="749">
        <v>12923.2</v>
      </c>
    </row>
    <row r="2265" spans="1:16" x14ac:dyDescent="0.2">
      <c r="A2265" s="744">
        <v>480</v>
      </c>
      <c r="B2265" s="744" t="s">
        <v>1264</v>
      </c>
      <c r="C2265" s="744" t="s">
        <v>1201</v>
      </c>
      <c r="D2265" s="746" t="s">
        <v>2674</v>
      </c>
      <c r="E2265" s="750">
        <v>1500</v>
      </c>
      <c r="F2265" s="744" t="s">
        <v>7088</v>
      </c>
      <c r="G2265" s="737" t="s">
        <v>7089</v>
      </c>
      <c r="H2265" s="737" t="s">
        <v>2640</v>
      </c>
      <c r="I2265" s="737" t="s">
        <v>2625</v>
      </c>
      <c r="J2265" s="753" t="s">
        <v>2511</v>
      </c>
      <c r="K2265" s="682">
        <v>1</v>
      </c>
      <c r="L2265" s="748">
        <v>12</v>
      </c>
      <c r="M2265" s="749">
        <v>28555.329999999991</v>
      </c>
      <c r="N2265" s="682">
        <v>1</v>
      </c>
      <c r="O2265" s="748">
        <v>6</v>
      </c>
      <c r="P2265" s="749">
        <v>12395.39</v>
      </c>
    </row>
    <row r="2266" spans="1:16" x14ac:dyDescent="0.2">
      <c r="A2266" s="744">
        <v>480</v>
      </c>
      <c r="B2266" s="744" t="s">
        <v>1264</v>
      </c>
      <c r="C2266" s="744" t="s">
        <v>1201</v>
      </c>
      <c r="D2266" s="746" t="s">
        <v>7090</v>
      </c>
      <c r="E2266" s="750">
        <v>5000</v>
      </c>
      <c r="F2266" s="744" t="s">
        <v>7091</v>
      </c>
      <c r="G2266" s="737" t="s">
        <v>7092</v>
      </c>
      <c r="H2266" s="737" t="s">
        <v>2873</v>
      </c>
      <c r="I2266" s="737" t="s">
        <v>2625</v>
      </c>
      <c r="J2266" s="753" t="s">
        <v>2511</v>
      </c>
      <c r="K2266" s="682">
        <v>5</v>
      </c>
      <c r="L2266" s="748">
        <v>12</v>
      </c>
      <c r="M2266" s="749">
        <v>69244.73000000001</v>
      </c>
      <c r="N2266" s="682">
        <v>2</v>
      </c>
      <c r="O2266" s="748">
        <v>6</v>
      </c>
      <c r="P2266" s="749">
        <v>32814.65</v>
      </c>
    </row>
    <row r="2267" spans="1:16" ht="22.5" x14ac:dyDescent="0.2">
      <c r="A2267" s="744">
        <v>480</v>
      </c>
      <c r="B2267" s="744" t="s">
        <v>2598</v>
      </c>
      <c r="C2267" s="744" t="s">
        <v>1201</v>
      </c>
      <c r="D2267" s="746" t="s">
        <v>4601</v>
      </c>
      <c r="E2267" s="750">
        <v>1500</v>
      </c>
      <c r="F2267" s="744" t="s">
        <v>7093</v>
      </c>
      <c r="G2267" s="737" t="s">
        <v>7094</v>
      </c>
      <c r="H2267" s="737" t="s">
        <v>7095</v>
      </c>
      <c r="I2267" s="737" t="s">
        <v>2625</v>
      </c>
      <c r="J2267" s="753" t="s">
        <v>2511</v>
      </c>
      <c r="K2267" s="682">
        <v>1</v>
      </c>
      <c r="L2267" s="748">
        <v>12</v>
      </c>
      <c r="M2267" s="749">
        <v>29610.010000000006</v>
      </c>
      <c r="N2267" s="682">
        <v>1</v>
      </c>
      <c r="O2267" s="748">
        <v>6</v>
      </c>
      <c r="P2267" s="749">
        <v>12923.34</v>
      </c>
    </row>
    <row r="2268" spans="1:16" x14ac:dyDescent="0.2">
      <c r="A2268" s="744">
        <v>480</v>
      </c>
      <c r="B2268" s="744" t="s">
        <v>2598</v>
      </c>
      <c r="C2268" s="744" t="s">
        <v>1201</v>
      </c>
      <c r="D2268" s="746" t="s">
        <v>2614</v>
      </c>
      <c r="E2268" s="750">
        <v>1500</v>
      </c>
      <c r="F2268" s="744" t="s">
        <v>7096</v>
      </c>
      <c r="G2268" s="737" t="s">
        <v>7097</v>
      </c>
      <c r="H2268" s="737" t="s">
        <v>6483</v>
      </c>
      <c r="I2268" s="737" t="s">
        <v>2625</v>
      </c>
      <c r="J2268" s="753" t="s">
        <v>2511</v>
      </c>
      <c r="K2268" s="682">
        <v>1</v>
      </c>
      <c r="L2268" s="748">
        <v>12</v>
      </c>
      <c r="M2268" s="749">
        <v>25696.120000000003</v>
      </c>
      <c r="N2268" s="682">
        <v>1</v>
      </c>
      <c r="O2268" s="748">
        <v>6</v>
      </c>
      <c r="P2268" s="749">
        <v>12788.33</v>
      </c>
    </row>
    <row r="2269" spans="1:16" x14ac:dyDescent="0.2">
      <c r="A2269" s="744">
        <v>480</v>
      </c>
      <c r="B2269" s="744" t="s">
        <v>2598</v>
      </c>
      <c r="C2269" s="744" t="s">
        <v>1201</v>
      </c>
      <c r="D2269" s="746" t="s">
        <v>2641</v>
      </c>
      <c r="E2269" s="750">
        <v>1800</v>
      </c>
      <c r="F2269" s="744" t="s">
        <v>7098</v>
      </c>
      <c r="G2269" s="737" t="s">
        <v>7099</v>
      </c>
      <c r="H2269" s="737" t="s">
        <v>7100</v>
      </c>
      <c r="I2269" s="737" t="s">
        <v>2625</v>
      </c>
      <c r="J2269" s="753" t="s">
        <v>2511</v>
      </c>
      <c r="K2269" s="682">
        <v>1</v>
      </c>
      <c r="L2269" s="748">
        <v>12</v>
      </c>
      <c r="M2269" s="749">
        <v>33135.32</v>
      </c>
      <c r="N2269" s="682">
        <v>1</v>
      </c>
      <c r="O2269" s="748">
        <v>6</v>
      </c>
      <c r="P2269" s="749">
        <v>14623.46</v>
      </c>
    </row>
    <row r="2270" spans="1:16" x14ac:dyDescent="0.2">
      <c r="A2270" s="744">
        <v>480</v>
      </c>
      <c r="B2270" s="744" t="s">
        <v>1264</v>
      </c>
      <c r="C2270" s="744" t="s">
        <v>1201</v>
      </c>
      <c r="D2270" s="746" t="s">
        <v>2611</v>
      </c>
      <c r="E2270" s="750">
        <v>1500</v>
      </c>
      <c r="F2270" s="744" t="s">
        <v>7101</v>
      </c>
      <c r="G2270" s="737" t="s">
        <v>7102</v>
      </c>
      <c r="H2270" s="737" t="s">
        <v>2519</v>
      </c>
      <c r="I2270" s="737" t="s">
        <v>2519</v>
      </c>
      <c r="J2270" s="753" t="s">
        <v>2519</v>
      </c>
      <c r="K2270" s="682"/>
      <c r="L2270" s="748"/>
      <c r="M2270" s="749"/>
      <c r="N2270" s="682">
        <v>1</v>
      </c>
      <c r="O2270" s="748">
        <v>6</v>
      </c>
      <c r="P2270" s="749">
        <v>9724.69</v>
      </c>
    </row>
    <row r="2271" spans="1:16" x14ac:dyDescent="0.2">
      <c r="A2271" s="744">
        <v>480</v>
      </c>
      <c r="B2271" s="744" t="s">
        <v>2598</v>
      </c>
      <c r="C2271" s="744" t="s">
        <v>1201</v>
      </c>
      <c r="D2271" s="746" t="s">
        <v>3073</v>
      </c>
      <c r="E2271" s="750">
        <v>2100</v>
      </c>
      <c r="F2271" s="744" t="s">
        <v>7103</v>
      </c>
      <c r="G2271" s="737" t="s">
        <v>7104</v>
      </c>
      <c r="H2271" s="737" t="s">
        <v>7105</v>
      </c>
      <c r="I2271" s="737" t="s">
        <v>2625</v>
      </c>
      <c r="J2271" s="753" t="s">
        <v>2511</v>
      </c>
      <c r="K2271" s="682">
        <v>1</v>
      </c>
      <c r="L2271" s="748">
        <v>12</v>
      </c>
      <c r="M2271" s="749">
        <v>36899.279999999999</v>
      </c>
      <c r="N2271" s="682">
        <v>1</v>
      </c>
      <c r="O2271" s="748">
        <v>6</v>
      </c>
      <c r="P2271" s="749">
        <v>16443.330000000002</v>
      </c>
    </row>
    <row r="2272" spans="1:16" x14ac:dyDescent="0.2">
      <c r="A2272" s="744">
        <v>480</v>
      </c>
      <c r="B2272" s="744" t="s">
        <v>2598</v>
      </c>
      <c r="C2272" s="744" t="s">
        <v>1201</v>
      </c>
      <c r="D2272" s="746" t="s">
        <v>2700</v>
      </c>
      <c r="E2272" s="750">
        <v>1800</v>
      </c>
      <c r="F2272" s="744" t="s">
        <v>7106</v>
      </c>
      <c r="G2272" s="737" t="s">
        <v>7107</v>
      </c>
      <c r="H2272" s="737" t="s">
        <v>2509</v>
      </c>
      <c r="I2272" s="737" t="s">
        <v>2625</v>
      </c>
      <c r="J2272" s="753" t="s">
        <v>2511</v>
      </c>
      <c r="K2272" s="682">
        <v>1</v>
      </c>
      <c r="L2272" s="748">
        <v>12</v>
      </c>
      <c r="M2272" s="749">
        <v>33836.18</v>
      </c>
      <c r="N2272" s="682">
        <v>1</v>
      </c>
      <c r="O2272" s="748">
        <v>6</v>
      </c>
      <c r="P2272" s="749">
        <v>14729.52</v>
      </c>
    </row>
    <row r="2273" spans="1:16" ht="22.5" x14ac:dyDescent="0.2">
      <c r="A2273" s="744">
        <v>480</v>
      </c>
      <c r="B2273" s="744" t="s">
        <v>2598</v>
      </c>
      <c r="C2273" s="744" t="s">
        <v>1201</v>
      </c>
      <c r="D2273" s="746" t="s">
        <v>2647</v>
      </c>
      <c r="E2273" s="750">
        <v>1500</v>
      </c>
      <c r="F2273" s="744" t="s">
        <v>7108</v>
      </c>
      <c r="G2273" s="737" t="s">
        <v>7109</v>
      </c>
      <c r="H2273" s="737" t="s">
        <v>7110</v>
      </c>
      <c r="I2273" s="737" t="s">
        <v>2625</v>
      </c>
      <c r="J2273" s="753" t="s">
        <v>2511</v>
      </c>
      <c r="K2273" s="682">
        <v>1</v>
      </c>
      <c r="L2273" s="748">
        <v>12</v>
      </c>
      <c r="M2273" s="749">
        <v>29570.949999999997</v>
      </c>
      <c r="N2273" s="682">
        <v>1</v>
      </c>
      <c r="O2273" s="748">
        <v>6</v>
      </c>
      <c r="P2273" s="749">
        <v>12764.71</v>
      </c>
    </row>
    <row r="2274" spans="1:16" x14ac:dyDescent="0.2">
      <c r="A2274" s="744">
        <v>480</v>
      </c>
      <c r="B2274" s="744" t="s">
        <v>2598</v>
      </c>
      <c r="C2274" s="744" t="s">
        <v>1201</v>
      </c>
      <c r="D2274" s="746" t="s">
        <v>7111</v>
      </c>
      <c r="E2274" s="750">
        <v>5000</v>
      </c>
      <c r="F2274" s="744" t="s">
        <v>7112</v>
      </c>
      <c r="G2274" s="737" t="s">
        <v>7113</v>
      </c>
      <c r="H2274" s="737" t="s">
        <v>2519</v>
      </c>
      <c r="I2274" s="737" t="s">
        <v>2519</v>
      </c>
      <c r="J2274" s="753" t="s">
        <v>2519</v>
      </c>
      <c r="K2274" s="682">
        <v>5</v>
      </c>
      <c r="L2274" s="748">
        <v>12</v>
      </c>
      <c r="M2274" s="749">
        <v>65227.770000000011</v>
      </c>
      <c r="N2274" s="682">
        <v>2</v>
      </c>
      <c r="O2274" s="748">
        <v>6</v>
      </c>
      <c r="P2274" s="749">
        <v>30907.79</v>
      </c>
    </row>
    <row r="2275" spans="1:16" x14ac:dyDescent="0.2">
      <c r="A2275" s="744">
        <v>480</v>
      </c>
      <c r="B2275" s="744" t="s">
        <v>1264</v>
      </c>
      <c r="C2275" s="744" t="s">
        <v>1201</v>
      </c>
      <c r="D2275" s="746" t="s">
        <v>2621</v>
      </c>
      <c r="E2275" s="750">
        <v>1800</v>
      </c>
      <c r="F2275" s="744" t="s">
        <v>7114</v>
      </c>
      <c r="G2275" s="737" t="s">
        <v>7115</v>
      </c>
      <c r="H2275" s="737" t="s">
        <v>7116</v>
      </c>
      <c r="I2275" s="737" t="s">
        <v>2625</v>
      </c>
      <c r="J2275" s="753" t="s">
        <v>2511</v>
      </c>
      <c r="K2275" s="682">
        <v>5</v>
      </c>
      <c r="L2275" s="748">
        <v>12</v>
      </c>
      <c r="M2275" s="749">
        <v>32547.339999999993</v>
      </c>
      <c r="N2275" s="682">
        <v>2</v>
      </c>
      <c r="O2275" s="748">
        <v>6</v>
      </c>
      <c r="P2275" s="749">
        <v>14725.84</v>
      </c>
    </row>
    <row r="2276" spans="1:16" x14ac:dyDescent="0.2">
      <c r="A2276" s="744">
        <v>480</v>
      </c>
      <c r="B2276" s="744" t="s">
        <v>1264</v>
      </c>
      <c r="C2276" s="744" t="s">
        <v>1201</v>
      </c>
      <c r="D2276" s="746" t="s">
        <v>2604</v>
      </c>
      <c r="E2276" s="750">
        <v>1500</v>
      </c>
      <c r="F2276" s="744" t="s">
        <v>7117</v>
      </c>
      <c r="G2276" s="737" t="s">
        <v>7118</v>
      </c>
      <c r="H2276" s="737" t="s">
        <v>2583</v>
      </c>
      <c r="I2276" s="737" t="s">
        <v>2526</v>
      </c>
      <c r="J2276" s="753" t="s">
        <v>2526</v>
      </c>
      <c r="K2276" s="682">
        <v>1</v>
      </c>
      <c r="L2276" s="748">
        <v>12</v>
      </c>
      <c r="M2276" s="749">
        <v>28977.85</v>
      </c>
      <c r="N2276" s="682">
        <v>1</v>
      </c>
      <c r="O2276" s="748">
        <v>6</v>
      </c>
      <c r="P2276" s="749">
        <v>12882.64</v>
      </c>
    </row>
    <row r="2277" spans="1:16" x14ac:dyDescent="0.2">
      <c r="A2277" s="744">
        <v>480</v>
      </c>
      <c r="B2277" s="744" t="s">
        <v>1264</v>
      </c>
      <c r="C2277" s="744" t="s">
        <v>1201</v>
      </c>
      <c r="D2277" s="746" t="s">
        <v>4601</v>
      </c>
      <c r="E2277" s="750">
        <v>1500</v>
      </c>
      <c r="F2277" s="744" t="s">
        <v>7119</v>
      </c>
      <c r="G2277" s="737" t="s">
        <v>7120</v>
      </c>
      <c r="H2277" s="737" t="s">
        <v>2551</v>
      </c>
      <c r="I2277" s="737" t="s">
        <v>2625</v>
      </c>
      <c r="J2277" s="753" t="s">
        <v>2511</v>
      </c>
      <c r="K2277" s="682">
        <v>1</v>
      </c>
      <c r="L2277" s="748">
        <v>12</v>
      </c>
      <c r="M2277" s="749">
        <v>29194.559999999994</v>
      </c>
      <c r="N2277" s="682">
        <v>1</v>
      </c>
      <c r="O2277" s="748">
        <v>6</v>
      </c>
      <c r="P2277" s="749">
        <v>12707.369999999999</v>
      </c>
    </row>
    <row r="2278" spans="1:16" ht="22.5" x14ac:dyDescent="0.2">
      <c r="A2278" s="744">
        <v>480</v>
      </c>
      <c r="B2278" s="744" t="s">
        <v>2598</v>
      </c>
      <c r="C2278" s="744" t="s">
        <v>1201</v>
      </c>
      <c r="D2278" s="746" t="s">
        <v>2614</v>
      </c>
      <c r="E2278" s="750">
        <v>1500</v>
      </c>
      <c r="F2278" s="744" t="s">
        <v>7121</v>
      </c>
      <c r="G2278" s="737" t="s">
        <v>7122</v>
      </c>
      <c r="H2278" s="737" t="s">
        <v>7123</v>
      </c>
      <c r="I2278" s="737" t="s">
        <v>2625</v>
      </c>
      <c r="J2278" s="753" t="s">
        <v>2511</v>
      </c>
      <c r="K2278" s="682">
        <v>1</v>
      </c>
      <c r="L2278" s="748">
        <v>12</v>
      </c>
      <c r="M2278" s="749">
        <v>29390.329999999998</v>
      </c>
      <c r="N2278" s="682">
        <v>1</v>
      </c>
      <c r="O2278" s="748">
        <v>6</v>
      </c>
      <c r="P2278" s="749">
        <v>12926.4</v>
      </c>
    </row>
    <row r="2279" spans="1:16" x14ac:dyDescent="0.2">
      <c r="A2279" s="744">
        <v>480</v>
      </c>
      <c r="B2279" s="744" t="s">
        <v>1264</v>
      </c>
      <c r="C2279" s="744" t="s">
        <v>1201</v>
      </c>
      <c r="D2279" s="746" t="s">
        <v>6950</v>
      </c>
      <c r="E2279" s="750">
        <v>4000</v>
      </c>
      <c r="F2279" s="744" t="s">
        <v>7124</v>
      </c>
      <c r="G2279" s="737" t="s">
        <v>7125</v>
      </c>
      <c r="H2279" s="737" t="s">
        <v>4934</v>
      </c>
      <c r="I2279" s="737" t="s">
        <v>2625</v>
      </c>
      <c r="J2279" s="753" t="s">
        <v>2511</v>
      </c>
      <c r="K2279" s="682">
        <v>5</v>
      </c>
      <c r="L2279" s="748">
        <v>11</v>
      </c>
      <c r="M2279" s="749">
        <v>53486.090000000011</v>
      </c>
      <c r="N2279" s="682"/>
      <c r="O2279" s="748"/>
      <c r="P2279" s="749"/>
    </row>
    <row r="2280" spans="1:16" x14ac:dyDescent="0.2">
      <c r="A2280" s="744">
        <v>480</v>
      </c>
      <c r="B2280" s="744" t="s">
        <v>2598</v>
      </c>
      <c r="C2280" s="744" t="s">
        <v>1201</v>
      </c>
      <c r="D2280" s="746" t="s">
        <v>2614</v>
      </c>
      <c r="E2280" s="750">
        <v>1500</v>
      </c>
      <c r="F2280" s="744" t="s">
        <v>7126</v>
      </c>
      <c r="G2280" s="737" t="s">
        <v>7127</v>
      </c>
      <c r="H2280" s="737" t="s">
        <v>7128</v>
      </c>
      <c r="I2280" s="737" t="s">
        <v>2625</v>
      </c>
      <c r="J2280" s="753" t="s">
        <v>2511</v>
      </c>
      <c r="K2280" s="682">
        <v>1</v>
      </c>
      <c r="L2280" s="748">
        <v>12</v>
      </c>
      <c r="M2280" s="749">
        <v>24559.559999999998</v>
      </c>
      <c r="N2280" s="682">
        <v>1</v>
      </c>
      <c r="O2280" s="748">
        <v>6</v>
      </c>
      <c r="P2280" s="749">
        <v>12937.64</v>
      </c>
    </row>
    <row r="2281" spans="1:16" ht="22.5" x14ac:dyDescent="0.2">
      <c r="A2281" s="744">
        <v>480</v>
      </c>
      <c r="B2281" s="744" t="s">
        <v>1264</v>
      </c>
      <c r="C2281" s="744" t="s">
        <v>1201</v>
      </c>
      <c r="D2281" s="746" t="s">
        <v>2614</v>
      </c>
      <c r="E2281" s="750">
        <v>1500</v>
      </c>
      <c r="F2281" s="744" t="s">
        <v>7129</v>
      </c>
      <c r="G2281" s="737" t="s">
        <v>7130</v>
      </c>
      <c r="H2281" s="737" t="s">
        <v>7131</v>
      </c>
      <c r="I2281" s="737" t="s">
        <v>2526</v>
      </c>
      <c r="J2281" s="753" t="s">
        <v>2526</v>
      </c>
      <c r="K2281" s="682">
        <v>5</v>
      </c>
      <c r="L2281" s="748">
        <v>12</v>
      </c>
      <c r="M2281" s="749">
        <v>29216.69</v>
      </c>
      <c r="N2281" s="682">
        <v>1</v>
      </c>
      <c r="O2281" s="748">
        <v>6</v>
      </c>
      <c r="P2281" s="749">
        <v>12882.619999999999</v>
      </c>
    </row>
    <row r="2282" spans="1:16" x14ac:dyDescent="0.2">
      <c r="A2282" s="744">
        <v>480</v>
      </c>
      <c r="B2282" s="744" t="s">
        <v>1264</v>
      </c>
      <c r="C2282" s="744" t="s">
        <v>1201</v>
      </c>
      <c r="D2282" s="746" t="s">
        <v>3577</v>
      </c>
      <c r="E2282" s="750">
        <v>3500</v>
      </c>
      <c r="F2282" s="744" t="s">
        <v>7132</v>
      </c>
      <c r="G2282" s="737" t="s">
        <v>7133</v>
      </c>
      <c r="H2282" s="737" t="s">
        <v>2806</v>
      </c>
      <c r="I2282" s="737" t="s">
        <v>2625</v>
      </c>
      <c r="J2282" s="753" t="s">
        <v>2511</v>
      </c>
      <c r="K2282" s="682">
        <v>1</v>
      </c>
      <c r="L2282" s="748">
        <v>12</v>
      </c>
      <c r="M2282" s="749">
        <v>53040.569999999985</v>
      </c>
      <c r="N2282" s="682">
        <v>1</v>
      </c>
      <c r="O2282" s="748">
        <v>6</v>
      </c>
      <c r="P2282" s="749">
        <v>24878.050000000003</v>
      </c>
    </row>
    <row r="2283" spans="1:16" ht="22.5" x14ac:dyDescent="0.2">
      <c r="A2283" s="744">
        <v>480</v>
      </c>
      <c r="B2283" s="744" t="s">
        <v>2598</v>
      </c>
      <c r="C2283" s="744" t="s">
        <v>1201</v>
      </c>
      <c r="D2283" s="746" t="s">
        <v>5504</v>
      </c>
      <c r="E2283" s="750">
        <v>1500</v>
      </c>
      <c r="F2283" s="744" t="s">
        <v>7134</v>
      </c>
      <c r="G2283" s="737" t="s">
        <v>7135</v>
      </c>
      <c r="H2283" s="737" t="s">
        <v>4112</v>
      </c>
      <c r="I2283" s="737" t="s">
        <v>2603</v>
      </c>
      <c r="J2283" s="753" t="s">
        <v>2547</v>
      </c>
      <c r="K2283" s="682">
        <v>1</v>
      </c>
      <c r="L2283" s="748">
        <v>12</v>
      </c>
      <c r="M2283" s="749">
        <v>29520.710000000003</v>
      </c>
      <c r="N2283" s="682">
        <v>1</v>
      </c>
      <c r="O2283" s="748">
        <v>6</v>
      </c>
      <c r="P2283" s="749">
        <v>12921.95</v>
      </c>
    </row>
    <row r="2284" spans="1:16" ht="22.5" x14ac:dyDescent="0.2">
      <c r="A2284" s="744">
        <v>480</v>
      </c>
      <c r="B2284" s="744" t="s">
        <v>1264</v>
      </c>
      <c r="C2284" s="744" t="s">
        <v>1201</v>
      </c>
      <c r="D2284" s="746" t="s">
        <v>2509</v>
      </c>
      <c r="E2284" s="750">
        <v>5000</v>
      </c>
      <c r="F2284" s="744" t="s">
        <v>7136</v>
      </c>
      <c r="G2284" s="737" t="s">
        <v>7137</v>
      </c>
      <c r="H2284" s="737" t="s">
        <v>2555</v>
      </c>
      <c r="I2284" s="737" t="s">
        <v>2625</v>
      </c>
      <c r="J2284" s="753" t="s">
        <v>2511</v>
      </c>
      <c r="K2284" s="682">
        <v>1</v>
      </c>
      <c r="L2284" s="748">
        <v>12</v>
      </c>
      <c r="M2284" s="749">
        <v>65152.320000000014</v>
      </c>
      <c r="N2284" s="682">
        <v>1</v>
      </c>
      <c r="O2284" s="748">
        <v>6</v>
      </c>
      <c r="P2284" s="749">
        <v>33719.160000000003</v>
      </c>
    </row>
    <row r="2285" spans="1:16" x14ac:dyDescent="0.2">
      <c r="A2285" s="744">
        <v>480</v>
      </c>
      <c r="B2285" s="744" t="s">
        <v>2598</v>
      </c>
      <c r="C2285" s="744" t="s">
        <v>1201</v>
      </c>
      <c r="D2285" s="746" t="s">
        <v>2611</v>
      </c>
      <c r="E2285" s="750">
        <v>1500</v>
      </c>
      <c r="F2285" s="744" t="s">
        <v>7138</v>
      </c>
      <c r="G2285" s="737" t="s">
        <v>7139</v>
      </c>
      <c r="H2285" s="737" t="s">
        <v>2519</v>
      </c>
      <c r="I2285" s="737" t="s">
        <v>2519</v>
      </c>
      <c r="J2285" s="753" t="s">
        <v>2519</v>
      </c>
      <c r="K2285" s="682">
        <v>5</v>
      </c>
      <c r="L2285" s="748">
        <v>12</v>
      </c>
      <c r="M2285" s="749">
        <v>23499.48</v>
      </c>
      <c r="N2285" s="682">
        <v>2</v>
      </c>
      <c r="O2285" s="748">
        <v>6</v>
      </c>
      <c r="P2285" s="749">
        <v>9930</v>
      </c>
    </row>
    <row r="2286" spans="1:16" ht="22.5" x14ac:dyDescent="0.2">
      <c r="A2286" s="744">
        <v>480</v>
      </c>
      <c r="B2286" s="744" t="s">
        <v>1264</v>
      </c>
      <c r="C2286" s="744" t="s">
        <v>1201</v>
      </c>
      <c r="D2286" s="746" t="s">
        <v>5298</v>
      </c>
      <c r="E2286" s="750">
        <v>2100</v>
      </c>
      <c r="F2286" s="744" t="s">
        <v>7140</v>
      </c>
      <c r="G2286" s="737" t="s">
        <v>7141</v>
      </c>
      <c r="H2286" s="737" t="s">
        <v>7142</v>
      </c>
      <c r="I2286" s="737" t="s">
        <v>2625</v>
      </c>
      <c r="J2286" s="753" t="s">
        <v>2511</v>
      </c>
      <c r="K2286" s="682">
        <v>1</v>
      </c>
      <c r="L2286" s="748">
        <v>8</v>
      </c>
      <c r="M2286" s="749">
        <v>23065.719999999998</v>
      </c>
      <c r="N2286" s="682"/>
      <c r="O2286" s="748"/>
      <c r="P2286" s="749"/>
    </row>
    <row r="2287" spans="1:16" x14ac:dyDescent="0.2">
      <c r="A2287" s="744">
        <v>480</v>
      </c>
      <c r="B2287" s="744" t="s">
        <v>2598</v>
      </c>
      <c r="C2287" s="744" t="s">
        <v>1201</v>
      </c>
      <c r="D2287" s="746" t="s">
        <v>2614</v>
      </c>
      <c r="E2287" s="750">
        <v>1500</v>
      </c>
      <c r="F2287" s="744" t="s">
        <v>7143</v>
      </c>
      <c r="G2287" s="737" t="s">
        <v>7144</v>
      </c>
      <c r="H2287" s="737" t="s">
        <v>7145</v>
      </c>
      <c r="I2287" s="737" t="s">
        <v>2625</v>
      </c>
      <c r="J2287" s="753" t="s">
        <v>2511</v>
      </c>
      <c r="K2287" s="682">
        <v>1</v>
      </c>
      <c r="L2287" s="748">
        <v>12</v>
      </c>
      <c r="M2287" s="749">
        <v>29536.230000000003</v>
      </c>
      <c r="N2287" s="682">
        <v>1</v>
      </c>
      <c r="O2287" s="748">
        <v>6</v>
      </c>
      <c r="P2287" s="749">
        <v>12793.92</v>
      </c>
    </row>
    <row r="2288" spans="1:16" x14ac:dyDescent="0.2">
      <c r="A2288" s="744">
        <v>480</v>
      </c>
      <c r="B2288" s="744" t="s">
        <v>1264</v>
      </c>
      <c r="C2288" s="744" t="s">
        <v>1201</v>
      </c>
      <c r="D2288" s="746" t="s">
        <v>2614</v>
      </c>
      <c r="E2288" s="750">
        <v>1500</v>
      </c>
      <c r="F2288" s="744" t="s">
        <v>7146</v>
      </c>
      <c r="G2288" s="737" t="s">
        <v>7147</v>
      </c>
      <c r="H2288" s="737" t="s">
        <v>2873</v>
      </c>
      <c r="I2288" s="737" t="s">
        <v>2625</v>
      </c>
      <c r="J2288" s="753" t="s">
        <v>2511</v>
      </c>
      <c r="K2288" s="682">
        <v>5</v>
      </c>
      <c r="L2288" s="748">
        <v>12</v>
      </c>
      <c r="M2288" s="749">
        <v>23517.399999999998</v>
      </c>
      <c r="N2288" s="682">
        <v>2</v>
      </c>
      <c r="O2288" s="748">
        <v>6</v>
      </c>
      <c r="P2288" s="749">
        <v>9805.11</v>
      </c>
    </row>
    <row r="2289" spans="1:16" ht="22.5" x14ac:dyDescent="0.2">
      <c r="A2289" s="744">
        <v>480</v>
      </c>
      <c r="B2289" s="744" t="s">
        <v>2598</v>
      </c>
      <c r="C2289" s="744" t="s">
        <v>1201</v>
      </c>
      <c r="D2289" s="746" t="s">
        <v>2696</v>
      </c>
      <c r="E2289" s="750">
        <v>1500</v>
      </c>
      <c r="F2289" s="744" t="s">
        <v>7148</v>
      </c>
      <c r="G2289" s="737" t="s">
        <v>7149</v>
      </c>
      <c r="H2289" s="737" t="s">
        <v>2583</v>
      </c>
      <c r="I2289" s="737" t="s">
        <v>2526</v>
      </c>
      <c r="J2289" s="753" t="s">
        <v>2526</v>
      </c>
      <c r="K2289" s="682">
        <v>1</v>
      </c>
      <c r="L2289" s="748">
        <v>12</v>
      </c>
      <c r="M2289" s="749">
        <v>28771.21</v>
      </c>
      <c r="N2289" s="682">
        <v>1</v>
      </c>
      <c r="O2289" s="748">
        <v>6</v>
      </c>
      <c r="P2289" s="749">
        <v>12518.75</v>
      </c>
    </row>
    <row r="2290" spans="1:16" x14ac:dyDescent="0.2">
      <c r="A2290" s="744">
        <v>480</v>
      </c>
      <c r="B2290" s="744" t="s">
        <v>1264</v>
      </c>
      <c r="C2290" s="744" t="s">
        <v>1201</v>
      </c>
      <c r="D2290" s="746" t="s">
        <v>7150</v>
      </c>
      <c r="E2290" s="750">
        <v>5000</v>
      </c>
      <c r="F2290" s="744" t="s">
        <v>7151</v>
      </c>
      <c r="G2290" s="737" t="s">
        <v>7152</v>
      </c>
      <c r="H2290" s="737" t="s">
        <v>3580</v>
      </c>
      <c r="I2290" s="737" t="s">
        <v>2526</v>
      </c>
      <c r="J2290" s="753" t="s">
        <v>2526</v>
      </c>
      <c r="K2290" s="682">
        <v>1</v>
      </c>
      <c r="L2290" s="748">
        <v>12</v>
      </c>
      <c r="M2290" s="749">
        <v>71516.679999999993</v>
      </c>
      <c r="N2290" s="682">
        <v>1</v>
      </c>
      <c r="O2290" s="748">
        <v>6</v>
      </c>
      <c r="P2290" s="749">
        <v>33929.67</v>
      </c>
    </row>
    <row r="2291" spans="1:16" ht="22.5" x14ac:dyDescent="0.2">
      <c r="A2291" s="744">
        <v>480</v>
      </c>
      <c r="B2291" s="744" t="s">
        <v>1264</v>
      </c>
      <c r="C2291" s="744" t="s">
        <v>1201</v>
      </c>
      <c r="D2291" s="746" t="s">
        <v>2968</v>
      </c>
      <c r="E2291" s="750">
        <v>3100</v>
      </c>
      <c r="F2291" s="744" t="s">
        <v>7153</v>
      </c>
      <c r="G2291" s="737" t="s">
        <v>7154</v>
      </c>
      <c r="H2291" s="737" t="s">
        <v>7155</v>
      </c>
      <c r="I2291" s="737" t="s">
        <v>2625</v>
      </c>
      <c r="J2291" s="753" t="s">
        <v>2511</v>
      </c>
      <c r="K2291" s="682">
        <v>1</v>
      </c>
      <c r="L2291" s="748">
        <v>12</v>
      </c>
      <c r="M2291" s="749">
        <v>48516.259999999987</v>
      </c>
      <c r="N2291" s="682">
        <v>1</v>
      </c>
      <c r="O2291" s="748">
        <v>6</v>
      </c>
      <c r="P2291" s="749">
        <v>22483.75</v>
      </c>
    </row>
    <row r="2292" spans="1:16" ht="22.5" x14ac:dyDescent="0.2">
      <c r="A2292" s="744">
        <v>480</v>
      </c>
      <c r="B2292" s="744" t="s">
        <v>2598</v>
      </c>
      <c r="C2292" s="744" t="s">
        <v>1201</v>
      </c>
      <c r="D2292" s="746" t="s">
        <v>2614</v>
      </c>
      <c r="E2292" s="750">
        <v>1500</v>
      </c>
      <c r="F2292" s="744" t="s">
        <v>7156</v>
      </c>
      <c r="G2292" s="737" t="s">
        <v>7157</v>
      </c>
      <c r="H2292" s="737" t="s">
        <v>7158</v>
      </c>
      <c r="I2292" s="737" t="s">
        <v>2625</v>
      </c>
      <c r="J2292" s="753" t="s">
        <v>2511</v>
      </c>
      <c r="K2292" s="682">
        <v>4</v>
      </c>
      <c r="L2292" s="748">
        <v>12</v>
      </c>
      <c r="M2292" s="749">
        <v>29516.57</v>
      </c>
      <c r="N2292" s="682">
        <v>1</v>
      </c>
      <c r="O2292" s="748">
        <v>6</v>
      </c>
      <c r="P2292" s="749">
        <v>12922.22</v>
      </c>
    </row>
    <row r="2293" spans="1:16" x14ac:dyDescent="0.2">
      <c r="A2293" s="744">
        <v>480</v>
      </c>
      <c r="B2293" s="744" t="s">
        <v>2598</v>
      </c>
      <c r="C2293" s="744" t="s">
        <v>1201</v>
      </c>
      <c r="D2293" s="746" t="s">
        <v>2865</v>
      </c>
      <c r="E2293" s="750">
        <v>1800</v>
      </c>
      <c r="F2293" s="744" t="s">
        <v>7159</v>
      </c>
      <c r="G2293" s="737" t="s">
        <v>7160</v>
      </c>
      <c r="H2293" s="737" t="s">
        <v>7161</v>
      </c>
      <c r="I2293" s="737" t="s">
        <v>2526</v>
      </c>
      <c r="J2293" s="753" t="s">
        <v>2526</v>
      </c>
      <c r="K2293" s="682">
        <v>5</v>
      </c>
      <c r="L2293" s="748">
        <v>12</v>
      </c>
      <c r="M2293" s="749">
        <v>27298.35</v>
      </c>
      <c r="N2293" s="682">
        <v>2</v>
      </c>
      <c r="O2293" s="748">
        <v>6</v>
      </c>
      <c r="P2293" s="749">
        <v>11729.24</v>
      </c>
    </row>
    <row r="2294" spans="1:16" x14ac:dyDescent="0.2">
      <c r="A2294" s="744">
        <v>480</v>
      </c>
      <c r="B2294" s="744" t="s">
        <v>1264</v>
      </c>
      <c r="C2294" s="744" t="s">
        <v>1201</v>
      </c>
      <c r="D2294" s="746" t="s">
        <v>2663</v>
      </c>
      <c r="E2294" s="750">
        <v>2300</v>
      </c>
      <c r="F2294" s="744" t="s">
        <v>7162</v>
      </c>
      <c r="G2294" s="737" t="s">
        <v>7163</v>
      </c>
      <c r="H2294" s="737" t="s">
        <v>2583</v>
      </c>
      <c r="I2294" s="737" t="s">
        <v>2526</v>
      </c>
      <c r="J2294" s="753" t="s">
        <v>2526</v>
      </c>
      <c r="K2294" s="682">
        <v>1</v>
      </c>
      <c r="L2294" s="748">
        <v>12</v>
      </c>
      <c r="M2294" s="749">
        <v>39195.01</v>
      </c>
      <c r="N2294" s="682">
        <v>1</v>
      </c>
      <c r="O2294" s="748">
        <v>6</v>
      </c>
      <c r="P2294" s="749">
        <v>17907.53</v>
      </c>
    </row>
    <row r="2295" spans="1:16" x14ac:dyDescent="0.2">
      <c r="A2295" s="744">
        <v>480</v>
      </c>
      <c r="B2295" s="744" t="s">
        <v>1264</v>
      </c>
      <c r="C2295" s="744" t="s">
        <v>1201</v>
      </c>
      <c r="D2295" s="746" t="s">
        <v>2746</v>
      </c>
      <c r="E2295" s="750">
        <v>1800</v>
      </c>
      <c r="F2295" s="744" t="s">
        <v>7164</v>
      </c>
      <c r="G2295" s="737" t="s">
        <v>7165</v>
      </c>
      <c r="H2295" s="737" t="s">
        <v>2587</v>
      </c>
      <c r="I2295" s="737" t="s">
        <v>2526</v>
      </c>
      <c r="J2295" s="753" t="s">
        <v>2526</v>
      </c>
      <c r="K2295" s="682">
        <v>1</v>
      </c>
      <c r="L2295" s="748">
        <v>12</v>
      </c>
      <c r="M2295" s="749">
        <v>33293.119999999995</v>
      </c>
      <c r="N2295" s="682">
        <v>1</v>
      </c>
      <c r="O2295" s="748">
        <v>6</v>
      </c>
      <c r="P2295" s="749">
        <v>14726.8</v>
      </c>
    </row>
    <row r="2296" spans="1:16" x14ac:dyDescent="0.2">
      <c r="A2296" s="744">
        <v>480</v>
      </c>
      <c r="B2296" s="744" t="s">
        <v>1264</v>
      </c>
      <c r="C2296" s="744" t="s">
        <v>1201</v>
      </c>
      <c r="D2296" s="746" t="s">
        <v>6179</v>
      </c>
      <c r="E2296" s="750">
        <v>2500</v>
      </c>
      <c r="F2296" s="744" t="s">
        <v>7166</v>
      </c>
      <c r="G2296" s="737" t="s">
        <v>7167</v>
      </c>
      <c r="H2296" s="737" t="s">
        <v>2519</v>
      </c>
      <c r="I2296" s="737" t="s">
        <v>2519</v>
      </c>
      <c r="J2296" s="753" t="s">
        <v>2519</v>
      </c>
      <c r="K2296" s="682">
        <v>5</v>
      </c>
      <c r="L2296" s="748">
        <v>12</v>
      </c>
      <c r="M2296" s="749">
        <v>35675.35</v>
      </c>
      <c r="N2296" s="682">
        <v>2</v>
      </c>
      <c r="O2296" s="748">
        <v>6</v>
      </c>
      <c r="P2296" s="749">
        <v>15930</v>
      </c>
    </row>
    <row r="2297" spans="1:16" x14ac:dyDescent="0.2">
      <c r="A2297" s="744">
        <v>480</v>
      </c>
      <c r="B2297" s="744" t="s">
        <v>1264</v>
      </c>
      <c r="C2297" s="744" t="s">
        <v>1201</v>
      </c>
      <c r="D2297" s="746" t="s">
        <v>3025</v>
      </c>
      <c r="E2297" s="750">
        <v>1800</v>
      </c>
      <c r="F2297" s="744" t="s">
        <v>7168</v>
      </c>
      <c r="G2297" s="737" t="s">
        <v>7169</v>
      </c>
      <c r="H2297" s="737" t="s">
        <v>4834</v>
      </c>
      <c r="I2297" s="737" t="s">
        <v>2526</v>
      </c>
      <c r="J2297" s="753" t="s">
        <v>2526</v>
      </c>
      <c r="K2297" s="682">
        <v>5</v>
      </c>
      <c r="L2297" s="748">
        <v>12</v>
      </c>
      <c r="M2297" s="749">
        <v>32536.030000000002</v>
      </c>
      <c r="N2297" s="682">
        <v>2</v>
      </c>
      <c r="O2297" s="748">
        <v>6</v>
      </c>
      <c r="P2297" s="749">
        <v>14630.349999999999</v>
      </c>
    </row>
    <row r="2298" spans="1:16" x14ac:dyDescent="0.2">
      <c r="A2298" s="744">
        <v>480</v>
      </c>
      <c r="B2298" s="744" t="s">
        <v>1264</v>
      </c>
      <c r="C2298" s="744" t="s">
        <v>1201</v>
      </c>
      <c r="D2298" s="746" t="s">
        <v>4432</v>
      </c>
      <c r="E2298" s="750">
        <v>1500</v>
      </c>
      <c r="F2298" s="744" t="s">
        <v>7170</v>
      </c>
      <c r="G2298" s="737" t="s">
        <v>7171</v>
      </c>
      <c r="H2298" s="737" t="s">
        <v>2587</v>
      </c>
      <c r="I2298" s="737" t="s">
        <v>2526</v>
      </c>
      <c r="J2298" s="753" t="s">
        <v>2526</v>
      </c>
      <c r="K2298" s="682">
        <v>1</v>
      </c>
      <c r="L2298" s="748">
        <v>12</v>
      </c>
      <c r="M2298" s="749">
        <v>29509.710000000006</v>
      </c>
      <c r="N2298" s="682">
        <v>1</v>
      </c>
      <c r="O2298" s="748">
        <v>6</v>
      </c>
      <c r="P2298" s="749">
        <v>12776.939999999999</v>
      </c>
    </row>
    <row r="2299" spans="1:16" x14ac:dyDescent="0.2">
      <c r="A2299" s="744">
        <v>480</v>
      </c>
      <c r="B2299" s="744" t="s">
        <v>2598</v>
      </c>
      <c r="C2299" s="744" t="s">
        <v>1201</v>
      </c>
      <c r="D2299" s="746" t="s">
        <v>2614</v>
      </c>
      <c r="E2299" s="750">
        <v>1500</v>
      </c>
      <c r="F2299" s="744" t="s">
        <v>7172</v>
      </c>
      <c r="G2299" s="737" t="s">
        <v>7173</v>
      </c>
      <c r="H2299" s="737" t="s">
        <v>6162</v>
      </c>
      <c r="I2299" s="737" t="s">
        <v>2625</v>
      </c>
      <c r="J2299" s="753" t="s">
        <v>2511</v>
      </c>
      <c r="K2299" s="682">
        <v>1</v>
      </c>
      <c r="L2299" s="748">
        <v>12</v>
      </c>
      <c r="M2299" s="749">
        <v>25695.119999999999</v>
      </c>
      <c r="N2299" s="682">
        <v>1</v>
      </c>
      <c r="O2299" s="748">
        <v>6</v>
      </c>
      <c r="P2299" s="749">
        <v>12930</v>
      </c>
    </row>
    <row r="2300" spans="1:16" x14ac:dyDescent="0.2">
      <c r="A2300" s="744">
        <v>480</v>
      </c>
      <c r="B2300" s="744" t="s">
        <v>2598</v>
      </c>
      <c r="C2300" s="744" t="s">
        <v>1201</v>
      </c>
      <c r="D2300" s="746" t="s">
        <v>2614</v>
      </c>
      <c r="E2300" s="750">
        <v>1500</v>
      </c>
      <c r="F2300" s="744" t="s">
        <v>7174</v>
      </c>
      <c r="G2300" s="737" t="s">
        <v>7175</v>
      </c>
      <c r="H2300" s="737" t="s">
        <v>2587</v>
      </c>
      <c r="I2300" s="737" t="s">
        <v>2526</v>
      </c>
      <c r="J2300" s="753" t="s">
        <v>2526</v>
      </c>
      <c r="K2300" s="682">
        <v>1</v>
      </c>
      <c r="L2300" s="748">
        <v>12</v>
      </c>
      <c r="M2300" s="749">
        <v>29553.070000000003</v>
      </c>
      <c r="N2300" s="682">
        <v>1</v>
      </c>
      <c r="O2300" s="748">
        <v>6</v>
      </c>
      <c r="P2300" s="749">
        <v>12929.869999999999</v>
      </c>
    </row>
    <row r="2301" spans="1:16" ht="22.5" x14ac:dyDescent="0.2">
      <c r="A2301" s="744">
        <v>480</v>
      </c>
      <c r="B2301" s="744" t="s">
        <v>2598</v>
      </c>
      <c r="C2301" s="744" t="s">
        <v>1201</v>
      </c>
      <c r="D2301" s="746" t="s">
        <v>5338</v>
      </c>
      <c r="E2301" s="750">
        <v>2100</v>
      </c>
      <c r="F2301" s="744" t="s">
        <v>7176</v>
      </c>
      <c r="G2301" s="737" t="s">
        <v>7177</v>
      </c>
      <c r="H2301" s="737" t="s">
        <v>7178</v>
      </c>
      <c r="I2301" s="737" t="s">
        <v>2625</v>
      </c>
      <c r="J2301" s="753" t="s">
        <v>2511</v>
      </c>
      <c r="K2301" s="682">
        <v>1</v>
      </c>
      <c r="L2301" s="748">
        <v>12</v>
      </c>
      <c r="M2301" s="749">
        <v>35882.959999999999</v>
      </c>
      <c r="N2301" s="682">
        <v>1</v>
      </c>
      <c r="O2301" s="748">
        <v>6</v>
      </c>
      <c r="P2301" s="749">
        <v>16369.48</v>
      </c>
    </row>
    <row r="2302" spans="1:16" x14ac:dyDescent="0.2">
      <c r="A2302" s="744">
        <v>480</v>
      </c>
      <c r="B2302" s="744" t="s">
        <v>2598</v>
      </c>
      <c r="C2302" s="744" t="s">
        <v>1201</v>
      </c>
      <c r="D2302" s="746" t="s">
        <v>2611</v>
      </c>
      <c r="E2302" s="750">
        <v>1500</v>
      </c>
      <c r="F2302" s="744" t="s">
        <v>7179</v>
      </c>
      <c r="G2302" s="737" t="s">
        <v>7180</v>
      </c>
      <c r="H2302" s="737" t="s">
        <v>7181</v>
      </c>
      <c r="I2302" s="737" t="s">
        <v>2625</v>
      </c>
      <c r="J2302" s="753" t="s">
        <v>2511</v>
      </c>
      <c r="K2302" s="682">
        <v>5</v>
      </c>
      <c r="L2302" s="748">
        <v>12</v>
      </c>
      <c r="M2302" s="749">
        <v>23699.690000000002</v>
      </c>
      <c r="N2302" s="682">
        <v>2</v>
      </c>
      <c r="O2302" s="748">
        <v>6</v>
      </c>
      <c r="P2302" s="749">
        <v>9930</v>
      </c>
    </row>
    <row r="2303" spans="1:16" ht="22.5" x14ac:dyDescent="0.2">
      <c r="A2303" s="744">
        <v>480</v>
      </c>
      <c r="B2303" s="744" t="s">
        <v>2598</v>
      </c>
      <c r="C2303" s="744" t="s">
        <v>1201</v>
      </c>
      <c r="D2303" s="746" t="s">
        <v>2608</v>
      </c>
      <c r="E2303" s="750">
        <v>1500</v>
      </c>
      <c r="F2303" s="744" t="s">
        <v>7182</v>
      </c>
      <c r="G2303" s="737" t="s">
        <v>7183</v>
      </c>
      <c r="H2303" s="737" t="s">
        <v>7184</v>
      </c>
      <c r="I2303" s="737" t="s">
        <v>2603</v>
      </c>
      <c r="J2303" s="753" t="s">
        <v>2547</v>
      </c>
      <c r="K2303" s="682">
        <v>1</v>
      </c>
      <c r="L2303" s="748">
        <v>12</v>
      </c>
      <c r="M2303" s="749">
        <v>29597.539999999997</v>
      </c>
      <c r="N2303" s="682">
        <v>1</v>
      </c>
      <c r="O2303" s="748">
        <v>6</v>
      </c>
      <c r="P2303" s="749">
        <v>12867.64</v>
      </c>
    </row>
    <row r="2304" spans="1:16" x14ac:dyDescent="0.2">
      <c r="A2304" s="744">
        <v>480</v>
      </c>
      <c r="B2304" s="744" t="s">
        <v>1264</v>
      </c>
      <c r="C2304" s="744" t="s">
        <v>1201</v>
      </c>
      <c r="D2304" s="746" t="s">
        <v>2809</v>
      </c>
      <c r="E2304" s="750">
        <v>1500</v>
      </c>
      <c r="F2304" s="744" t="s">
        <v>7185</v>
      </c>
      <c r="G2304" s="737" t="s">
        <v>7186</v>
      </c>
      <c r="H2304" s="737" t="s">
        <v>2587</v>
      </c>
      <c r="I2304" s="737" t="s">
        <v>2526</v>
      </c>
      <c r="J2304" s="753" t="s">
        <v>2526</v>
      </c>
      <c r="K2304" s="682">
        <v>5</v>
      </c>
      <c r="L2304" s="748">
        <v>12</v>
      </c>
      <c r="M2304" s="749">
        <v>29630.57</v>
      </c>
      <c r="N2304" s="682">
        <v>2</v>
      </c>
      <c r="O2304" s="748">
        <v>6</v>
      </c>
      <c r="P2304" s="749">
        <v>12929.59</v>
      </c>
    </row>
    <row r="2305" spans="1:16" x14ac:dyDescent="0.2">
      <c r="A2305" s="744">
        <v>480</v>
      </c>
      <c r="B2305" s="744" t="s">
        <v>1264</v>
      </c>
      <c r="C2305" s="744" t="s">
        <v>1201</v>
      </c>
      <c r="D2305" s="746" t="s">
        <v>3236</v>
      </c>
      <c r="E2305" s="750">
        <v>1500</v>
      </c>
      <c r="F2305" s="744" t="s">
        <v>7187</v>
      </c>
      <c r="G2305" s="737" t="s">
        <v>7188</v>
      </c>
      <c r="H2305" s="737" t="s">
        <v>4266</v>
      </c>
      <c r="I2305" s="737" t="s">
        <v>2526</v>
      </c>
      <c r="J2305" s="753" t="s">
        <v>2526</v>
      </c>
      <c r="K2305" s="682">
        <v>1</v>
      </c>
      <c r="L2305" s="748">
        <v>12</v>
      </c>
      <c r="M2305" s="749">
        <v>28965.200000000004</v>
      </c>
      <c r="N2305" s="682">
        <v>1</v>
      </c>
      <c r="O2305" s="748">
        <v>6</v>
      </c>
      <c r="P2305" s="749">
        <v>12626.8</v>
      </c>
    </row>
    <row r="2306" spans="1:16" x14ac:dyDescent="0.2">
      <c r="A2306" s="744">
        <v>480</v>
      </c>
      <c r="B2306" s="744" t="s">
        <v>2598</v>
      </c>
      <c r="C2306" s="744" t="s">
        <v>1201</v>
      </c>
      <c r="D2306" s="746" t="s">
        <v>2614</v>
      </c>
      <c r="E2306" s="750">
        <v>1500</v>
      </c>
      <c r="F2306" s="744" t="s">
        <v>7189</v>
      </c>
      <c r="G2306" s="737" t="s">
        <v>7190</v>
      </c>
      <c r="H2306" s="737" t="s">
        <v>2583</v>
      </c>
      <c r="I2306" s="737" t="s">
        <v>2526</v>
      </c>
      <c r="J2306" s="753" t="s">
        <v>2526</v>
      </c>
      <c r="K2306" s="682">
        <v>1</v>
      </c>
      <c r="L2306" s="748">
        <v>12</v>
      </c>
      <c r="M2306" s="749">
        <v>29566.66</v>
      </c>
      <c r="N2306" s="682">
        <v>1</v>
      </c>
      <c r="O2306" s="748">
        <v>6</v>
      </c>
      <c r="P2306" s="749">
        <v>11307.800000000001</v>
      </c>
    </row>
    <row r="2307" spans="1:16" x14ac:dyDescent="0.2">
      <c r="A2307" s="744">
        <v>480</v>
      </c>
      <c r="B2307" s="744" t="s">
        <v>1264</v>
      </c>
      <c r="C2307" s="744" t="s">
        <v>1201</v>
      </c>
      <c r="D2307" s="746" t="s">
        <v>3141</v>
      </c>
      <c r="E2307" s="750">
        <v>2100</v>
      </c>
      <c r="F2307" s="744" t="s">
        <v>1951</v>
      </c>
      <c r="G2307" s="737" t="s">
        <v>1952</v>
      </c>
      <c r="H2307" s="737" t="s">
        <v>7191</v>
      </c>
      <c r="I2307" s="737" t="s">
        <v>2625</v>
      </c>
      <c r="J2307" s="753" t="s">
        <v>2511</v>
      </c>
      <c r="K2307" s="682">
        <v>1</v>
      </c>
      <c r="L2307" s="748">
        <v>6</v>
      </c>
      <c r="M2307" s="749">
        <v>22063.55</v>
      </c>
      <c r="N2307" s="682"/>
      <c r="O2307" s="748"/>
      <c r="P2307" s="749"/>
    </row>
    <row r="2308" spans="1:16" x14ac:dyDescent="0.2">
      <c r="A2308" s="744">
        <v>480</v>
      </c>
      <c r="B2308" s="744" t="s">
        <v>1264</v>
      </c>
      <c r="C2308" s="744" t="s">
        <v>1201</v>
      </c>
      <c r="D2308" s="746" t="s">
        <v>3141</v>
      </c>
      <c r="E2308" s="750">
        <v>2100</v>
      </c>
      <c r="F2308" s="744" t="s">
        <v>7192</v>
      </c>
      <c r="G2308" s="737" t="s">
        <v>7193</v>
      </c>
      <c r="H2308" s="737" t="s">
        <v>5856</v>
      </c>
      <c r="I2308" s="737" t="s">
        <v>2625</v>
      </c>
      <c r="J2308" s="753" t="s">
        <v>2511</v>
      </c>
      <c r="K2308" s="682">
        <v>1</v>
      </c>
      <c r="L2308" s="748">
        <v>12</v>
      </c>
      <c r="M2308" s="749">
        <v>36040.909999999996</v>
      </c>
      <c r="N2308" s="682">
        <v>1</v>
      </c>
      <c r="O2308" s="748">
        <v>6</v>
      </c>
      <c r="P2308" s="749">
        <v>16078.050000000001</v>
      </c>
    </row>
    <row r="2309" spans="1:16" x14ac:dyDescent="0.2">
      <c r="A2309" s="744">
        <v>480</v>
      </c>
      <c r="B2309" s="744" t="s">
        <v>1264</v>
      </c>
      <c r="C2309" s="744" t="s">
        <v>1201</v>
      </c>
      <c r="D2309" s="746" t="s">
        <v>2604</v>
      </c>
      <c r="E2309" s="750">
        <v>1500</v>
      </c>
      <c r="F2309" s="744" t="s">
        <v>2042</v>
      </c>
      <c r="G2309" s="737" t="s">
        <v>2043</v>
      </c>
      <c r="H2309" s="737" t="s">
        <v>2583</v>
      </c>
      <c r="I2309" s="737" t="s">
        <v>2526</v>
      </c>
      <c r="J2309" s="753" t="s">
        <v>2526</v>
      </c>
      <c r="K2309" s="682">
        <v>1</v>
      </c>
      <c r="L2309" s="748">
        <v>8</v>
      </c>
      <c r="M2309" s="749">
        <v>15605.689999999999</v>
      </c>
      <c r="N2309" s="682"/>
      <c r="O2309" s="748"/>
      <c r="P2309" s="749"/>
    </row>
    <row r="2310" spans="1:16" x14ac:dyDescent="0.2">
      <c r="A2310" s="744">
        <v>480</v>
      </c>
      <c r="B2310" s="744" t="s">
        <v>1264</v>
      </c>
      <c r="C2310" s="744" t="s">
        <v>1201</v>
      </c>
      <c r="D2310" s="746" t="s">
        <v>4532</v>
      </c>
      <c r="E2310" s="750">
        <v>2100</v>
      </c>
      <c r="F2310" s="744" t="s">
        <v>7194</v>
      </c>
      <c r="G2310" s="737" t="s">
        <v>7195</v>
      </c>
      <c r="H2310" s="737" t="s">
        <v>7196</v>
      </c>
      <c r="I2310" s="737" t="s">
        <v>2625</v>
      </c>
      <c r="J2310" s="753" t="s">
        <v>2511</v>
      </c>
      <c r="K2310" s="682">
        <v>1</v>
      </c>
      <c r="L2310" s="748">
        <v>12</v>
      </c>
      <c r="M2310" s="749">
        <v>36569.039999999994</v>
      </c>
      <c r="N2310" s="682">
        <v>1</v>
      </c>
      <c r="O2310" s="748">
        <v>6</v>
      </c>
      <c r="P2310" s="749">
        <v>16692.849999999999</v>
      </c>
    </row>
    <row r="2311" spans="1:16" ht="22.5" x14ac:dyDescent="0.2">
      <c r="A2311" s="744">
        <v>480</v>
      </c>
      <c r="B2311" s="744" t="s">
        <v>1264</v>
      </c>
      <c r="C2311" s="744" t="s">
        <v>1201</v>
      </c>
      <c r="D2311" s="746" t="s">
        <v>3099</v>
      </c>
      <c r="E2311" s="750">
        <v>2500</v>
      </c>
      <c r="F2311" s="744" t="s">
        <v>7197</v>
      </c>
      <c r="G2311" s="737" t="s">
        <v>7198</v>
      </c>
      <c r="H2311" s="737" t="s">
        <v>2587</v>
      </c>
      <c r="I2311" s="737" t="s">
        <v>2526</v>
      </c>
      <c r="J2311" s="753" t="s">
        <v>2526</v>
      </c>
      <c r="K2311" s="682">
        <v>5</v>
      </c>
      <c r="L2311" s="748">
        <v>12</v>
      </c>
      <c r="M2311" s="749">
        <v>35689.929999999993</v>
      </c>
      <c r="N2311" s="682">
        <v>3</v>
      </c>
      <c r="O2311" s="748">
        <v>6</v>
      </c>
      <c r="P2311" s="749">
        <v>15824.96</v>
      </c>
    </row>
    <row r="2312" spans="1:16" x14ac:dyDescent="0.2">
      <c r="A2312" s="744">
        <v>480</v>
      </c>
      <c r="B2312" s="744" t="s">
        <v>1264</v>
      </c>
      <c r="C2312" s="744" t="s">
        <v>1201</v>
      </c>
      <c r="D2312" s="746" t="s">
        <v>2621</v>
      </c>
      <c r="E2312" s="750">
        <v>1800</v>
      </c>
      <c r="F2312" s="744" t="s">
        <v>7199</v>
      </c>
      <c r="G2312" s="737" t="s">
        <v>7200</v>
      </c>
      <c r="H2312" s="737" t="s">
        <v>2583</v>
      </c>
      <c r="I2312" s="737" t="s">
        <v>2526</v>
      </c>
      <c r="J2312" s="753" t="s">
        <v>2526</v>
      </c>
      <c r="K2312" s="682">
        <v>1</v>
      </c>
      <c r="L2312" s="748">
        <v>12</v>
      </c>
      <c r="M2312" s="749">
        <v>33182.58</v>
      </c>
      <c r="N2312" s="682">
        <v>1</v>
      </c>
      <c r="O2312" s="748">
        <v>6</v>
      </c>
      <c r="P2312" s="749">
        <v>14682.4</v>
      </c>
    </row>
    <row r="2313" spans="1:16" ht="22.5" x14ac:dyDescent="0.2">
      <c r="A2313" s="744">
        <v>480</v>
      </c>
      <c r="B2313" s="744" t="s">
        <v>1264</v>
      </c>
      <c r="C2313" s="744" t="s">
        <v>1201</v>
      </c>
      <c r="D2313" s="746" t="s">
        <v>2614</v>
      </c>
      <c r="E2313" s="750">
        <v>1500</v>
      </c>
      <c r="F2313" s="744" t="s">
        <v>7201</v>
      </c>
      <c r="G2313" s="737" t="s">
        <v>7202</v>
      </c>
      <c r="H2313" s="737" t="s">
        <v>2587</v>
      </c>
      <c r="I2313" s="737" t="s">
        <v>2526</v>
      </c>
      <c r="J2313" s="753" t="s">
        <v>2526</v>
      </c>
      <c r="K2313" s="682">
        <v>7</v>
      </c>
      <c r="L2313" s="748">
        <v>12</v>
      </c>
      <c r="M2313" s="749">
        <v>28629.809999999998</v>
      </c>
      <c r="N2313" s="682">
        <v>1</v>
      </c>
      <c r="O2313" s="748">
        <v>6</v>
      </c>
      <c r="P2313" s="749">
        <v>12821.93</v>
      </c>
    </row>
    <row r="2314" spans="1:16" x14ac:dyDescent="0.2">
      <c r="A2314" s="744">
        <v>480</v>
      </c>
      <c r="B2314" s="744" t="s">
        <v>2598</v>
      </c>
      <c r="C2314" s="744" t="s">
        <v>1201</v>
      </c>
      <c r="D2314" s="746" t="s">
        <v>2700</v>
      </c>
      <c r="E2314" s="750">
        <v>1800</v>
      </c>
      <c r="F2314" s="744" t="s">
        <v>7203</v>
      </c>
      <c r="G2314" s="737" t="s">
        <v>7204</v>
      </c>
      <c r="H2314" s="737" t="s">
        <v>3524</v>
      </c>
      <c r="I2314" s="737" t="s">
        <v>2625</v>
      </c>
      <c r="J2314" s="753" t="s">
        <v>2511</v>
      </c>
      <c r="K2314" s="682">
        <v>1</v>
      </c>
      <c r="L2314" s="748">
        <v>12</v>
      </c>
      <c r="M2314" s="749">
        <v>32380.599999999991</v>
      </c>
      <c r="N2314" s="682">
        <v>1</v>
      </c>
      <c r="O2314" s="748">
        <v>6</v>
      </c>
      <c r="P2314" s="749">
        <v>14575.86</v>
      </c>
    </row>
    <row r="2315" spans="1:16" x14ac:dyDescent="0.2">
      <c r="A2315" s="744">
        <v>480</v>
      </c>
      <c r="B2315" s="744" t="s">
        <v>1264</v>
      </c>
      <c r="C2315" s="744" t="s">
        <v>1201</v>
      </c>
      <c r="D2315" s="746" t="s">
        <v>3084</v>
      </c>
      <c r="E2315" s="750">
        <v>1800</v>
      </c>
      <c r="F2315" s="744" t="s">
        <v>7205</v>
      </c>
      <c r="G2315" s="737" t="s">
        <v>7206</v>
      </c>
      <c r="H2315" s="737" t="s">
        <v>4885</v>
      </c>
      <c r="I2315" s="737" t="s">
        <v>2625</v>
      </c>
      <c r="J2315" s="753" t="s">
        <v>2511</v>
      </c>
      <c r="K2315" s="682">
        <v>5</v>
      </c>
      <c r="L2315" s="748">
        <v>12</v>
      </c>
      <c r="M2315" s="749">
        <v>26969</v>
      </c>
      <c r="N2315" s="682">
        <v>2</v>
      </c>
      <c r="O2315" s="748">
        <v>6</v>
      </c>
      <c r="P2315" s="749">
        <v>11729.869999999999</v>
      </c>
    </row>
    <row r="2316" spans="1:16" x14ac:dyDescent="0.2">
      <c r="A2316" s="744">
        <v>480</v>
      </c>
      <c r="B2316" s="744" t="s">
        <v>1264</v>
      </c>
      <c r="C2316" s="744" t="s">
        <v>1201</v>
      </c>
      <c r="D2316" s="746" t="s">
        <v>2641</v>
      </c>
      <c r="E2316" s="750">
        <v>2500</v>
      </c>
      <c r="F2316" s="744" t="s">
        <v>7207</v>
      </c>
      <c r="G2316" s="737" t="s">
        <v>7208</v>
      </c>
      <c r="H2316" s="737" t="s">
        <v>2812</v>
      </c>
      <c r="I2316" s="737" t="s">
        <v>2625</v>
      </c>
      <c r="J2316" s="753" t="s">
        <v>2511</v>
      </c>
      <c r="K2316" s="682">
        <v>5</v>
      </c>
      <c r="L2316" s="748">
        <v>12</v>
      </c>
      <c r="M2316" s="749">
        <v>41700</v>
      </c>
      <c r="N2316" s="682">
        <v>2</v>
      </c>
      <c r="O2316" s="748">
        <v>6</v>
      </c>
      <c r="P2316" s="749">
        <v>18930</v>
      </c>
    </row>
    <row r="2317" spans="1:16" ht="22.5" x14ac:dyDescent="0.2">
      <c r="A2317" s="744">
        <v>480</v>
      </c>
      <c r="B2317" s="744" t="s">
        <v>2598</v>
      </c>
      <c r="C2317" s="744" t="s">
        <v>1201</v>
      </c>
      <c r="D2317" s="746" t="s">
        <v>2614</v>
      </c>
      <c r="E2317" s="750">
        <v>1500</v>
      </c>
      <c r="F2317" s="744" t="s">
        <v>7209</v>
      </c>
      <c r="G2317" s="737" t="s">
        <v>7210</v>
      </c>
      <c r="H2317" s="737" t="s">
        <v>2583</v>
      </c>
      <c r="I2317" s="737" t="s">
        <v>2526</v>
      </c>
      <c r="J2317" s="753" t="s">
        <v>2526</v>
      </c>
      <c r="K2317" s="682">
        <v>1</v>
      </c>
      <c r="L2317" s="748">
        <v>12</v>
      </c>
      <c r="M2317" s="749">
        <v>29182.620000000003</v>
      </c>
      <c r="N2317" s="682">
        <v>1</v>
      </c>
      <c r="O2317" s="748">
        <v>6</v>
      </c>
      <c r="P2317" s="749">
        <v>12847.77</v>
      </c>
    </row>
    <row r="2318" spans="1:16" x14ac:dyDescent="0.2">
      <c r="A2318" s="744">
        <v>480</v>
      </c>
      <c r="B2318" s="744" t="s">
        <v>1264</v>
      </c>
      <c r="C2318" s="744" t="s">
        <v>1201</v>
      </c>
      <c r="D2318" s="746" t="s">
        <v>3259</v>
      </c>
      <c r="E2318" s="750">
        <v>1500</v>
      </c>
      <c r="F2318" s="744" t="s">
        <v>7211</v>
      </c>
      <c r="G2318" s="737" t="s">
        <v>7212</v>
      </c>
      <c r="H2318" s="737" t="s">
        <v>2583</v>
      </c>
      <c r="I2318" s="737" t="s">
        <v>2526</v>
      </c>
      <c r="J2318" s="753" t="s">
        <v>2526</v>
      </c>
      <c r="K2318" s="682">
        <v>1</v>
      </c>
      <c r="L2318" s="748">
        <v>12</v>
      </c>
      <c r="M2318" s="749">
        <v>28575.649999999994</v>
      </c>
      <c r="N2318" s="682">
        <v>1</v>
      </c>
      <c r="O2318" s="748">
        <v>6</v>
      </c>
      <c r="P2318" s="749">
        <v>12636.51</v>
      </c>
    </row>
    <row r="2319" spans="1:16" x14ac:dyDescent="0.2">
      <c r="A2319" s="744">
        <v>480</v>
      </c>
      <c r="B2319" s="744" t="s">
        <v>1264</v>
      </c>
      <c r="C2319" s="744" t="s">
        <v>1201</v>
      </c>
      <c r="D2319" s="746" t="s">
        <v>7213</v>
      </c>
      <c r="E2319" s="750">
        <v>1800</v>
      </c>
      <c r="F2319" s="744" t="s">
        <v>7214</v>
      </c>
      <c r="G2319" s="737" t="s">
        <v>7215</v>
      </c>
      <c r="H2319" s="737" t="s">
        <v>2587</v>
      </c>
      <c r="I2319" s="737" t="s">
        <v>2526</v>
      </c>
      <c r="J2319" s="753" t="s">
        <v>2526</v>
      </c>
      <c r="K2319" s="682">
        <v>1</v>
      </c>
      <c r="L2319" s="748">
        <v>12</v>
      </c>
      <c r="M2319" s="749">
        <v>32782.93</v>
      </c>
      <c r="N2319" s="682">
        <v>1</v>
      </c>
      <c r="O2319" s="748">
        <v>6</v>
      </c>
      <c r="P2319" s="749">
        <v>14458.16</v>
      </c>
    </row>
    <row r="2320" spans="1:16" x14ac:dyDescent="0.2">
      <c r="A2320" s="744">
        <v>480</v>
      </c>
      <c r="B2320" s="744" t="s">
        <v>1264</v>
      </c>
      <c r="C2320" s="744" t="s">
        <v>1201</v>
      </c>
      <c r="D2320" s="746" t="s">
        <v>2611</v>
      </c>
      <c r="E2320" s="750">
        <v>1500</v>
      </c>
      <c r="F2320" s="744" t="s">
        <v>7216</v>
      </c>
      <c r="G2320" s="737" t="s">
        <v>7217</v>
      </c>
      <c r="H2320" s="737" t="s">
        <v>2578</v>
      </c>
      <c r="I2320" s="737" t="s">
        <v>2625</v>
      </c>
      <c r="J2320" s="753" t="s">
        <v>2511</v>
      </c>
      <c r="K2320" s="682">
        <v>5</v>
      </c>
      <c r="L2320" s="748">
        <v>12</v>
      </c>
      <c r="M2320" s="749">
        <v>22580.09</v>
      </c>
      <c r="N2320" s="682">
        <v>2</v>
      </c>
      <c r="O2320" s="748">
        <v>6</v>
      </c>
      <c r="P2320" s="749">
        <v>9576.67</v>
      </c>
    </row>
    <row r="2321" spans="1:16" ht="22.5" x14ac:dyDescent="0.2">
      <c r="A2321" s="744">
        <v>480</v>
      </c>
      <c r="B2321" s="744" t="s">
        <v>1264</v>
      </c>
      <c r="C2321" s="744" t="s">
        <v>1201</v>
      </c>
      <c r="D2321" s="746" t="s">
        <v>3194</v>
      </c>
      <c r="E2321" s="750">
        <v>2100</v>
      </c>
      <c r="F2321" s="744" t="s">
        <v>7218</v>
      </c>
      <c r="G2321" s="737" t="s">
        <v>7219</v>
      </c>
      <c r="H2321" s="737" t="s">
        <v>7220</v>
      </c>
      <c r="I2321" s="737" t="s">
        <v>2526</v>
      </c>
      <c r="J2321" s="753" t="s">
        <v>2526</v>
      </c>
      <c r="K2321" s="682">
        <v>1</v>
      </c>
      <c r="L2321" s="748">
        <v>12</v>
      </c>
      <c r="M2321" s="749">
        <v>36239.680000000008</v>
      </c>
      <c r="N2321" s="682">
        <v>1</v>
      </c>
      <c r="O2321" s="748">
        <v>6</v>
      </c>
      <c r="P2321" s="749">
        <v>16414.98</v>
      </c>
    </row>
    <row r="2322" spans="1:16" x14ac:dyDescent="0.2">
      <c r="A2322" s="744">
        <v>480</v>
      </c>
      <c r="B2322" s="744" t="s">
        <v>1264</v>
      </c>
      <c r="C2322" s="744" t="s">
        <v>1201</v>
      </c>
      <c r="D2322" s="746" t="s">
        <v>2674</v>
      </c>
      <c r="E2322" s="750">
        <v>1500</v>
      </c>
      <c r="F2322" s="744" t="s">
        <v>7221</v>
      </c>
      <c r="G2322" s="737" t="s">
        <v>7222</v>
      </c>
      <c r="H2322" s="737" t="s">
        <v>2587</v>
      </c>
      <c r="I2322" s="737" t="s">
        <v>2526</v>
      </c>
      <c r="J2322" s="753" t="s">
        <v>2526</v>
      </c>
      <c r="K2322" s="682">
        <v>1</v>
      </c>
      <c r="L2322" s="748">
        <v>12</v>
      </c>
      <c r="M2322" s="749">
        <v>29351.529999999992</v>
      </c>
      <c r="N2322" s="682">
        <v>1</v>
      </c>
      <c r="O2322" s="748">
        <v>6</v>
      </c>
      <c r="P2322" s="749">
        <v>12653.460000000001</v>
      </c>
    </row>
    <row r="2323" spans="1:16" x14ac:dyDescent="0.2">
      <c r="A2323" s="744">
        <v>480</v>
      </c>
      <c r="B2323" s="744" t="s">
        <v>1264</v>
      </c>
      <c r="C2323" s="744" t="s">
        <v>1201</v>
      </c>
      <c r="D2323" s="746" t="s">
        <v>4145</v>
      </c>
      <c r="E2323" s="750">
        <v>1800</v>
      </c>
      <c r="F2323" s="744" t="s">
        <v>7223</v>
      </c>
      <c r="G2323" s="737" t="s">
        <v>7224</v>
      </c>
      <c r="H2323" s="737" t="s">
        <v>2815</v>
      </c>
      <c r="I2323" s="737" t="s">
        <v>2526</v>
      </c>
      <c r="J2323" s="753" t="s">
        <v>2526</v>
      </c>
      <c r="K2323" s="682">
        <v>1</v>
      </c>
      <c r="L2323" s="748">
        <v>12</v>
      </c>
      <c r="M2323" s="749">
        <v>33067.509999999995</v>
      </c>
      <c r="N2323" s="682">
        <v>1</v>
      </c>
      <c r="O2323" s="748">
        <v>6</v>
      </c>
      <c r="P2323" s="749">
        <v>14685.59</v>
      </c>
    </row>
    <row r="2324" spans="1:16" x14ac:dyDescent="0.2">
      <c r="A2324" s="744">
        <v>480</v>
      </c>
      <c r="B2324" s="744" t="s">
        <v>2598</v>
      </c>
      <c r="C2324" s="744" t="s">
        <v>1201</v>
      </c>
      <c r="D2324" s="746" t="s">
        <v>2611</v>
      </c>
      <c r="E2324" s="750">
        <v>1500</v>
      </c>
      <c r="F2324" s="744" t="s">
        <v>7225</v>
      </c>
      <c r="G2324" s="737" t="s">
        <v>7226</v>
      </c>
      <c r="H2324" s="737" t="s">
        <v>7227</v>
      </c>
      <c r="I2324" s="737" t="s">
        <v>2625</v>
      </c>
      <c r="J2324" s="753" t="s">
        <v>2511</v>
      </c>
      <c r="K2324" s="682">
        <v>5</v>
      </c>
      <c r="L2324" s="748">
        <v>12</v>
      </c>
      <c r="M2324" s="749">
        <v>23107.489999999994</v>
      </c>
      <c r="N2324" s="682">
        <v>2</v>
      </c>
      <c r="O2324" s="748">
        <v>6</v>
      </c>
      <c r="P2324" s="749">
        <v>9899.7900000000009</v>
      </c>
    </row>
    <row r="2325" spans="1:16" x14ac:dyDescent="0.2">
      <c r="A2325" s="744">
        <v>480</v>
      </c>
      <c r="B2325" s="744" t="s">
        <v>2598</v>
      </c>
      <c r="C2325" s="744" t="s">
        <v>1201</v>
      </c>
      <c r="D2325" s="746" t="s">
        <v>4601</v>
      </c>
      <c r="E2325" s="750">
        <v>1500</v>
      </c>
      <c r="F2325" s="744" t="s">
        <v>7228</v>
      </c>
      <c r="G2325" s="737" t="s">
        <v>7229</v>
      </c>
      <c r="H2325" s="737" t="s">
        <v>2583</v>
      </c>
      <c r="I2325" s="737" t="s">
        <v>2526</v>
      </c>
      <c r="J2325" s="753" t="s">
        <v>2526</v>
      </c>
      <c r="K2325" s="682">
        <v>1</v>
      </c>
      <c r="L2325" s="748">
        <v>12</v>
      </c>
      <c r="M2325" s="749">
        <v>29597.079999999998</v>
      </c>
      <c r="N2325" s="682">
        <v>1</v>
      </c>
      <c r="O2325" s="748">
        <v>6</v>
      </c>
      <c r="P2325" s="749">
        <v>12923.47</v>
      </c>
    </row>
    <row r="2326" spans="1:16" x14ac:dyDescent="0.2">
      <c r="A2326" s="744">
        <v>480</v>
      </c>
      <c r="B2326" s="744" t="s">
        <v>2598</v>
      </c>
      <c r="C2326" s="744" t="s">
        <v>1201</v>
      </c>
      <c r="D2326" s="746" t="s">
        <v>2614</v>
      </c>
      <c r="E2326" s="750">
        <v>1500</v>
      </c>
      <c r="F2326" s="744" t="s">
        <v>7230</v>
      </c>
      <c r="G2326" s="737" t="s">
        <v>7231</v>
      </c>
      <c r="H2326" s="737" t="s">
        <v>2806</v>
      </c>
      <c r="I2326" s="737" t="s">
        <v>2625</v>
      </c>
      <c r="J2326" s="753" t="s">
        <v>2511</v>
      </c>
      <c r="K2326" s="682">
        <v>1</v>
      </c>
      <c r="L2326" s="748">
        <v>12</v>
      </c>
      <c r="M2326" s="749">
        <v>29633.33</v>
      </c>
      <c r="N2326" s="682">
        <v>1</v>
      </c>
      <c r="O2326" s="748">
        <v>6</v>
      </c>
      <c r="P2326" s="749">
        <v>12930</v>
      </c>
    </row>
    <row r="2327" spans="1:16" x14ac:dyDescent="0.2">
      <c r="A2327" s="744">
        <v>480</v>
      </c>
      <c r="B2327" s="744" t="s">
        <v>1264</v>
      </c>
      <c r="C2327" s="744" t="s">
        <v>1201</v>
      </c>
      <c r="D2327" s="746" t="s">
        <v>2663</v>
      </c>
      <c r="E2327" s="750">
        <v>2300</v>
      </c>
      <c r="F2327" s="744" t="s">
        <v>2035</v>
      </c>
      <c r="G2327" s="737" t="s">
        <v>2036</v>
      </c>
      <c r="H2327" s="737" t="s">
        <v>4523</v>
      </c>
      <c r="I2327" s="737" t="s">
        <v>2526</v>
      </c>
      <c r="J2327" s="753" t="s">
        <v>2526</v>
      </c>
      <c r="K2327" s="682">
        <v>1</v>
      </c>
      <c r="L2327" s="748">
        <v>11</v>
      </c>
      <c r="M2327" s="749">
        <v>8406.34</v>
      </c>
      <c r="N2327" s="682"/>
      <c r="O2327" s="748"/>
      <c r="P2327" s="749"/>
    </row>
    <row r="2328" spans="1:16" x14ac:dyDescent="0.2">
      <c r="A2328" s="744">
        <v>480</v>
      </c>
      <c r="B2328" s="744" t="s">
        <v>2598</v>
      </c>
      <c r="C2328" s="744" t="s">
        <v>1201</v>
      </c>
      <c r="D2328" s="746" t="s">
        <v>2614</v>
      </c>
      <c r="E2328" s="750">
        <v>1500</v>
      </c>
      <c r="F2328" s="744" t="s">
        <v>7232</v>
      </c>
      <c r="G2328" s="737" t="s">
        <v>7233</v>
      </c>
      <c r="H2328" s="737" t="s">
        <v>2519</v>
      </c>
      <c r="I2328" s="737" t="s">
        <v>2519</v>
      </c>
      <c r="J2328" s="753" t="s">
        <v>2519</v>
      </c>
      <c r="K2328" s="682">
        <v>5</v>
      </c>
      <c r="L2328" s="748">
        <v>12</v>
      </c>
      <c r="M2328" s="749">
        <v>23685.309999999998</v>
      </c>
      <c r="N2328" s="682">
        <v>2</v>
      </c>
      <c r="O2328" s="748">
        <v>6</v>
      </c>
      <c r="P2328" s="749">
        <v>9926.869999999999</v>
      </c>
    </row>
    <row r="2329" spans="1:16" ht="22.5" x14ac:dyDescent="0.2">
      <c r="A2329" s="744">
        <v>480</v>
      </c>
      <c r="B2329" s="744" t="s">
        <v>2598</v>
      </c>
      <c r="C2329" s="744" t="s">
        <v>1201</v>
      </c>
      <c r="D2329" s="746" t="s">
        <v>2641</v>
      </c>
      <c r="E2329" s="750">
        <v>2100</v>
      </c>
      <c r="F2329" s="744" t="s">
        <v>7234</v>
      </c>
      <c r="G2329" s="737" t="s">
        <v>7235</v>
      </c>
      <c r="H2329" s="737" t="s">
        <v>7236</v>
      </c>
      <c r="I2329" s="737" t="s">
        <v>2625</v>
      </c>
      <c r="J2329" s="753" t="s">
        <v>2511</v>
      </c>
      <c r="K2329" s="682">
        <v>1</v>
      </c>
      <c r="L2329" s="748">
        <v>12</v>
      </c>
      <c r="M2329" s="749">
        <v>36788.06</v>
      </c>
      <c r="N2329" s="682">
        <v>1</v>
      </c>
      <c r="O2329" s="748">
        <v>6</v>
      </c>
      <c r="P2329" s="749">
        <v>16600.239999999998</v>
      </c>
    </row>
    <row r="2330" spans="1:16" x14ac:dyDescent="0.2">
      <c r="A2330" s="744">
        <v>480</v>
      </c>
      <c r="B2330" s="744" t="s">
        <v>2598</v>
      </c>
      <c r="C2330" s="744" t="s">
        <v>1201</v>
      </c>
      <c r="D2330" s="746" t="s">
        <v>2614</v>
      </c>
      <c r="E2330" s="750">
        <v>1500</v>
      </c>
      <c r="F2330" s="744" t="s">
        <v>7237</v>
      </c>
      <c r="G2330" s="737" t="s">
        <v>7238</v>
      </c>
      <c r="H2330" s="737" t="s">
        <v>7239</v>
      </c>
      <c r="I2330" s="737" t="s">
        <v>2625</v>
      </c>
      <c r="J2330" s="753" t="s">
        <v>2511</v>
      </c>
      <c r="K2330" s="682">
        <v>5</v>
      </c>
      <c r="L2330" s="748">
        <v>12</v>
      </c>
      <c r="M2330" s="749">
        <v>23524.69</v>
      </c>
      <c r="N2330" s="682">
        <v>2</v>
      </c>
      <c r="O2330" s="748">
        <v>6</v>
      </c>
      <c r="P2330" s="749">
        <v>9773.75</v>
      </c>
    </row>
    <row r="2331" spans="1:16" ht="22.5" x14ac:dyDescent="0.2">
      <c r="A2331" s="744">
        <v>480</v>
      </c>
      <c r="B2331" s="744" t="s">
        <v>1264</v>
      </c>
      <c r="C2331" s="744" t="s">
        <v>1201</v>
      </c>
      <c r="D2331" s="746" t="s">
        <v>6022</v>
      </c>
      <c r="E2331" s="750">
        <v>2700</v>
      </c>
      <c r="F2331" s="744" t="s">
        <v>7240</v>
      </c>
      <c r="G2331" s="737" t="s">
        <v>7241</v>
      </c>
      <c r="H2331" s="737" t="s">
        <v>7242</v>
      </c>
      <c r="I2331" s="737" t="s">
        <v>2625</v>
      </c>
      <c r="J2331" s="753" t="s">
        <v>2511</v>
      </c>
      <c r="K2331" s="682">
        <v>1</v>
      </c>
      <c r="L2331" s="748">
        <v>12</v>
      </c>
      <c r="M2331" s="749">
        <v>43882.85</v>
      </c>
      <c r="N2331" s="682">
        <v>1</v>
      </c>
      <c r="O2331" s="748">
        <v>6</v>
      </c>
      <c r="P2331" s="749">
        <v>19976.66</v>
      </c>
    </row>
    <row r="2332" spans="1:16" ht="22.5" x14ac:dyDescent="0.2">
      <c r="A2332" s="744">
        <v>480</v>
      </c>
      <c r="B2332" s="744" t="s">
        <v>2598</v>
      </c>
      <c r="C2332" s="744" t="s">
        <v>1201</v>
      </c>
      <c r="D2332" s="746" t="s">
        <v>2945</v>
      </c>
      <c r="E2332" s="750">
        <v>2500</v>
      </c>
      <c r="F2332" s="744" t="s">
        <v>7243</v>
      </c>
      <c r="G2332" s="737" t="s">
        <v>7244</v>
      </c>
      <c r="H2332" s="737" t="s">
        <v>2620</v>
      </c>
      <c r="I2332" s="737" t="s">
        <v>2526</v>
      </c>
      <c r="J2332" s="753" t="s">
        <v>2526</v>
      </c>
      <c r="K2332" s="682">
        <v>1</v>
      </c>
      <c r="L2332" s="748">
        <v>12</v>
      </c>
      <c r="M2332" s="749">
        <v>41352.919999999991</v>
      </c>
      <c r="N2332" s="682">
        <v>1</v>
      </c>
      <c r="O2332" s="748">
        <v>6</v>
      </c>
      <c r="P2332" s="749">
        <v>18876.03</v>
      </c>
    </row>
    <row r="2333" spans="1:16" x14ac:dyDescent="0.2">
      <c r="A2333" s="744">
        <v>480</v>
      </c>
      <c r="B2333" s="744" t="s">
        <v>2598</v>
      </c>
      <c r="C2333" s="744" t="s">
        <v>1201</v>
      </c>
      <c r="D2333" s="746" t="s">
        <v>2604</v>
      </c>
      <c r="E2333" s="750">
        <v>1500</v>
      </c>
      <c r="F2333" s="744" t="s">
        <v>7245</v>
      </c>
      <c r="G2333" s="737" t="s">
        <v>7246</v>
      </c>
      <c r="H2333" s="737" t="s">
        <v>2583</v>
      </c>
      <c r="I2333" s="737" t="s">
        <v>2526</v>
      </c>
      <c r="J2333" s="753" t="s">
        <v>2526</v>
      </c>
      <c r="K2333" s="682">
        <v>1</v>
      </c>
      <c r="L2333" s="748">
        <v>12</v>
      </c>
      <c r="M2333" s="749">
        <v>29433.619999999992</v>
      </c>
      <c r="N2333" s="682">
        <v>1</v>
      </c>
      <c r="O2333" s="748">
        <v>6</v>
      </c>
      <c r="P2333" s="749">
        <v>12887.77</v>
      </c>
    </row>
    <row r="2334" spans="1:16" x14ac:dyDescent="0.2">
      <c r="A2334" s="744">
        <v>480</v>
      </c>
      <c r="B2334" s="744" t="s">
        <v>2598</v>
      </c>
      <c r="C2334" s="744" t="s">
        <v>1201</v>
      </c>
      <c r="D2334" s="746" t="s">
        <v>2614</v>
      </c>
      <c r="E2334" s="750">
        <v>1500</v>
      </c>
      <c r="F2334" s="744" t="s">
        <v>7247</v>
      </c>
      <c r="G2334" s="737" t="s">
        <v>7248</v>
      </c>
      <c r="H2334" s="737" t="s">
        <v>5586</v>
      </c>
      <c r="I2334" s="737" t="s">
        <v>2526</v>
      </c>
      <c r="J2334" s="753" t="s">
        <v>2526</v>
      </c>
      <c r="K2334" s="682">
        <v>1</v>
      </c>
      <c r="L2334" s="748">
        <v>12</v>
      </c>
      <c r="M2334" s="749">
        <v>29632.120000000006</v>
      </c>
      <c r="N2334" s="682">
        <v>1</v>
      </c>
      <c r="O2334" s="748">
        <v>6</v>
      </c>
      <c r="P2334" s="749">
        <v>12930</v>
      </c>
    </row>
    <row r="2335" spans="1:16" x14ac:dyDescent="0.2">
      <c r="A2335" s="744">
        <v>480</v>
      </c>
      <c r="B2335" s="744" t="s">
        <v>1264</v>
      </c>
      <c r="C2335" s="744" t="s">
        <v>1201</v>
      </c>
      <c r="D2335" s="746" t="s">
        <v>2604</v>
      </c>
      <c r="E2335" s="750">
        <v>1500</v>
      </c>
      <c r="F2335" s="744" t="s">
        <v>2532</v>
      </c>
      <c r="G2335" s="737" t="s">
        <v>7249</v>
      </c>
      <c r="H2335" s="737" t="s">
        <v>2515</v>
      </c>
      <c r="I2335" s="737" t="s">
        <v>2625</v>
      </c>
      <c r="J2335" s="753" t="s">
        <v>2511</v>
      </c>
      <c r="K2335" s="682">
        <v>1</v>
      </c>
      <c r="L2335" s="748">
        <v>8</v>
      </c>
      <c r="M2335" s="749">
        <v>22807.07</v>
      </c>
      <c r="N2335" s="682"/>
      <c r="O2335" s="748"/>
      <c r="P2335" s="749"/>
    </row>
    <row r="2336" spans="1:16" x14ac:dyDescent="0.2">
      <c r="A2336" s="744">
        <v>480</v>
      </c>
      <c r="B2336" s="744" t="s">
        <v>2598</v>
      </c>
      <c r="C2336" s="744" t="s">
        <v>1201</v>
      </c>
      <c r="D2336" s="746" t="s">
        <v>2604</v>
      </c>
      <c r="E2336" s="750">
        <v>1500</v>
      </c>
      <c r="F2336" s="744" t="s">
        <v>7250</v>
      </c>
      <c r="G2336" s="737" t="s">
        <v>7251</v>
      </c>
      <c r="H2336" s="737" t="s">
        <v>2583</v>
      </c>
      <c r="I2336" s="737" t="s">
        <v>2526</v>
      </c>
      <c r="J2336" s="753" t="s">
        <v>2526</v>
      </c>
      <c r="K2336" s="682">
        <v>1</v>
      </c>
      <c r="L2336" s="748">
        <v>12</v>
      </c>
      <c r="M2336" s="749">
        <v>29257.78</v>
      </c>
      <c r="N2336" s="682">
        <v>1</v>
      </c>
      <c r="O2336" s="748">
        <v>6</v>
      </c>
      <c r="P2336" s="749">
        <v>12859.86</v>
      </c>
    </row>
    <row r="2337" spans="1:16" x14ac:dyDescent="0.2">
      <c r="A2337" s="744">
        <v>480</v>
      </c>
      <c r="B2337" s="744" t="s">
        <v>1264</v>
      </c>
      <c r="C2337" s="744" t="s">
        <v>1201</v>
      </c>
      <c r="D2337" s="746" t="s">
        <v>4629</v>
      </c>
      <c r="E2337" s="750">
        <v>1500</v>
      </c>
      <c r="F2337" s="744" t="s">
        <v>7252</v>
      </c>
      <c r="G2337" s="737" t="s">
        <v>7253</v>
      </c>
      <c r="H2337" s="737" t="s">
        <v>7254</v>
      </c>
      <c r="I2337" s="737" t="s">
        <v>2625</v>
      </c>
      <c r="J2337" s="753" t="s">
        <v>2511</v>
      </c>
      <c r="K2337" s="682">
        <v>1</v>
      </c>
      <c r="L2337" s="748">
        <v>12</v>
      </c>
      <c r="M2337" s="749">
        <v>29000.139999999992</v>
      </c>
      <c r="N2337" s="682">
        <v>1</v>
      </c>
      <c r="O2337" s="748">
        <v>6</v>
      </c>
      <c r="P2337" s="749">
        <v>12641.79</v>
      </c>
    </row>
    <row r="2338" spans="1:16" x14ac:dyDescent="0.2">
      <c r="A2338" s="744">
        <v>480</v>
      </c>
      <c r="B2338" s="744" t="s">
        <v>2598</v>
      </c>
      <c r="C2338" s="744" t="s">
        <v>1201</v>
      </c>
      <c r="D2338" s="746" t="s">
        <v>2700</v>
      </c>
      <c r="E2338" s="750">
        <v>1800</v>
      </c>
      <c r="F2338" s="744" t="s">
        <v>7255</v>
      </c>
      <c r="G2338" s="737" t="s">
        <v>7256</v>
      </c>
      <c r="H2338" s="737" t="s">
        <v>2519</v>
      </c>
      <c r="I2338" s="737" t="s">
        <v>2519</v>
      </c>
      <c r="J2338" s="753" t="s">
        <v>2519</v>
      </c>
      <c r="K2338" s="682">
        <v>5</v>
      </c>
      <c r="L2338" s="748">
        <v>12</v>
      </c>
      <c r="M2338" s="749">
        <v>27262.839999999997</v>
      </c>
      <c r="N2338" s="682">
        <v>2</v>
      </c>
      <c r="O2338" s="748">
        <v>6</v>
      </c>
      <c r="P2338" s="749">
        <v>11609.369999999999</v>
      </c>
    </row>
    <row r="2339" spans="1:16" x14ac:dyDescent="0.2">
      <c r="A2339" s="744">
        <v>480</v>
      </c>
      <c r="B2339" s="744" t="s">
        <v>2598</v>
      </c>
      <c r="C2339" s="744" t="s">
        <v>1201</v>
      </c>
      <c r="D2339" s="746" t="s">
        <v>2700</v>
      </c>
      <c r="E2339" s="750">
        <v>1800</v>
      </c>
      <c r="F2339" s="744" t="s">
        <v>7257</v>
      </c>
      <c r="G2339" s="737" t="s">
        <v>7258</v>
      </c>
      <c r="H2339" s="737" t="s">
        <v>7259</v>
      </c>
      <c r="I2339" s="737" t="s">
        <v>2625</v>
      </c>
      <c r="J2339" s="753" t="s">
        <v>2511</v>
      </c>
      <c r="K2339" s="682">
        <v>1</v>
      </c>
      <c r="L2339" s="748">
        <v>12</v>
      </c>
      <c r="M2339" s="749">
        <v>33214.209999999992</v>
      </c>
      <c r="N2339" s="682">
        <v>1</v>
      </c>
      <c r="O2339" s="748">
        <v>6</v>
      </c>
      <c r="P2339" s="749">
        <v>14729.84</v>
      </c>
    </row>
    <row r="2340" spans="1:16" x14ac:dyDescent="0.2">
      <c r="A2340" s="744">
        <v>480</v>
      </c>
      <c r="B2340" s="744" t="s">
        <v>2598</v>
      </c>
      <c r="C2340" s="744" t="s">
        <v>1201</v>
      </c>
      <c r="D2340" s="746" t="s">
        <v>2700</v>
      </c>
      <c r="E2340" s="750">
        <v>1800</v>
      </c>
      <c r="F2340" s="744" t="s">
        <v>7260</v>
      </c>
      <c r="G2340" s="737" t="s">
        <v>7261</v>
      </c>
      <c r="H2340" s="737" t="s">
        <v>7262</v>
      </c>
      <c r="I2340" s="737" t="s">
        <v>2625</v>
      </c>
      <c r="J2340" s="753" t="s">
        <v>2511</v>
      </c>
      <c r="K2340" s="682">
        <v>1</v>
      </c>
      <c r="L2340" s="748">
        <v>12</v>
      </c>
      <c r="M2340" s="749">
        <v>33176.200000000004</v>
      </c>
      <c r="N2340" s="682">
        <v>1</v>
      </c>
      <c r="O2340" s="748">
        <v>6</v>
      </c>
      <c r="P2340" s="749">
        <v>14341.869999999999</v>
      </c>
    </row>
    <row r="2341" spans="1:16" x14ac:dyDescent="0.2">
      <c r="A2341" s="744">
        <v>480</v>
      </c>
      <c r="B2341" s="744" t="s">
        <v>2598</v>
      </c>
      <c r="C2341" s="744" t="s">
        <v>1201</v>
      </c>
      <c r="D2341" s="746" t="s">
        <v>2614</v>
      </c>
      <c r="E2341" s="750">
        <v>1500</v>
      </c>
      <c r="F2341" s="744" t="s">
        <v>7263</v>
      </c>
      <c r="G2341" s="737" t="s">
        <v>7264</v>
      </c>
      <c r="H2341" s="737" t="s">
        <v>3212</v>
      </c>
      <c r="I2341" s="737" t="s">
        <v>2625</v>
      </c>
      <c r="J2341" s="753" t="s">
        <v>2511</v>
      </c>
      <c r="K2341" s="682">
        <v>5</v>
      </c>
      <c r="L2341" s="748">
        <v>12</v>
      </c>
      <c r="M2341" s="749">
        <v>23536.880000000005</v>
      </c>
      <c r="N2341" s="682">
        <v>2</v>
      </c>
      <c r="O2341" s="748">
        <v>6</v>
      </c>
      <c r="P2341" s="749">
        <v>10028.65</v>
      </c>
    </row>
    <row r="2342" spans="1:16" ht="22.5" x14ac:dyDescent="0.2">
      <c r="A2342" s="744">
        <v>480</v>
      </c>
      <c r="B2342" s="744" t="s">
        <v>2598</v>
      </c>
      <c r="C2342" s="744" t="s">
        <v>1201</v>
      </c>
      <c r="D2342" s="746" t="s">
        <v>2700</v>
      </c>
      <c r="E2342" s="750">
        <v>1800</v>
      </c>
      <c r="F2342" s="744" t="s">
        <v>7265</v>
      </c>
      <c r="G2342" s="737" t="s">
        <v>7266</v>
      </c>
      <c r="H2342" s="737" t="s">
        <v>7267</v>
      </c>
      <c r="I2342" s="737" t="s">
        <v>2625</v>
      </c>
      <c r="J2342" s="753" t="s">
        <v>2511</v>
      </c>
      <c r="K2342" s="682">
        <v>1</v>
      </c>
      <c r="L2342" s="748">
        <v>12</v>
      </c>
      <c r="M2342" s="749">
        <v>32976.039999999994</v>
      </c>
      <c r="N2342" s="682">
        <v>1</v>
      </c>
      <c r="O2342" s="748">
        <v>6</v>
      </c>
      <c r="P2342" s="749">
        <v>14477.789999999999</v>
      </c>
    </row>
    <row r="2343" spans="1:16" x14ac:dyDescent="0.2">
      <c r="A2343" s="744">
        <v>480</v>
      </c>
      <c r="B2343" s="744" t="s">
        <v>1264</v>
      </c>
      <c r="C2343" s="744" t="s">
        <v>1201</v>
      </c>
      <c r="D2343" s="746" t="s">
        <v>3013</v>
      </c>
      <c r="E2343" s="750">
        <v>6000</v>
      </c>
      <c r="F2343" s="744" t="s">
        <v>7268</v>
      </c>
      <c r="G2343" s="737" t="s">
        <v>7269</v>
      </c>
      <c r="H2343" s="737" t="s">
        <v>2509</v>
      </c>
      <c r="I2343" s="737" t="s">
        <v>2625</v>
      </c>
      <c r="J2343" s="753" t="s">
        <v>2511</v>
      </c>
      <c r="K2343" s="682">
        <v>5</v>
      </c>
      <c r="L2343" s="748">
        <v>12</v>
      </c>
      <c r="M2343" s="749">
        <v>76826.23000000001</v>
      </c>
      <c r="N2343" s="682">
        <v>2</v>
      </c>
      <c r="O2343" s="748">
        <v>6</v>
      </c>
      <c r="P2343" s="749">
        <v>37038.74</v>
      </c>
    </row>
    <row r="2344" spans="1:16" x14ac:dyDescent="0.2">
      <c r="A2344" s="744">
        <v>480</v>
      </c>
      <c r="B2344" s="744" t="s">
        <v>2598</v>
      </c>
      <c r="C2344" s="744" t="s">
        <v>1201</v>
      </c>
      <c r="D2344" s="746" t="s">
        <v>2614</v>
      </c>
      <c r="E2344" s="750">
        <v>1500</v>
      </c>
      <c r="F2344" s="744" t="s">
        <v>7270</v>
      </c>
      <c r="G2344" s="737" t="s">
        <v>7271</v>
      </c>
      <c r="H2344" s="737" t="s">
        <v>7272</v>
      </c>
      <c r="I2344" s="737" t="s">
        <v>2625</v>
      </c>
      <c r="J2344" s="753" t="s">
        <v>2511</v>
      </c>
      <c r="K2344" s="682">
        <v>1</v>
      </c>
      <c r="L2344" s="748">
        <v>12</v>
      </c>
      <c r="M2344" s="749">
        <v>29493.889999999996</v>
      </c>
      <c r="N2344" s="682">
        <v>1</v>
      </c>
      <c r="O2344" s="748">
        <v>6</v>
      </c>
      <c r="P2344" s="749">
        <v>12915.970000000001</v>
      </c>
    </row>
    <row r="2345" spans="1:16" x14ac:dyDescent="0.2">
      <c r="A2345" s="744">
        <v>480</v>
      </c>
      <c r="B2345" s="744" t="s">
        <v>1264</v>
      </c>
      <c r="C2345" s="744" t="s">
        <v>1201</v>
      </c>
      <c r="D2345" s="746" t="s">
        <v>2556</v>
      </c>
      <c r="E2345" s="750">
        <v>2100</v>
      </c>
      <c r="F2345" s="744" t="s">
        <v>7273</v>
      </c>
      <c r="G2345" s="737" t="s">
        <v>7274</v>
      </c>
      <c r="H2345" s="737" t="s">
        <v>2587</v>
      </c>
      <c r="I2345" s="737" t="s">
        <v>2526</v>
      </c>
      <c r="J2345" s="753" t="s">
        <v>2526</v>
      </c>
      <c r="K2345" s="682">
        <v>1</v>
      </c>
      <c r="L2345" s="748">
        <v>12</v>
      </c>
      <c r="M2345" s="749">
        <v>36890.959999999999</v>
      </c>
      <c r="N2345" s="682">
        <v>1</v>
      </c>
      <c r="O2345" s="748">
        <v>6</v>
      </c>
      <c r="P2345" s="749">
        <v>16524.04</v>
      </c>
    </row>
    <row r="2346" spans="1:16" x14ac:dyDescent="0.2">
      <c r="A2346" s="744">
        <v>480</v>
      </c>
      <c r="B2346" s="744" t="s">
        <v>2598</v>
      </c>
      <c r="C2346" s="744" t="s">
        <v>1201</v>
      </c>
      <c r="D2346" s="746" t="s">
        <v>2854</v>
      </c>
      <c r="E2346" s="750">
        <v>1500</v>
      </c>
      <c r="F2346" s="744" t="s">
        <v>7275</v>
      </c>
      <c r="G2346" s="737" t="s">
        <v>7276</v>
      </c>
      <c r="H2346" s="737" t="s">
        <v>2583</v>
      </c>
      <c r="I2346" s="737" t="s">
        <v>2526</v>
      </c>
      <c r="J2346" s="753" t="s">
        <v>2526</v>
      </c>
      <c r="K2346" s="682">
        <v>1</v>
      </c>
      <c r="L2346" s="748">
        <v>12</v>
      </c>
      <c r="M2346" s="749">
        <v>29614.32</v>
      </c>
      <c r="N2346" s="682">
        <v>1</v>
      </c>
      <c r="O2346" s="748">
        <v>6</v>
      </c>
      <c r="P2346" s="749">
        <v>12929.869999999999</v>
      </c>
    </row>
    <row r="2347" spans="1:16" x14ac:dyDescent="0.2">
      <c r="A2347" s="744">
        <v>480</v>
      </c>
      <c r="B2347" s="744" t="s">
        <v>1264</v>
      </c>
      <c r="C2347" s="744" t="s">
        <v>1201</v>
      </c>
      <c r="D2347" s="746" t="s">
        <v>2678</v>
      </c>
      <c r="E2347" s="750">
        <v>1500</v>
      </c>
      <c r="F2347" s="744" t="s">
        <v>7277</v>
      </c>
      <c r="G2347" s="737" t="s">
        <v>7278</v>
      </c>
      <c r="H2347" s="737" t="s">
        <v>3263</v>
      </c>
      <c r="I2347" s="737" t="s">
        <v>2526</v>
      </c>
      <c r="J2347" s="753" t="s">
        <v>2526</v>
      </c>
      <c r="K2347" s="682">
        <v>1</v>
      </c>
      <c r="L2347" s="748">
        <v>12</v>
      </c>
      <c r="M2347" s="749">
        <v>28087.820000000003</v>
      </c>
      <c r="N2347" s="682">
        <v>1</v>
      </c>
      <c r="O2347" s="748">
        <v>6</v>
      </c>
      <c r="P2347" s="749">
        <v>12945.380000000001</v>
      </c>
    </row>
    <row r="2348" spans="1:16" ht="22.5" x14ac:dyDescent="0.2">
      <c r="A2348" s="744">
        <v>480</v>
      </c>
      <c r="B2348" s="744" t="s">
        <v>2598</v>
      </c>
      <c r="C2348" s="744" t="s">
        <v>1201</v>
      </c>
      <c r="D2348" s="746" t="s">
        <v>2647</v>
      </c>
      <c r="E2348" s="750">
        <v>1500</v>
      </c>
      <c r="F2348" s="744" t="s">
        <v>7279</v>
      </c>
      <c r="G2348" s="737" t="s">
        <v>7280</v>
      </c>
      <c r="H2348" s="737" t="s">
        <v>7281</v>
      </c>
      <c r="I2348" s="737" t="s">
        <v>2603</v>
      </c>
      <c r="J2348" s="753" t="s">
        <v>2547</v>
      </c>
      <c r="K2348" s="682">
        <v>1</v>
      </c>
      <c r="L2348" s="748">
        <v>12</v>
      </c>
      <c r="M2348" s="749">
        <v>28846.240000000005</v>
      </c>
      <c r="N2348" s="682">
        <v>1</v>
      </c>
      <c r="O2348" s="748">
        <v>6</v>
      </c>
      <c r="P2348" s="749">
        <v>12538.34</v>
      </c>
    </row>
    <row r="2349" spans="1:16" x14ac:dyDescent="0.2">
      <c r="A2349" s="744">
        <v>480</v>
      </c>
      <c r="B2349" s="744" t="s">
        <v>2598</v>
      </c>
      <c r="C2349" s="744" t="s">
        <v>1201</v>
      </c>
      <c r="D2349" s="746" t="s">
        <v>2614</v>
      </c>
      <c r="E2349" s="750">
        <v>1500</v>
      </c>
      <c r="F2349" s="744" t="s">
        <v>7282</v>
      </c>
      <c r="G2349" s="737" t="s">
        <v>7283</v>
      </c>
      <c r="H2349" s="737" t="s">
        <v>4934</v>
      </c>
      <c r="I2349" s="737" t="s">
        <v>2625</v>
      </c>
      <c r="J2349" s="753" t="s">
        <v>2511</v>
      </c>
      <c r="K2349" s="682">
        <v>1</v>
      </c>
      <c r="L2349" s="748">
        <v>12</v>
      </c>
      <c r="M2349" s="749">
        <v>29630.020000000004</v>
      </c>
      <c r="N2349" s="682">
        <v>1</v>
      </c>
      <c r="O2349" s="748">
        <v>6</v>
      </c>
      <c r="P2349" s="749">
        <v>12852.66</v>
      </c>
    </row>
    <row r="2350" spans="1:16" ht="22.5" x14ac:dyDescent="0.2">
      <c r="A2350" s="744">
        <v>480</v>
      </c>
      <c r="B2350" s="744" t="s">
        <v>1264</v>
      </c>
      <c r="C2350" s="744" t="s">
        <v>1201</v>
      </c>
      <c r="D2350" s="746" t="s">
        <v>3013</v>
      </c>
      <c r="E2350" s="750">
        <v>5000</v>
      </c>
      <c r="F2350" s="744" t="s">
        <v>7284</v>
      </c>
      <c r="G2350" s="737" t="s">
        <v>7285</v>
      </c>
      <c r="H2350" s="737" t="s">
        <v>2519</v>
      </c>
      <c r="I2350" s="737" t="s">
        <v>2519</v>
      </c>
      <c r="J2350" s="753" t="s">
        <v>2519</v>
      </c>
      <c r="K2350" s="682">
        <v>5</v>
      </c>
      <c r="L2350" s="748">
        <v>12</v>
      </c>
      <c r="M2350" s="749">
        <v>63161.79</v>
      </c>
      <c r="N2350" s="682">
        <v>2</v>
      </c>
      <c r="O2350" s="748">
        <v>6</v>
      </c>
      <c r="P2350" s="749">
        <v>30461.239999999998</v>
      </c>
    </row>
    <row r="2351" spans="1:16" ht="22.5" x14ac:dyDescent="0.2">
      <c r="A2351" s="744">
        <v>480</v>
      </c>
      <c r="B2351" s="744" t="s">
        <v>2598</v>
      </c>
      <c r="C2351" s="744" t="s">
        <v>1201</v>
      </c>
      <c r="D2351" s="746" t="s">
        <v>2604</v>
      </c>
      <c r="E2351" s="750">
        <v>1500</v>
      </c>
      <c r="F2351" s="744" t="s">
        <v>7286</v>
      </c>
      <c r="G2351" s="737" t="s">
        <v>7287</v>
      </c>
      <c r="H2351" s="737" t="s">
        <v>2583</v>
      </c>
      <c r="I2351" s="737" t="s">
        <v>2526</v>
      </c>
      <c r="J2351" s="753" t="s">
        <v>2526</v>
      </c>
      <c r="K2351" s="682">
        <v>1</v>
      </c>
      <c r="L2351" s="748">
        <v>12</v>
      </c>
      <c r="M2351" s="749">
        <v>29633.200000000001</v>
      </c>
      <c r="N2351" s="682">
        <v>1</v>
      </c>
      <c r="O2351" s="748">
        <v>6</v>
      </c>
      <c r="P2351" s="749">
        <v>12930</v>
      </c>
    </row>
    <row r="2352" spans="1:16" ht="22.5" x14ac:dyDescent="0.2">
      <c r="A2352" s="744">
        <v>480</v>
      </c>
      <c r="B2352" s="744" t="s">
        <v>1264</v>
      </c>
      <c r="C2352" s="744" t="s">
        <v>1201</v>
      </c>
      <c r="D2352" s="746" t="s">
        <v>7288</v>
      </c>
      <c r="E2352" s="750">
        <v>2100</v>
      </c>
      <c r="F2352" s="744" t="s">
        <v>7289</v>
      </c>
      <c r="G2352" s="737" t="s">
        <v>7290</v>
      </c>
      <c r="H2352" s="737" t="s">
        <v>3087</v>
      </c>
      <c r="I2352" s="737" t="s">
        <v>2526</v>
      </c>
      <c r="J2352" s="753" t="s">
        <v>2526</v>
      </c>
      <c r="K2352" s="682">
        <v>1</v>
      </c>
      <c r="L2352" s="748">
        <v>12</v>
      </c>
      <c r="M2352" s="749">
        <v>34403.500000000007</v>
      </c>
      <c r="N2352" s="682">
        <v>1</v>
      </c>
      <c r="O2352" s="748">
        <v>6</v>
      </c>
      <c r="P2352" s="749">
        <v>16512.859999999997</v>
      </c>
    </row>
    <row r="2353" spans="1:16" ht="22.5" x14ac:dyDescent="0.2">
      <c r="A2353" s="744">
        <v>480</v>
      </c>
      <c r="B2353" s="744" t="s">
        <v>1264</v>
      </c>
      <c r="C2353" s="744" t="s">
        <v>1201</v>
      </c>
      <c r="D2353" s="746" t="s">
        <v>3690</v>
      </c>
      <c r="E2353" s="750">
        <v>2100</v>
      </c>
      <c r="F2353" s="744" t="s">
        <v>1525</v>
      </c>
      <c r="G2353" s="737" t="s">
        <v>1526</v>
      </c>
      <c r="H2353" s="737" t="s">
        <v>7291</v>
      </c>
      <c r="I2353" s="737" t="s">
        <v>2625</v>
      </c>
      <c r="J2353" s="753" t="s">
        <v>2511</v>
      </c>
      <c r="K2353" s="682">
        <v>1</v>
      </c>
      <c r="L2353" s="748">
        <v>11</v>
      </c>
      <c r="M2353" s="749">
        <v>7766.31</v>
      </c>
      <c r="N2353" s="682"/>
      <c r="O2353" s="748"/>
      <c r="P2353" s="749"/>
    </row>
    <row r="2354" spans="1:16" x14ac:dyDescent="0.2">
      <c r="A2354" s="744">
        <v>480</v>
      </c>
      <c r="B2354" s="744" t="s">
        <v>3203</v>
      </c>
      <c r="C2354" s="744" t="s">
        <v>1201</v>
      </c>
      <c r="D2354" s="746" t="s">
        <v>2611</v>
      </c>
      <c r="E2354" s="750">
        <v>1100</v>
      </c>
      <c r="F2354" s="744" t="s">
        <v>7292</v>
      </c>
      <c r="G2354" s="737" t="s">
        <v>7293</v>
      </c>
      <c r="H2354" s="737" t="s">
        <v>2571</v>
      </c>
      <c r="I2354" s="737" t="s">
        <v>2625</v>
      </c>
      <c r="J2354" s="753" t="s">
        <v>2511</v>
      </c>
      <c r="K2354" s="682">
        <v>1</v>
      </c>
      <c r="L2354" s="748">
        <v>1</v>
      </c>
      <c r="M2354" s="749">
        <v>625</v>
      </c>
      <c r="N2354" s="682"/>
      <c r="O2354" s="748"/>
      <c r="P2354" s="749"/>
    </row>
    <row r="2355" spans="1:16" x14ac:dyDescent="0.2">
      <c r="A2355" s="744">
        <v>480</v>
      </c>
      <c r="B2355" s="744" t="s">
        <v>1264</v>
      </c>
      <c r="C2355" s="744" t="s">
        <v>1201</v>
      </c>
      <c r="D2355" s="746" t="s">
        <v>2604</v>
      </c>
      <c r="E2355" s="750">
        <v>1500</v>
      </c>
      <c r="F2355" s="744" t="s">
        <v>7294</v>
      </c>
      <c r="G2355" s="737" t="s">
        <v>7295</v>
      </c>
      <c r="H2355" s="737" t="s">
        <v>7296</v>
      </c>
      <c r="I2355" s="737" t="s">
        <v>2526</v>
      </c>
      <c r="J2355" s="753" t="s">
        <v>2526</v>
      </c>
      <c r="K2355" s="682">
        <v>1</v>
      </c>
      <c r="L2355" s="748">
        <v>12</v>
      </c>
      <c r="M2355" s="749">
        <v>29499.31</v>
      </c>
      <c r="N2355" s="682">
        <v>1</v>
      </c>
      <c r="O2355" s="748">
        <v>6</v>
      </c>
      <c r="P2355" s="749">
        <v>12930</v>
      </c>
    </row>
    <row r="2356" spans="1:16" x14ac:dyDescent="0.2">
      <c r="A2356" s="744">
        <v>480</v>
      </c>
      <c r="B2356" s="744" t="s">
        <v>1264</v>
      </c>
      <c r="C2356" s="744" t="s">
        <v>1201</v>
      </c>
      <c r="D2356" s="746" t="s">
        <v>2556</v>
      </c>
      <c r="E2356" s="750">
        <v>2100</v>
      </c>
      <c r="F2356" s="744" t="s">
        <v>7297</v>
      </c>
      <c r="G2356" s="737" t="s">
        <v>7298</v>
      </c>
      <c r="H2356" s="737" t="s">
        <v>7116</v>
      </c>
      <c r="I2356" s="737" t="s">
        <v>2625</v>
      </c>
      <c r="J2356" s="753" t="s">
        <v>2511</v>
      </c>
      <c r="K2356" s="682">
        <v>1</v>
      </c>
      <c r="L2356" s="748">
        <v>12</v>
      </c>
      <c r="M2356" s="749">
        <v>36885.180000000008</v>
      </c>
      <c r="N2356" s="682">
        <v>1</v>
      </c>
      <c r="O2356" s="748">
        <v>6</v>
      </c>
      <c r="P2356" s="749">
        <v>16530</v>
      </c>
    </row>
    <row r="2357" spans="1:16" x14ac:dyDescent="0.2">
      <c r="A2357" s="744">
        <v>480</v>
      </c>
      <c r="B2357" s="744" t="s">
        <v>2598</v>
      </c>
      <c r="C2357" s="744" t="s">
        <v>1201</v>
      </c>
      <c r="D2357" s="746" t="s">
        <v>2614</v>
      </c>
      <c r="E2357" s="750">
        <v>1500</v>
      </c>
      <c r="F2357" s="744" t="s">
        <v>7299</v>
      </c>
      <c r="G2357" s="737" t="s">
        <v>7300</v>
      </c>
      <c r="H2357" s="737" t="s">
        <v>2617</v>
      </c>
      <c r="I2357" s="737" t="s">
        <v>2526</v>
      </c>
      <c r="J2357" s="753" t="s">
        <v>2526</v>
      </c>
      <c r="K2357" s="682">
        <v>1</v>
      </c>
      <c r="L2357" s="748">
        <v>12</v>
      </c>
      <c r="M2357" s="749">
        <v>29429.299999999992</v>
      </c>
      <c r="N2357" s="682">
        <v>1</v>
      </c>
      <c r="O2357" s="748">
        <v>6</v>
      </c>
      <c r="P2357" s="749">
        <v>12811.66</v>
      </c>
    </row>
    <row r="2358" spans="1:16" x14ac:dyDescent="0.2">
      <c r="A2358" s="744">
        <v>480</v>
      </c>
      <c r="B2358" s="744" t="s">
        <v>2598</v>
      </c>
      <c r="C2358" s="744" t="s">
        <v>1201</v>
      </c>
      <c r="D2358" s="746" t="s">
        <v>2700</v>
      </c>
      <c r="E2358" s="750">
        <v>1800</v>
      </c>
      <c r="F2358" s="744" t="s">
        <v>7301</v>
      </c>
      <c r="G2358" s="737" t="s">
        <v>7302</v>
      </c>
      <c r="H2358" s="737" t="s">
        <v>7303</v>
      </c>
      <c r="I2358" s="737" t="s">
        <v>2625</v>
      </c>
      <c r="J2358" s="753" t="s">
        <v>2511</v>
      </c>
      <c r="K2358" s="682">
        <v>1</v>
      </c>
      <c r="L2358" s="748">
        <v>12</v>
      </c>
      <c r="M2358" s="749">
        <v>32939.67</v>
      </c>
      <c r="N2358" s="682">
        <v>1</v>
      </c>
      <c r="O2358" s="748">
        <v>6</v>
      </c>
      <c r="P2358" s="749">
        <v>14643.279999999999</v>
      </c>
    </row>
    <row r="2359" spans="1:16" x14ac:dyDescent="0.2">
      <c r="A2359" s="744">
        <v>480</v>
      </c>
      <c r="B2359" s="744" t="s">
        <v>2598</v>
      </c>
      <c r="C2359" s="744" t="s">
        <v>1201</v>
      </c>
      <c r="D2359" s="746" t="s">
        <v>2611</v>
      </c>
      <c r="E2359" s="750">
        <v>1500</v>
      </c>
      <c r="F2359" s="744" t="s">
        <v>7304</v>
      </c>
      <c r="G2359" s="737" t="s">
        <v>7305</v>
      </c>
      <c r="H2359" s="737" t="s">
        <v>3022</v>
      </c>
      <c r="I2359" s="737" t="s">
        <v>2625</v>
      </c>
      <c r="J2359" s="753" t="s">
        <v>2511</v>
      </c>
      <c r="K2359" s="682">
        <v>5</v>
      </c>
      <c r="L2359" s="748">
        <v>12</v>
      </c>
      <c r="M2359" s="749">
        <v>23131.48</v>
      </c>
      <c r="N2359" s="682">
        <v>2</v>
      </c>
      <c r="O2359" s="748">
        <v>6</v>
      </c>
      <c r="P2359" s="749">
        <v>9879.9</v>
      </c>
    </row>
    <row r="2360" spans="1:16" x14ac:dyDescent="0.2">
      <c r="A2360" s="744">
        <v>480</v>
      </c>
      <c r="B2360" s="744" t="s">
        <v>2598</v>
      </c>
      <c r="C2360" s="744" t="s">
        <v>1201</v>
      </c>
      <c r="D2360" s="746" t="s">
        <v>2614</v>
      </c>
      <c r="E2360" s="750">
        <v>1500</v>
      </c>
      <c r="F2360" s="744" t="s">
        <v>7306</v>
      </c>
      <c r="G2360" s="737" t="s">
        <v>7307</v>
      </c>
      <c r="H2360" s="737" t="s">
        <v>3131</v>
      </c>
      <c r="I2360" s="737" t="s">
        <v>2625</v>
      </c>
      <c r="J2360" s="753" t="s">
        <v>2511</v>
      </c>
      <c r="K2360" s="682">
        <v>4</v>
      </c>
      <c r="L2360" s="748">
        <v>12</v>
      </c>
      <c r="M2360" s="749">
        <v>29456.500000000004</v>
      </c>
      <c r="N2360" s="682">
        <v>1</v>
      </c>
      <c r="O2360" s="748">
        <v>6</v>
      </c>
      <c r="P2360" s="749">
        <v>11396.529999999999</v>
      </c>
    </row>
    <row r="2361" spans="1:16" x14ac:dyDescent="0.2">
      <c r="A2361" s="744">
        <v>480</v>
      </c>
      <c r="B2361" s="744" t="s">
        <v>1264</v>
      </c>
      <c r="C2361" s="744" t="s">
        <v>1201</v>
      </c>
      <c r="D2361" s="746" t="s">
        <v>5612</v>
      </c>
      <c r="E2361" s="750">
        <v>2500</v>
      </c>
      <c r="F2361" s="744" t="s">
        <v>7308</v>
      </c>
      <c r="G2361" s="737" t="s">
        <v>7309</v>
      </c>
      <c r="H2361" s="737" t="s">
        <v>2509</v>
      </c>
      <c r="I2361" s="737" t="s">
        <v>2625</v>
      </c>
      <c r="J2361" s="753" t="s">
        <v>2511</v>
      </c>
      <c r="K2361" s="682">
        <v>1</v>
      </c>
      <c r="L2361" s="748">
        <v>12</v>
      </c>
      <c r="M2361" s="749">
        <v>41190.81</v>
      </c>
      <c r="N2361" s="682">
        <v>1</v>
      </c>
      <c r="O2361" s="748">
        <v>6</v>
      </c>
      <c r="P2361" s="749">
        <v>18702.5</v>
      </c>
    </row>
    <row r="2362" spans="1:16" ht="22.5" x14ac:dyDescent="0.2">
      <c r="A2362" s="744">
        <v>480</v>
      </c>
      <c r="B2362" s="744" t="s">
        <v>1264</v>
      </c>
      <c r="C2362" s="744" t="s">
        <v>1201</v>
      </c>
      <c r="D2362" s="746" t="s">
        <v>2945</v>
      </c>
      <c r="E2362" s="750">
        <v>2000</v>
      </c>
      <c r="F2362" s="744" t="s">
        <v>7310</v>
      </c>
      <c r="G2362" s="737" t="s">
        <v>7311</v>
      </c>
      <c r="H2362" s="737" t="s">
        <v>2688</v>
      </c>
      <c r="I2362" s="737" t="s">
        <v>2625</v>
      </c>
      <c r="J2362" s="753" t="s">
        <v>2511</v>
      </c>
      <c r="K2362" s="682">
        <v>1</v>
      </c>
      <c r="L2362" s="748">
        <v>12</v>
      </c>
      <c r="M2362" s="749">
        <v>29079.8</v>
      </c>
      <c r="N2362" s="682">
        <v>1</v>
      </c>
      <c r="O2362" s="748">
        <v>6</v>
      </c>
      <c r="P2362" s="749">
        <v>16092.689999999999</v>
      </c>
    </row>
    <row r="2363" spans="1:16" ht="22.5" x14ac:dyDescent="0.2">
      <c r="A2363" s="744">
        <v>480</v>
      </c>
      <c r="B2363" s="744" t="s">
        <v>2598</v>
      </c>
      <c r="C2363" s="744" t="s">
        <v>1201</v>
      </c>
      <c r="D2363" s="746" t="s">
        <v>2700</v>
      </c>
      <c r="E2363" s="750">
        <v>1800</v>
      </c>
      <c r="F2363" s="744" t="s">
        <v>7312</v>
      </c>
      <c r="G2363" s="737" t="s">
        <v>7313</v>
      </c>
      <c r="H2363" s="737" t="s">
        <v>7314</v>
      </c>
      <c r="I2363" s="737" t="s">
        <v>2625</v>
      </c>
      <c r="J2363" s="753" t="s">
        <v>7315</v>
      </c>
      <c r="K2363" s="682">
        <v>1</v>
      </c>
      <c r="L2363" s="748">
        <v>12</v>
      </c>
      <c r="M2363" s="749">
        <v>33223.33</v>
      </c>
      <c r="N2363" s="682">
        <v>1</v>
      </c>
      <c r="O2363" s="748">
        <v>6</v>
      </c>
      <c r="P2363" s="749">
        <v>14729.84</v>
      </c>
    </row>
    <row r="2364" spans="1:16" x14ac:dyDescent="0.2">
      <c r="A2364" s="744">
        <v>480</v>
      </c>
      <c r="B2364" s="744" t="s">
        <v>1264</v>
      </c>
      <c r="C2364" s="744" t="s">
        <v>1201</v>
      </c>
      <c r="D2364" s="746" t="s">
        <v>3370</v>
      </c>
      <c r="E2364" s="750">
        <v>2700</v>
      </c>
      <c r="F2364" s="744" t="s">
        <v>7316</v>
      </c>
      <c r="G2364" s="737" t="s">
        <v>7317</v>
      </c>
      <c r="H2364" s="737" t="s">
        <v>7318</v>
      </c>
      <c r="I2364" s="737" t="s">
        <v>2625</v>
      </c>
      <c r="J2364" s="753" t="s">
        <v>2511</v>
      </c>
      <c r="K2364" s="682">
        <v>1</v>
      </c>
      <c r="L2364" s="748">
        <v>12</v>
      </c>
      <c r="M2364" s="749">
        <v>43612.08</v>
      </c>
      <c r="N2364" s="682">
        <v>1</v>
      </c>
      <c r="O2364" s="748">
        <v>6</v>
      </c>
      <c r="P2364" s="749">
        <v>19869.739999999998</v>
      </c>
    </row>
    <row r="2365" spans="1:16" x14ac:dyDescent="0.2">
      <c r="A2365" s="744">
        <v>480</v>
      </c>
      <c r="B2365" s="744" t="s">
        <v>1264</v>
      </c>
      <c r="C2365" s="744" t="s">
        <v>1201</v>
      </c>
      <c r="D2365" s="746" t="s">
        <v>3025</v>
      </c>
      <c r="E2365" s="750">
        <v>1800</v>
      </c>
      <c r="F2365" s="744" t="s">
        <v>7319</v>
      </c>
      <c r="G2365" s="737" t="s">
        <v>7320</v>
      </c>
      <c r="H2365" s="737" t="s">
        <v>2587</v>
      </c>
      <c r="I2365" s="737" t="s">
        <v>2526</v>
      </c>
      <c r="J2365" s="753" t="s">
        <v>2526</v>
      </c>
      <c r="K2365" s="682">
        <v>5</v>
      </c>
      <c r="L2365" s="748">
        <v>12</v>
      </c>
      <c r="M2365" s="749">
        <v>33211.49</v>
      </c>
      <c r="N2365" s="682">
        <v>2</v>
      </c>
      <c r="O2365" s="748">
        <v>6</v>
      </c>
      <c r="P2365" s="749">
        <v>14724.41</v>
      </c>
    </row>
    <row r="2366" spans="1:16" x14ac:dyDescent="0.2">
      <c r="A2366" s="744">
        <v>480</v>
      </c>
      <c r="B2366" s="744" t="s">
        <v>2598</v>
      </c>
      <c r="C2366" s="744" t="s">
        <v>1201</v>
      </c>
      <c r="D2366" s="746" t="s">
        <v>2700</v>
      </c>
      <c r="E2366" s="750">
        <v>1800</v>
      </c>
      <c r="F2366" s="744" t="s">
        <v>7321</v>
      </c>
      <c r="G2366" s="737" t="s">
        <v>7322</v>
      </c>
      <c r="H2366" s="737" t="s">
        <v>2830</v>
      </c>
      <c r="I2366" s="737" t="s">
        <v>2625</v>
      </c>
      <c r="J2366" s="753" t="s">
        <v>2511</v>
      </c>
      <c r="K2366" s="682">
        <v>1</v>
      </c>
      <c r="L2366" s="748">
        <v>12</v>
      </c>
      <c r="M2366" s="749">
        <v>28634.330000000005</v>
      </c>
      <c r="N2366" s="682">
        <v>1</v>
      </c>
      <c r="O2366" s="748">
        <v>6</v>
      </c>
      <c r="P2366" s="749">
        <v>14699.64</v>
      </c>
    </row>
    <row r="2367" spans="1:16" x14ac:dyDescent="0.2">
      <c r="A2367" s="744">
        <v>480</v>
      </c>
      <c r="B2367" s="744" t="s">
        <v>2598</v>
      </c>
      <c r="C2367" s="744" t="s">
        <v>1201</v>
      </c>
      <c r="D2367" s="746" t="s">
        <v>2700</v>
      </c>
      <c r="E2367" s="750">
        <v>1800</v>
      </c>
      <c r="F2367" s="744" t="s">
        <v>7323</v>
      </c>
      <c r="G2367" s="737" t="s">
        <v>7324</v>
      </c>
      <c r="H2367" s="737" t="s">
        <v>7325</v>
      </c>
      <c r="I2367" s="737" t="s">
        <v>2625</v>
      </c>
      <c r="J2367" s="753" t="s">
        <v>2511</v>
      </c>
      <c r="K2367" s="682">
        <v>5</v>
      </c>
      <c r="L2367" s="748">
        <v>12</v>
      </c>
      <c r="M2367" s="749">
        <v>27230.229999999996</v>
      </c>
      <c r="N2367" s="682">
        <v>2</v>
      </c>
      <c r="O2367" s="748">
        <v>6</v>
      </c>
      <c r="P2367" s="749">
        <v>11722.119999999999</v>
      </c>
    </row>
    <row r="2368" spans="1:16" x14ac:dyDescent="0.2">
      <c r="A2368" s="744">
        <v>480</v>
      </c>
      <c r="B2368" s="744" t="s">
        <v>2598</v>
      </c>
      <c r="C2368" s="744" t="s">
        <v>1201</v>
      </c>
      <c r="D2368" s="746" t="s">
        <v>2700</v>
      </c>
      <c r="E2368" s="750">
        <v>1800</v>
      </c>
      <c r="F2368" s="744" t="s">
        <v>7326</v>
      </c>
      <c r="G2368" s="737" t="s">
        <v>7327</v>
      </c>
      <c r="H2368" s="737" t="s">
        <v>7328</v>
      </c>
      <c r="I2368" s="737" t="s">
        <v>2625</v>
      </c>
      <c r="J2368" s="753" t="s">
        <v>2511</v>
      </c>
      <c r="K2368" s="682">
        <v>1</v>
      </c>
      <c r="L2368" s="748">
        <v>12</v>
      </c>
      <c r="M2368" s="749">
        <v>32991.259999999995</v>
      </c>
      <c r="N2368" s="682">
        <v>1</v>
      </c>
      <c r="O2368" s="748">
        <v>6</v>
      </c>
      <c r="P2368" s="749">
        <v>14633.68</v>
      </c>
    </row>
    <row r="2369" spans="1:16" x14ac:dyDescent="0.2">
      <c r="A2369" s="744">
        <v>480</v>
      </c>
      <c r="B2369" s="744" t="s">
        <v>1264</v>
      </c>
      <c r="C2369" s="744" t="s">
        <v>1201</v>
      </c>
      <c r="D2369" s="746" t="s">
        <v>4340</v>
      </c>
      <c r="E2369" s="750">
        <v>1500</v>
      </c>
      <c r="F2369" s="744" t="s">
        <v>7329</v>
      </c>
      <c r="G2369" s="737" t="s">
        <v>7330</v>
      </c>
      <c r="H2369" s="737" t="s">
        <v>7331</v>
      </c>
      <c r="I2369" s="737" t="s">
        <v>2526</v>
      </c>
      <c r="J2369" s="753" t="s">
        <v>2526</v>
      </c>
      <c r="K2369" s="682">
        <v>1</v>
      </c>
      <c r="L2369" s="748">
        <v>12</v>
      </c>
      <c r="M2369" s="749">
        <v>29185.82</v>
      </c>
      <c r="N2369" s="682">
        <v>1</v>
      </c>
      <c r="O2369" s="748">
        <v>6</v>
      </c>
      <c r="P2369" s="749">
        <v>12744.43</v>
      </c>
    </row>
    <row r="2370" spans="1:16" x14ac:dyDescent="0.2">
      <c r="A2370" s="744">
        <v>480</v>
      </c>
      <c r="B2370" s="744" t="s">
        <v>1264</v>
      </c>
      <c r="C2370" s="744" t="s">
        <v>1201</v>
      </c>
      <c r="D2370" s="746" t="s">
        <v>2556</v>
      </c>
      <c r="E2370" s="750">
        <v>2100</v>
      </c>
      <c r="F2370" s="744" t="s">
        <v>7332</v>
      </c>
      <c r="G2370" s="737" t="s">
        <v>7333</v>
      </c>
      <c r="H2370" s="737" t="s">
        <v>2587</v>
      </c>
      <c r="I2370" s="737" t="s">
        <v>2526</v>
      </c>
      <c r="J2370" s="753" t="s">
        <v>2526</v>
      </c>
      <c r="K2370" s="682">
        <v>1</v>
      </c>
      <c r="L2370" s="748">
        <v>12</v>
      </c>
      <c r="M2370" s="749">
        <v>36582.06</v>
      </c>
      <c r="N2370" s="682">
        <v>1</v>
      </c>
      <c r="O2370" s="748">
        <v>6</v>
      </c>
      <c r="P2370" s="749">
        <v>16511.760000000002</v>
      </c>
    </row>
    <row r="2371" spans="1:16" x14ac:dyDescent="0.2">
      <c r="A2371" s="744">
        <v>480</v>
      </c>
      <c r="B2371" s="744" t="s">
        <v>1264</v>
      </c>
      <c r="C2371" s="744" t="s">
        <v>1201</v>
      </c>
      <c r="D2371" s="746" t="s">
        <v>6940</v>
      </c>
      <c r="E2371" s="750">
        <v>5000</v>
      </c>
      <c r="F2371" s="744" t="s">
        <v>7334</v>
      </c>
      <c r="G2371" s="737" t="s">
        <v>7335</v>
      </c>
      <c r="H2371" s="737" t="s">
        <v>2806</v>
      </c>
      <c r="I2371" s="737" t="s">
        <v>2625</v>
      </c>
      <c r="J2371" s="753" t="s">
        <v>2511</v>
      </c>
      <c r="K2371" s="682">
        <v>5</v>
      </c>
      <c r="L2371" s="748">
        <v>12</v>
      </c>
      <c r="M2371" s="749">
        <v>71638.880000000005</v>
      </c>
      <c r="N2371" s="682">
        <v>1</v>
      </c>
      <c r="O2371" s="748">
        <v>6</v>
      </c>
      <c r="P2371" s="749">
        <v>33903.65</v>
      </c>
    </row>
    <row r="2372" spans="1:16" x14ac:dyDescent="0.2">
      <c r="A2372" s="744">
        <v>480</v>
      </c>
      <c r="B2372" s="744" t="s">
        <v>1264</v>
      </c>
      <c r="C2372" s="744" t="s">
        <v>1201</v>
      </c>
      <c r="D2372" s="746" t="s">
        <v>7336</v>
      </c>
      <c r="E2372" s="750">
        <v>3100</v>
      </c>
      <c r="F2372" s="744" t="s">
        <v>2468</v>
      </c>
      <c r="G2372" s="737" t="s">
        <v>2469</v>
      </c>
      <c r="H2372" s="737" t="s">
        <v>3424</v>
      </c>
      <c r="I2372" s="737" t="s">
        <v>2526</v>
      </c>
      <c r="J2372" s="753" t="s">
        <v>2526</v>
      </c>
      <c r="K2372" s="682">
        <v>1</v>
      </c>
      <c r="L2372" s="748">
        <v>7</v>
      </c>
      <c r="M2372" s="749">
        <v>33269.240000000005</v>
      </c>
      <c r="N2372" s="682"/>
      <c r="O2372" s="748"/>
      <c r="P2372" s="749"/>
    </row>
    <row r="2373" spans="1:16" x14ac:dyDescent="0.2">
      <c r="A2373" s="744">
        <v>480</v>
      </c>
      <c r="B2373" s="744" t="s">
        <v>1264</v>
      </c>
      <c r="C2373" s="744" t="s">
        <v>1201</v>
      </c>
      <c r="D2373" s="746" t="s">
        <v>7337</v>
      </c>
      <c r="E2373" s="750">
        <v>3500</v>
      </c>
      <c r="F2373" s="744" t="s">
        <v>7338</v>
      </c>
      <c r="G2373" s="737" t="s">
        <v>7339</v>
      </c>
      <c r="H2373" s="737" t="s">
        <v>2587</v>
      </c>
      <c r="I2373" s="737" t="s">
        <v>2526</v>
      </c>
      <c r="J2373" s="753" t="s">
        <v>2526</v>
      </c>
      <c r="K2373" s="682">
        <v>1</v>
      </c>
      <c r="L2373" s="748">
        <v>12</v>
      </c>
      <c r="M2373" s="749">
        <v>47432.65</v>
      </c>
      <c r="N2373" s="682">
        <v>1</v>
      </c>
      <c r="O2373" s="748">
        <v>6</v>
      </c>
      <c r="P2373" s="749">
        <v>21864.370000000003</v>
      </c>
    </row>
    <row r="2374" spans="1:16" x14ac:dyDescent="0.2">
      <c r="A2374" s="744">
        <v>480</v>
      </c>
      <c r="B2374" s="744" t="s">
        <v>2598</v>
      </c>
      <c r="C2374" s="744" t="s">
        <v>1201</v>
      </c>
      <c r="D2374" s="746" t="s">
        <v>2614</v>
      </c>
      <c r="E2374" s="750">
        <v>1500</v>
      </c>
      <c r="F2374" s="744" t="s">
        <v>7340</v>
      </c>
      <c r="G2374" s="737" t="s">
        <v>7341</v>
      </c>
      <c r="H2374" s="737" t="s">
        <v>2587</v>
      </c>
      <c r="I2374" s="737" t="s">
        <v>2526</v>
      </c>
      <c r="J2374" s="753" t="s">
        <v>2526</v>
      </c>
      <c r="K2374" s="682">
        <v>1</v>
      </c>
      <c r="L2374" s="748">
        <v>12</v>
      </c>
      <c r="M2374" s="749">
        <v>29663.190000000006</v>
      </c>
      <c r="N2374" s="682">
        <v>1</v>
      </c>
      <c r="O2374" s="748">
        <v>6</v>
      </c>
      <c r="P2374" s="749">
        <v>12704.02</v>
      </c>
    </row>
    <row r="2375" spans="1:16" x14ac:dyDescent="0.2">
      <c r="A2375" s="744">
        <v>480</v>
      </c>
      <c r="B2375" s="744" t="s">
        <v>2598</v>
      </c>
      <c r="C2375" s="744" t="s">
        <v>1201</v>
      </c>
      <c r="D2375" s="746" t="s">
        <v>2614</v>
      </c>
      <c r="E2375" s="750">
        <v>1500</v>
      </c>
      <c r="F2375" s="744" t="s">
        <v>7342</v>
      </c>
      <c r="G2375" s="737" t="s">
        <v>7343</v>
      </c>
      <c r="H2375" s="737" t="s">
        <v>2587</v>
      </c>
      <c r="I2375" s="737" t="s">
        <v>2526</v>
      </c>
      <c r="J2375" s="753" t="s">
        <v>2526</v>
      </c>
      <c r="K2375" s="682">
        <v>1</v>
      </c>
      <c r="L2375" s="748">
        <v>12</v>
      </c>
      <c r="M2375" s="749">
        <v>30072.940000000002</v>
      </c>
      <c r="N2375" s="682">
        <v>1</v>
      </c>
      <c r="O2375" s="748">
        <v>6</v>
      </c>
      <c r="P2375" s="749">
        <v>12928.880000000001</v>
      </c>
    </row>
    <row r="2376" spans="1:16" ht="22.5" x14ac:dyDescent="0.2">
      <c r="A2376" s="744">
        <v>480</v>
      </c>
      <c r="B2376" s="744" t="s">
        <v>2598</v>
      </c>
      <c r="C2376" s="744" t="s">
        <v>1201</v>
      </c>
      <c r="D2376" s="746" t="s">
        <v>2647</v>
      </c>
      <c r="E2376" s="750">
        <v>1500</v>
      </c>
      <c r="F2376" s="744" t="s">
        <v>7344</v>
      </c>
      <c r="G2376" s="737" t="s">
        <v>7345</v>
      </c>
      <c r="H2376" s="737" t="s">
        <v>7346</v>
      </c>
      <c r="I2376" s="737" t="s">
        <v>2625</v>
      </c>
      <c r="J2376" s="753" t="s">
        <v>2511</v>
      </c>
      <c r="K2376" s="682">
        <v>1</v>
      </c>
      <c r="L2376" s="748">
        <v>12</v>
      </c>
      <c r="M2376" s="749">
        <v>29241.91</v>
      </c>
      <c r="N2376" s="682">
        <v>1</v>
      </c>
      <c r="O2376" s="748">
        <v>6</v>
      </c>
      <c r="P2376" s="749">
        <v>12581.119999999999</v>
      </c>
    </row>
    <row r="2377" spans="1:16" x14ac:dyDescent="0.2">
      <c r="A2377" s="744">
        <v>480</v>
      </c>
      <c r="B2377" s="744" t="s">
        <v>2598</v>
      </c>
      <c r="C2377" s="744" t="s">
        <v>1201</v>
      </c>
      <c r="D2377" s="746" t="s">
        <v>3073</v>
      </c>
      <c r="E2377" s="750">
        <v>2100</v>
      </c>
      <c r="F2377" s="744" t="s">
        <v>7347</v>
      </c>
      <c r="G2377" s="737" t="s">
        <v>7348</v>
      </c>
      <c r="H2377" s="737" t="s">
        <v>3669</v>
      </c>
      <c r="I2377" s="737" t="s">
        <v>2625</v>
      </c>
      <c r="J2377" s="753" t="s">
        <v>2511</v>
      </c>
      <c r="K2377" s="682">
        <v>1</v>
      </c>
      <c r="L2377" s="748">
        <v>12</v>
      </c>
      <c r="M2377" s="749">
        <v>36813.15</v>
      </c>
      <c r="N2377" s="682">
        <v>1</v>
      </c>
      <c r="O2377" s="748">
        <v>6</v>
      </c>
      <c r="P2377" s="749">
        <v>16530</v>
      </c>
    </row>
    <row r="2378" spans="1:16" x14ac:dyDescent="0.2">
      <c r="A2378" s="744">
        <v>480</v>
      </c>
      <c r="B2378" s="744" t="s">
        <v>1264</v>
      </c>
      <c r="C2378" s="744" t="s">
        <v>1201</v>
      </c>
      <c r="D2378" s="746" t="s">
        <v>3025</v>
      </c>
      <c r="E2378" s="750">
        <v>1500</v>
      </c>
      <c r="F2378" s="744" t="s">
        <v>7349</v>
      </c>
      <c r="G2378" s="737" t="s">
        <v>7350</v>
      </c>
      <c r="H2378" s="737" t="s">
        <v>7351</v>
      </c>
      <c r="I2378" s="737" t="s">
        <v>2526</v>
      </c>
      <c r="J2378" s="753" t="s">
        <v>2526</v>
      </c>
      <c r="K2378" s="682">
        <v>1</v>
      </c>
      <c r="L2378" s="748">
        <v>12</v>
      </c>
      <c r="M2378" s="749">
        <v>29152.639999999999</v>
      </c>
      <c r="N2378" s="682">
        <v>1</v>
      </c>
      <c r="O2378" s="748">
        <v>6</v>
      </c>
      <c r="P2378" s="749">
        <v>13040.54</v>
      </c>
    </row>
    <row r="2379" spans="1:16" x14ac:dyDescent="0.2">
      <c r="A2379" s="744">
        <v>480</v>
      </c>
      <c r="B2379" s="744" t="s">
        <v>2598</v>
      </c>
      <c r="C2379" s="744" t="s">
        <v>1201</v>
      </c>
      <c r="D2379" s="746" t="s">
        <v>2854</v>
      </c>
      <c r="E2379" s="750">
        <v>1500</v>
      </c>
      <c r="F2379" s="744" t="s">
        <v>7352</v>
      </c>
      <c r="G2379" s="737" t="s">
        <v>7353</v>
      </c>
      <c r="H2379" s="737" t="s">
        <v>3095</v>
      </c>
      <c r="I2379" s="737" t="s">
        <v>2625</v>
      </c>
      <c r="J2379" s="753" t="s">
        <v>2511</v>
      </c>
      <c r="K2379" s="682">
        <v>1</v>
      </c>
      <c r="L2379" s="748">
        <v>12</v>
      </c>
      <c r="M2379" s="749">
        <v>29516.639999999992</v>
      </c>
      <c r="N2379" s="682">
        <v>1</v>
      </c>
      <c r="O2379" s="748">
        <v>6</v>
      </c>
      <c r="P2379" s="749">
        <v>12837.21</v>
      </c>
    </row>
    <row r="2380" spans="1:16" x14ac:dyDescent="0.2">
      <c r="A2380" s="744">
        <v>480</v>
      </c>
      <c r="B2380" s="744" t="s">
        <v>1264</v>
      </c>
      <c r="C2380" s="744" t="s">
        <v>1201</v>
      </c>
      <c r="D2380" s="746" t="s">
        <v>7354</v>
      </c>
      <c r="E2380" s="750">
        <v>3500</v>
      </c>
      <c r="F2380" s="744" t="s">
        <v>7355</v>
      </c>
      <c r="G2380" s="737" t="s">
        <v>7356</v>
      </c>
      <c r="H2380" s="737" t="s">
        <v>7357</v>
      </c>
      <c r="I2380" s="737" t="s">
        <v>2625</v>
      </c>
      <c r="J2380" s="753" t="s">
        <v>2511</v>
      </c>
      <c r="K2380" s="682">
        <v>5</v>
      </c>
      <c r="L2380" s="748">
        <v>12</v>
      </c>
      <c r="M2380" s="749">
        <v>47594.75</v>
      </c>
      <c r="N2380" s="682">
        <v>3</v>
      </c>
      <c r="O2380" s="748">
        <v>6</v>
      </c>
      <c r="P2380" s="749">
        <v>21920.04</v>
      </c>
    </row>
    <row r="2381" spans="1:16" x14ac:dyDescent="0.2">
      <c r="A2381" s="744">
        <v>480</v>
      </c>
      <c r="B2381" s="744" t="s">
        <v>1264</v>
      </c>
      <c r="C2381" s="744" t="s">
        <v>1201</v>
      </c>
      <c r="D2381" s="746" t="s">
        <v>3141</v>
      </c>
      <c r="E2381" s="750">
        <v>2100</v>
      </c>
      <c r="F2381" s="744" t="s">
        <v>7358</v>
      </c>
      <c r="G2381" s="737" t="s">
        <v>7359</v>
      </c>
      <c r="H2381" s="737" t="s">
        <v>2806</v>
      </c>
      <c r="I2381" s="737" t="s">
        <v>2625</v>
      </c>
      <c r="J2381" s="753" t="s">
        <v>2511</v>
      </c>
      <c r="K2381" s="682">
        <v>1</v>
      </c>
      <c r="L2381" s="748">
        <v>12</v>
      </c>
      <c r="M2381" s="749">
        <v>36685.87999999999</v>
      </c>
      <c r="N2381" s="682">
        <v>1</v>
      </c>
      <c r="O2381" s="748">
        <v>6</v>
      </c>
      <c r="P2381" s="749">
        <v>16527.11</v>
      </c>
    </row>
    <row r="2382" spans="1:16" ht="22.5" x14ac:dyDescent="0.2">
      <c r="A2382" s="744">
        <v>480</v>
      </c>
      <c r="B2382" s="744" t="s">
        <v>1264</v>
      </c>
      <c r="C2382" s="744" t="s">
        <v>1201</v>
      </c>
      <c r="D2382" s="746" t="s">
        <v>3154</v>
      </c>
      <c r="E2382" s="750">
        <v>2100</v>
      </c>
      <c r="F2382" s="744" t="s">
        <v>7360</v>
      </c>
      <c r="G2382" s="737" t="s">
        <v>7361</v>
      </c>
      <c r="H2382" s="737" t="s">
        <v>3773</v>
      </c>
      <c r="I2382" s="737" t="s">
        <v>2625</v>
      </c>
      <c r="J2382" s="753" t="s">
        <v>2511</v>
      </c>
      <c r="K2382" s="682">
        <v>1</v>
      </c>
      <c r="L2382" s="748">
        <v>12</v>
      </c>
      <c r="M2382" s="749">
        <v>35663.94</v>
      </c>
      <c r="N2382" s="682">
        <v>1</v>
      </c>
      <c r="O2382" s="748">
        <v>6</v>
      </c>
      <c r="P2382" s="749">
        <v>16191.99</v>
      </c>
    </row>
    <row r="2383" spans="1:16" x14ac:dyDescent="0.2">
      <c r="A2383" s="744">
        <v>480</v>
      </c>
      <c r="B2383" s="744" t="s">
        <v>1264</v>
      </c>
      <c r="C2383" s="744" t="s">
        <v>1201</v>
      </c>
      <c r="D2383" s="746" t="s">
        <v>2650</v>
      </c>
      <c r="E2383" s="750">
        <v>2100</v>
      </c>
      <c r="F2383" s="744" t="s">
        <v>7362</v>
      </c>
      <c r="G2383" s="737" t="s">
        <v>7363</v>
      </c>
      <c r="H2383" s="737" t="s">
        <v>2519</v>
      </c>
      <c r="I2383" s="737" t="s">
        <v>2519</v>
      </c>
      <c r="J2383" s="753" t="s">
        <v>2519</v>
      </c>
      <c r="K2383" s="682">
        <v>6</v>
      </c>
      <c r="L2383" s="748">
        <v>12</v>
      </c>
      <c r="M2383" s="749">
        <v>30498.660000000003</v>
      </c>
      <c r="N2383" s="682">
        <v>2</v>
      </c>
      <c r="O2383" s="748">
        <v>6</v>
      </c>
      <c r="P2383" s="749">
        <v>13396.42</v>
      </c>
    </row>
    <row r="2384" spans="1:16" ht="22.5" x14ac:dyDescent="0.2">
      <c r="A2384" s="744">
        <v>480</v>
      </c>
      <c r="B2384" s="744" t="s">
        <v>2598</v>
      </c>
      <c r="C2384" s="744" t="s">
        <v>1201</v>
      </c>
      <c r="D2384" s="746" t="s">
        <v>2746</v>
      </c>
      <c r="E2384" s="750">
        <v>1800</v>
      </c>
      <c r="F2384" s="744" t="s">
        <v>7364</v>
      </c>
      <c r="G2384" s="737" t="s">
        <v>7365</v>
      </c>
      <c r="H2384" s="737" t="s">
        <v>7366</v>
      </c>
      <c r="I2384" s="737" t="s">
        <v>2526</v>
      </c>
      <c r="J2384" s="753" t="s">
        <v>2526</v>
      </c>
      <c r="K2384" s="682">
        <v>1</v>
      </c>
      <c r="L2384" s="748">
        <v>12</v>
      </c>
      <c r="M2384" s="749">
        <v>32957.039999999994</v>
      </c>
      <c r="N2384" s="682">
        <v>1</v>
      </c>
      <c r="O2384" s="748">
        <v>6</v>
      </c>
      <c r="P2384" s="749">
        <v>14720.41</v>
      </c>
    </row>
    <row r="2385" spans="1:16" x14ac:dyDescent="0.2">
      <c r="A2385" s="744">
        <v>480</v>
      </c>
      <c r="B2385" s="744" t="s">
        <v>2598</v>
      </c>
      <c r="C2385" s="744" t="s">
        <v>1201</v>
      </c>
      <c r="D2385" s="746" t="s">
        <v>2611</v>
      </c>
      <c r="E2385" s="750">
        <v>1500</v>
      </c>
      <c r="F2385" s="744" t="s">
        <v>7367</v>
      </c>
      <c r="G2385" s="737" t="s">
        <v>7368</v>
      </c>
      <c r="H2385" s="737" t="s">
        <v>2519</v>
      </c>
      <c r="I2385" s="737" t="s">
        <v>2519</v>
      </c>
      <c r="J2385" s="753" t="s">
        <v>2519</v>
      </c>
      <c r="K2385" s="682">
        <v>5</v>
      </c>
      <c r="L2385" s="748">
        <v>12</v>
      </c>
      <c r="M2385" s="749">
        <v>23486.969999999998</v>
      </c>
      <c r="N2385" s="682">
        <v>2</v>
      </c>
      <c r="O2385" s="748">
        <v>6</v>
      </c>
      <c r="P2385" s="749">
        <v>9843.75</v>
      </c>
    </row>
    <row r="2386" spans="1:16" x14ac:dyDescent="0.2">
      <c r="A2386" s="744">
        <v>480</v>
      </c>
      <c r="B2386" s="744" t="s">
        <v>1264</v>
      </c>
      <c r="C2386" s="744" t="s">
        <v>1201</v>
      </c>
      <c r="D2386" s="746" t="s">
        <v>3553</v>
      </c>
      <c r="E2386" s="750">
        <v>3500</v>
      </c>
      <c r="F2386" s="744" t="s">
        <v>7369</v>
      </c>
      <c r="G2386" s="737" t="s">
        <v>7370</v>
      </c>
      <c r="H2386" s="737" t="s">
        <v>6598</v>
      </c>
      <c r="I2386" s="737" t="s">
        <v>2625</v>
      </c>
      <c r="J2386" s="753" t="s">
        <v>2511</v>
      </c>
      <c r="K2386" s="682">
        <v>1</v>
      </c>
      <c r="L2386" s="748">
        <v>12</v>
      </c>
      <c r="M2386" s="749">
        <v>52791.93</v>
      </c>
      <c r="N2386" s="682">
        <v>1</v>
      </c>
      <c r="O2386" s="748">
        <v>6</v>
      </c>
      <c r="P2386" s="749">
        <v>24652.769999999997</v>
      </c>
    </row>
    <row r="2387" spans="1:16" x14ac:dyDescent="0.2">
      <c r="A2387" s="744">
        <v>480</v>
      </c>
      <c r="B2387" s="744" t="s">
        <v>1264</v>
      </c>
      <c r="C2387" s="744" t="s">
        <v>1201</v>
      </c>
      <c r="D2387" s="746" t="s">
        <v>3194</v>
      </c>
      <c r="E2387" s="750">
        <v>2100</v>
      </c>
      <c r="F2387" s="744" t="s">
        <v>7371</v>
      </c>
      <c r="G2387" s="737" t="s">
        <v>7372</v>
      </c>
      <c r="H2387" s="737" t="s">
        <v>2583</v>
      </c>
      <c r="I2387" s="737" t="s">
        <v>2526</v>
      </c>
      <c r="J2387" s="753" t="s">
        <v>2526</v>
      </c>
      <c r="K2387" s="682">
        <v>1</v>
      </c>
      <c r="L2387" s="748">
        <v>12</v>
      </c>
      <c r="M2387" s="749">
        <v>36820.910000000011</v>
      </c>
      <c r="N2387" s="682">
        <v>1</v>
      </c>
      <c r="O2387" s="748">
        <v>6</v>
      </c>
      <c r="P2387" s="749">
        <v>16382.48</v>
      </c>
    </row>
    <row r="2388" spans="1:16" x14ac:dyDescent="0.2">
      <c r="A2388" s="744">
        <v>480</v>
      </c>
      <c r="B2388" s="744" t="s">
        <v>2598</v>
      </c>
      <c r="C2388" s="744" t="s">
        <v>1201</v>
      </c>
      <c r="D2388" s="746" t="s">
        <v>2865</v>
      </c>
      <c r="E2388" s="750">
        <v>1800</v>
      </c>
      <c r="F2388" s="744" t="s">
        <v>7373</v>
      </c>
      <c r="G2388" s="737" t="s">
        <v>7374</v>
      </c>
      <c r="H2388" s="737" t="s">
        <v>2509</v>
      </c>
      <c r="I2388" s="737" t="s">
        <v>2625</v>
      </c>
      <c r="J2388" s="753" t="s">
        <v>2511</v>
      </c>
      <c r="K2388" s="682">
        <v>5</v>
      </c>
      <c r="L2388" s="748">
        <v>12</v>
      </c>
      <c r="M2388" s="749">
        <v>27299.489999999998</v>
      </c>
      <c r="N2388" s="682">
        <v>2</v>
      </c>
      <c r="O2388" s="748">
        <v>6</v>
      </c>
      <c r="P2388" s="749">
        <v>11610</v>
      </c>
    </row>
    <row r="2389" spans="1:16" x14ac:dyDescent="0.2">
      <c r="A2389" s="744">
        <v>480</v>
      </c>
      <c r="B2389" s="744" t="s">
        <v>1264</v>
      </c>
      <c r="C2389" s="744" t="s">
        <v>1201</v>
      </c>
      <c r="D2389" s="746" t="s">
        <v>2604</v>
      </c>
      <c r="E2389" s="750">
        <v>1500</v>
      </c>
      <c r="F2389" s="744" t="s">
        <v>1674</v>
      </c>
      <c r="G2389" s="737" t="s">
        <v>1675</v>
      </c>
      <c r="H2389" s="737" t="s">
        <v>2583</v>
      </c>
      <c r="I2389" s="737" t="s">
        <v>2526</v>
      </c>
      <c r="J2389" s="753" t="s">
        <v>2526</v>
      </c>
      <c r="K2389" s="682">
        <v>1</v>
      </c>
      <c r="L2389" s="748">
        <v>8</v>
      </c>
      <c r="M2389" s="749">
        <v>22270.12</v>
      </c>
      <c r="N2389" s="682"/>
      <c r="O2389" s="748"/>
      <c r="P2389" s="749"/>
    </row>
    <row r="2390" spans="1:16" ht="22.5" x14ac:dyDescent="0.2">
      <c r="A2390" s="744">
        <v>480</v>
      </c>
      <c r="B2390" s="744" t="s">
        <v>1264</v>
      </c>
      <c r="C2390" s="744" t="s">
        <v>1201</v>
      </c>
      <c r="D2390" s="746" t="s">
        <v>7375</v>
      </c>
      <c r="E2390" s="750">
        <v>5000</v>
      </c>
      <c r="F2390" s="744" t="s">
        <v>7376</v>
      </c>
      <c r="G2390" s="737" t="s">
        <v>7377</v>
      </c>
      <c r="H2390" s="737" t="s">
        <v>7378</v>
      </c>
      <c r="I2390" s="737" t="s">
        <v>2625</v>
      </c>
      <c r="J2390" s="753" t="s">
        <v>2511</v>
      </c>
      <c r="K2390" s="682">
        <v>5</v>
      </c>
      <c r="L2390" s="748">
        <v>12</v>
      </c>
      <c r="M2390" s="749">
        <v>65684.72</v>
      </c>
      <c r="N2390" s="682">
        <v>2</v>
      </c>
      <c r="O2390" s="748">
        <v>6</v>
      </c>
      <c r="P2390" s="749">
        <v>30930</v>
      </c>
    </row>
    <row r="2391" spans="1:16" x14ac:dyDescent="0.2">
      <c r="A2391" s="744">
        <v>480</v>
      </c>
      <c r="B2391" s="744" t="s">
        <v>1264</v>
      </c>
      <c r="C2391" s="744" t="s">
        <v>1201</v>
      </c>
      <c r="D2391" s="746" t="s">
        <v>2604</v>
      </c>
      <c r="E2391" s="750">
        <v>1500</v>
      </c>
      <c r="F2391" s="744" t="s">
        <v>7379</v>
      </c>
      <c r="G2391" s="737" t="s">
        <v>7380</v>
      </c>
      <c r="H2391" s="737" t="s">
        <v>5307</v>
      </c>
      <c r="I2391" s="737" t="s">
        <v>2526</v>
      </c>
      <c r="J2391" s="753" t="s">
        <v>2526</v>
      </c>
      <c r="K2391" s="682">
        <v>1</v>
      </c>
      <c r="L2391" s="748">
        <v>12</v>
      </c>
      <c r="M2391" s="749">
        <v>29126.120000000003</v>
      </c>
      <c r="N2391" s="682">
        <v>1</v>
      </c>
      <c r="O2391" s="748">
        <v>6</v>
      </c>
      <c r="P2391" s="749">
        <v>12854.57</v>
      </c>
    </row>
    <row r="2392" spans="1:16" x14ac:dyDescent="0.2">
      <c r="A2392" s="744">
        <v>480</v>
      </c>
      <c r="B2392" s="744" t="s">
        <v>2598</v>
      </c>
      <c r="C2392" s="744" t="s">
        <v>1201</v>
      </c>
      <c r="D2392" s="746" t="s">
        <v>2700</v>
      </c>
      <c r="E2392" s="750">
        <v>1800</v>
      </c>
      <c r="F2392" s="744" t="s">
        <v>7381</v>
      </c>
      <c r="G2392" s="737" t="s">
        <v>7382</v>
      </c>
      <c r="H2392" s="737" t="s">
        <v>3472</v>
      </c>
      <c r="I2392" s="737" t="s">
        <v>2625</v>
      </c>
      <c r="J2392" s="753" t="s">
        <v>2511</v>
      </c>
      <c r="K2392" s="682">
        <v>1</v>
      </c>
      <c r="L2392" s="748">
        <v>12</v>
      </c>
      <c r="M2392" s="749">
        <v>33059.11</v>
      </c>
      <c r="N2392" s="682">
        <v>1</v>
      </c>
      <c r="O2392" s="748">
        <v>6</v>
      </c>
      <c r="P2392" s="749">
        <v>14728.880000000001</v>
      </c>
    </row>
    <row r="2393" spans="1:16" x14ac:dyDescent="0.2">
      <c r="A2393" s="744">
        <v>480</v>
      </c>
      <c r="B2393" s="744" t="s">
        <v>2598</v>
      </c>
      <c r="C2393" s="744" t="s">
        <v>1201</v>
      </c>
      <c r="D2393" s="746" t="s">
        <v>2614</v>
      </c>
      <c r="E2393" s="750">
        <v>1500</v>
      </c>
      <c r="F2393" s="744" t="s">
        <v>7383</v>
      </c>
      <c r="G2393" s="737" t="s">
        <v>7384</v>
      </c>
      <c r="H2393" s="737" t="s">
        <v>2583</v>
      </c>
      <c r="I2393" s="737" t="s">
        <v>2526</v>
      </c>
      <c r="J2393" s="753" t="s">
        <v>2526</v>
      </c>
      <c r="K2393" s="682">
        <v>1</v>
      </c>
      <c r="L2393" s="748">
        <v>12</v>
      </c>
      <c r="M2393" s="749">
        <v>28880.170000000002</v>
      </c>
      <c r="N2393" s="682">
        <v>1</v>
      </c>
      <c r="O2393" s="748">
        <v>6</v>
      </c>
      <c r="P2393" s="749">
        <v>12702.220000000001</v>
      </c>
    </row>
    <row r="2394" spans="1:16" x14ac:dyDescent="0.2">
      <c r="A2394" s="744">
        <v>480</v>
      </c>
      <c r="B2394" s="744" t="s">
        <v>2598</v>
      </c>
      <c r="C2394" s="744" t="s">
        <v>1201</v>
      </c>
      <c r="D2394" s="746" t="s">
        <v>2614</v>
      </c>
      <c r="E2394" s="750">
        <v>1500</v>
      </c>
      <c r="F2394" s="744" t="s">
        <v>7385</v>
      </c>
      <c r="G2394" s="737" t="s">
        <v>7386</v>
      </c>
      <c r="H2394" s="737" t="s">
        <v>2873</v>
      </c>
      <c r="I2394" s="737" t="s">
        <v>2526</v>
      </c>
      <c r="J2394" s="753" t="s">
        <v>2526</v>
      </c>
      <c r="K2394" s="682">
        <v>1</v>
      </c>
      <c r="L2394" s="748">
        <v>12</v>
      </c>
      <c r="M2394" s="749">
        <v>29149.459999999995</v>
      </c>
      <c r="N2394" s="682">
        <v>1</v>
      </c>
      <c r="O2394" s="748">
        <v>6</v>
      </c>
      <c r="P2394" s="749">
        <v>12973.89</v>
      </c>
    </row>
    <row r="2395" spans="1:16" x14ac:dyDescent="0.2">
      <c r="A2395" s="744">
        <v>480</v>
      </c>
      <c r="B2395" s="744" t="s">
        <v>2598</v>
      </c>
      <c r="C2395" s="744" t="s">
        <v>1201</v>
      </c>
      <c r="D2395" s="746" t="s">
        <v>6974</v>
      </c>
      <c r="E2395" s="750">
        <v>1500</v>
      </c>
      <c r="F2395" s="744" t="s">
        <v>7387</v>
      </c>
      <c r="G2395" s="737" t="s">
        <v>7388</v>
      </c>
      <c r="H2395" s="737" t="s">
        <v>7389</v>
      </c>
      <c r="I2395" s="737" t="s">
        <v>2625</v>
      </c>
      <c r="J2395" s="753" t="s">
        <v>2511</v>
      </c>
      <c r="K2395" s="682">
        <v>5</v>
      </c>
      <c r="L2395" s="748">
        <v>12</v>
      </c>
      <c r="M2395" s="749">
        <v>21935.080000000005</v>
      </c>
      <c r="N2395" s="682">
        <v>2</v>
      </c>
      <c r="O2395" s="748">
        <v>6</v>
      </c>
      <c r="P2395" s="749">
        <v>9851.15</v>
      </c>
    </row>
    <row r="2396" spans="1:16" x14ac:dyDescent="0.2">
      <c r="A2396" s="744">
        <v>480</v>
      </c>
      <c r="B2396" s="744" t="s">
        <v>2598</v>
      </c>
      <c r="C2396" s="744" t="s">
        <v>1201</v>
      </c>
      <c r="D2396" s="746" t="s">
        <v>2700</v>
      </c>
      <c r="E2396" s="750">
        <v>1800</v>
      </c>
      <c r="F2396" s="744" t="s">
        <v>7390</v>
      </c>
      <c r="G2396" s="737" t="s">
        <v>7391</v>
      </c>
      <c r="H2396" s="737" t="s">
        <v>7392</v>
      </c>
      <c r="I2396" s="737" t="s">
        <v>2625</v>
      </c>
      <c r="J2396" s="753" t="s">
        <v>2511</v>
      </c>
      <c r="K2396" s="682">
        <v>5</v>
      </c>
      <c r="L2396" s="748">
        <v>12</v>
      </c>
      <c r="M2396" s="749">
        <v>32954.789999999994</v>
      </c>
      <c r="N2396" s="682">
        <v>2</v>
      </c>
      <c r="O2396" s="748">
        <v>6</v>
      </c>
      <c r="P2396" s="749">
        <v>14497.43</v>
      </c>
    </row>
    <row r="2397" spans="1:16" ht="22.5" x14ac:dyDescent="0.2">
      <c r="A2397" s="744">
        <v>480</v>
      </c>
      <c r="B2397" s="744" t="s">
        <v>2598</v>
      </c>
      <c r="C2397" s="744" t="s">
        <v>1201</v>
      </c>
      <c r="D2397" s="746" t="s">
        <v>2614</v>
      </c>
      <c r="E2397" s="750">
        <v>1500</v>
      </c>
      <c r="F2397" s="744" t="s">
        <v>7393</v>
      </c>
      <c r="G2397" s="737" t="s">
        <v>7394</v>
      </c>
      <c r="H2397" s="737" t="s">
        <v>6125</v>
      </c>
      <c r="I2397" s="737" t="s">
        <v>2625</v>
      </c>
      <c r="J2397" s="753" t="s">
        <v>2511</v>
      </c>
      <c r="K2397" s="682">
        <v>1</v>
      </c>
      <c r="L2397" s="748">
        <v>12</v>
      </c>
      <c r="M2397" s="749">
        <v>28821.220000000005</v>
      </c>
      <c r="N2397" s="682">
        <v>1</v>
      </c>
      <c r="O2397" s="748">
        <v>6</v>
      </c>
      <c r="P2397" s="749">
        <v>12778.75</v>
      </c>
    </row>
    <row r="2398" spans="1:16" x14ac:dyDescent="0.2">
      <c r="A2398" s="744">
        <v>480</v>
      </c>
      <c r="B2398" s="744" t="s">
        <v>1264</v>
      </c>
      <c r="C2398" s="744" t="s">
        <v>1201</v>
      </c>
      <c r="D2398" s="746" t="s">
        <v>3641</v>
      </c>
      <c r="E2398" s="750">
        <v>2100</v>
      </c>
      <c r="F2398" s="744" t="s">
        <v>7395</v>
      </c>
      <c r="G2398" s="737" t="s">
        <v>7396</v>
      </c>
      <c r="H2398" s="737" t="s">
        <v>2583</v>
      </c>
      <c r="I2398" s="737" t="s">
        <v>2526</v>
      </c>
      <c r="J2398" s="753" t="s">
        <v>2526</v>
      </c>
      <c r="K2398" s="682">
        <v>1</v>
      </c>
      <c r="L2398" s="748">
        <v>12</v>
      </c>
      <c r="M2398" s="749">
        <v>36696.879999999997</v>
      </c>
      <c r="N2398" s="682">
        <v>1</v>
      </c>
      <c r="O2398" s="748">
        <v>6</v>
      </c>
      <c r="P2398" s="749">
        <v>16430.379999999997</v>
      </c>
    </row>
    <row r="2399" spans="1:16" x14ac:dyDescent="0.2">
      <c r="A2399" s="744">
        <v>480</v>
      </c>
      <c r="B2399" s="744" t="s">
        <v>1264</v>
      </c>
      <c r="C2399" s="744" t="s">
        <v>1201</v>
      </c>
      <c r="D2399" s="746" t="s">
        <v>2674</v>
      </c>
      <c r="E2399" s="750">
        <v>1500</v>
      </c>
      <c r="F2399" s="744" t="s">
        <v>7397</v>
      </c>
      <c r="G2399" s="737" t="s">
        <v>7398</v>
      </c>
      <c r="H2399" s="737" t="s">
        <v>2617</v>
      </c>
      <c r="I2399" s="737" t="s">
        <v>2526</v>
      </c>
      <c r="J2399" s="753" t="s">
        <v>2526</v>
      </c>
      <c r="K2399" s="682">
        <v>1</v>
      </c>
      <c r="L2399" s="748">
        <v>12</v>
      </c>
      <c r="M2399" s="749">
        <v>29656.390000000003</v>
      </c>
      <c r="N2399" s="682">
        <v>1</v>
      </c>
      <c r="O2399" s="748">
        <v>6</v>
      </c>
      <c r="P2399" s="749">
        <v>12929.18</v>
      </c>
    </row>
    <row r="2400" spans="1:16" ht="22.5" x14ac:dyDescent="0.2">
      <c r="A2400" s="744">
        <v>480</v>
      </c>
      <c r="B2400" s="744" t="s">
        <v>2598</v>
      </c>
      <c r="C2400" s="744" t="s">
        <v>1201</v>
      </c>
      <c r="D2400" s="746" t="s">
        <v>2604</v>
      </c>
      <c r="E2400" s="750">
        <v>1500</v>
      </c>
      <c r="F2400" s="744" t="s">
        <v>7399</v>
      </c>
      <c r="G2400" s="737" t="s">
        <v>7400</v>
      </c>
      <c r="H2400" s="737" t="s">
        <v>7401</v>
      </c>
      <c r="I2400" s="737" t="s">
        <v>2625</v>
      </c>
      <c r="J2400" s="753" t="s">
        <v>2511</v>
      </c>
      <c r="K2400" s="682">
        <v>1</v>
      </c>
      <c r="L2400" s="748">
        <v>12</v>
      </c>
      <c r="M2400" s="749">
        <v>29238.73</v>
      </c>
      <c r="N2400" s="682">
        <v>1</v>
      </c>
      <c r="O2400" s="748">
        <v>6</v>
      </c>
      <c r="P2400" s="749">
        <v>12847.78</v>
      </c>
    </row>
    <row r="2401" spans="1:16" x14ac:dyDescent="0.2">
      <c r="A2401" s="744">
        <v>480</v>
      </c>
      <c r="B2401" s="744" t="s">
        <v>1264</v>
      </c>
      <c r="C2401" s="744" t="s">
        <v>1201</v>
      </c>
      <c r="D2401" s="746" t="s">
        <v>2650</v>
      </c>
      <c r="E2401" s="750">
        <v>2100</v>
      </c>
      <c r="F2401" s="744" t="s">
        <v>7402</v>
      </c>
      <c r="G2401" s="737" t="s">
        <v>7403</v>
      </c>
      <c r="H2401" s="737" t="s">
        <v>2587</v>
      </c>
      <c r="I2401" s="737" t="s">
        <v>2526</v>
      </c>
      <c r="J2401" s="753" t="s">
        <v>2526</v>
      </c>
      <c r="K2401" s="682">
        <v>4</v>
      </c>
      <c r="L2401" s="748">
        <v>7</v>
      </c>
      <c r="M2401" s="749">
        <v>21923.910000000003</v>
      </c>
      <c r="N2401" s="682"/>
      <c r="O2401" s="748"/>
      <c r="P2401" s="749"/>
    </row>
    <row r="2402" spans="1:16" ht="22.5" x14ac:dyDescent="0.2">
      <c r="A2402" s="744">
        <v>480</v>
      </c>
      <c r="B2402" s="744" t="s">
        <v>2598</v>
      </c>
      <c r="C2402" s="744" t="s">
        <v>1201</v>
      </c>
      <c r="D2402" s="746" t="s">
        <v>7404</v>
      </c>
      <c r="E2402" s="750">
        <v>4500</v>
      </c>
      <c r="F2402" s="744" t="s">
        <v>7405</v>
      </c>
      <c r="G2402" s="737" t="s">
        <v>7406</v>
      </c>
      <c r="H2402" s="737" t="s">
        <v>2519</v>
      </c>
      <c r="I2402" s="737" t="s">
        <v>2519</v>
      </c>
      <c r="J2402" s="753" t="s">
        <v>2519</v>
      </c>
      <c r="K2402" s="682">
        <v>5</v>
      </c>
      <c r="L2402" s="748">
        <v>12</v>
      </c>
      <c r="M2402" s="749">
        <v>59649.05</v>
      </c>
      <c r="N2402" s="682">
        <v>2</v>
      </c>
      <c r="O2402" s="748">
        <v>6</v>
      </c>
      <c r="P2402" s="749">
        <v>27913.43</v>
      </c>
    </row>
    <row r="2403" spans="1:16" x14ac:dyDescent="0.2">
      <c r="A2403" s="744">
        <v>480</v>
      </c>
      <c r="B2403" s="744" t="s">
        <v>2598</v>
      </c>
      <c r="C2403" s="744" t="s">
        <v>1201</v>
      </c>
      <c r="D2403" s="746" t="s">
        <v>2700</v>
      </c>
      <c r="E2403" s="750">
        <v>1800</v>
      </c>
      <c r="F2403" s="744" t="s">
        <v>7407</v>
      </c>
      <c r="G2403" s="737" t="s">
        <v>7408</v>
      </c>
      <c r="H2403" s="737" t="s">
        <v>7409</v>
      </c>
      <c r="I2403" s="737" t="s">
        <v>2625</v>
      </c>
      <c r="J2403" s="753" t="s">
        <v>2511</v>
      </c>
      <c r="K2403" s="682">
        <v>1</v>
      </c>
      <c r="L2403" s="748">
        <v>12</v>
      </c>
      <c r="M2403" s="749">
        <v>33168.509999999995</v>
      </c>
      <c r="N2403" s="682">
        <v>1</v>
      </c>
      <c r="O2403" s="748">
        <v>6</v>
      </c>
      <c r="P2403" s="749">
        <v>14711.62</v>
      </c>
    </row>
    <row r="2404" spans="1:16" x14ac:dyDescent="0.2">
      <c r="A2404" s="744">
        <v>480</v>
      </c>
      <c r="B2404" s="744" t="s">
        <v>2598</v>
      </c>
      <c r="C2404" s="744" t="s">
        <v>1201</v>
      </c>
      <c r="D2404" s="746" t="s">
        <v>2614</v>
      </c>
      <c r="E2404" s="750">
        <v>1500</v>
      </c>
      <c r="F2404" s="744" t="s">
        <v>7410</v>
      </c>
      <c r="G2404" s="737" t="s">
        <v>7411</v>
      </c>
      <c r="H2404" s="737" t="s">
        <v>2578</v>
      </c>
      <c r="I2404" s="737" t="s">
        <v>2625</v>
      </c>
      <c r="J2404" s="753" t="s">
        <v>2511</v>
      </c>
      <c r="K2404" s="682">
        <v>5</v>
      </c>
      <c r="L2404" s="748">
        <v>12</v>
      </c>
      <c r="M2404" s="749">
        <v>23527.72</v>
      </c>
      <c r="N2404" s="682">
        <v>2</v>
      </c>
      <c r="O2404" s="748">
        <v>6</v>
      </c>
      <c r="P2404" s="749">
        <v>9857.1</v>
      </c>
    </row>
    <row r="2405" spans="1:16" x14ac:dyDescent="0.2">
      <c r="A2405" s="744">
        <v>480</v>
      </c>
      <c r="B2405" s="744" t="s">
        <v>1264</v>
      </c>
      <c r="C2405" s="744" t="s">
        <v>1201</v>
      </c>
      <c r="D2405" s="746" t="s">
        <v>3141</v>
      </c>
      <c r="E2405" s="750">
        <v>2100</v>
      </c>
      <c r="F2405" s="744" t="s">
        <v>7412</v>
      </c>
      <c r="G2405" s="737" t="s">
        <v>7413</v>
      </c>
      <c r="H2405" s="737" t="s">
        <v>3631</v>
      </c>
      <c r="I2405" s="737" t="s">
        <v>2526</v>
      </c>
      <c r="J2405" s="753" t="s">
        <v>2526</v>
      </c>
      <c r="K2405" s="682">
        <v>1</v>
      </c>
      <c r="L2405" s="748">
        <v>12</v>
      </c>
      <c r="M2405" s="749">
        <v>36822.520000000011</v>
      </c>
      <c r="N2405" s="682">
        <v>1</v>
      </c>
      <c r="O2405" s="748">
        <v>6</v>
      </c>
      <c r="P2405" s="749">
        <v>16524.769999999997</v>
      </c>
    </row>
    <row r="2406" spans="1:16" x14ac:dyDescent="0.2">
      <c r="A2406" s="744">
        <v>480</v>
      </c>
      <c r="B2406" s="744" t="s">
        <v>1264</v>
      </c>
      <c r="C2406" s="744" t="s">
        <v>1201</v>
      </c>
      <c r="D2406" s="746" t="s">
        <v>2621</v>
      </c>
      <c r="E2406" s="750">
        <v>1800</v>
      </c>
      <c r="F2406" s="744" t="s">
        <v>7414</v>
      </c>
      <c r="G2406" s="737" t="s">
        <v>7415</v>
      </c>
      <c r="H2406" s="737" t="s">
        <v>7416</v>
      </c>
      <c r="I2406" s="737" t="s">
        <v>2526</v>
      </c>
      <c r="J2406" s="753" t="s">
        <v>2526</v>
      </c>
      <c r="K2406" s="682">
        <v>5</v>
      </c>
      <c r="L2406" s="748">
        <v>12</v>
      </c>
      <c r="M2406" s="749">
        <v>32942.26</v>
      </c>
      <c r="N2406" s="682">
        <v>2</v>
      </c>
      <c r="O2406" s="748">
        <v>6</v>
      </c>
      <c r="P2406" s="749">
        <v>14675.42</v>
      </c>
    </row>
    <row r="2407" spans="1:16" ht="22.5" x14ac:dyDescent="0.2">
      <c r="A2407" s="744">
        <v>480</v>
      </c>
      <c r="B2407" s="744" t="s">
        <v>2598</v>
      </c>
      <c r="C2407" s="744" t="s">
        <v>1201</v>
      </c>
      <c r="D2407" s="746" t="s">
        <v>2690</v>
      </c>
      <c r="E2407" s="750">
        <v>1500</v>
      </c>
      <c r="F2407" s="744" t="s">
        <v>7417</v>
      </c>
      <c r="G2407" s="737" t="s">
        <v>7418</v>
      </c>
      <c r="H2407" s="737" t="s">
        <v>3904</v>
      </c>
      <c r="I2407" s="737" t="s">
        <v>2526</v>
      </c>
      <c r="J2407" s="753" t="s">
        <v>2526</v>
      </c>
      <c r="K2407" s="682">
        <v>1</v>
      </c>
      <c r="L2407" s="748">
        <v>12</v>
      </c>
      <c r="M2407" s="749">
        <v>29497.220000000005</v>
      </c>
      <c r="N2407" s="682">
        <v>1</v>
      </c>
      <c r="O2407" s="748">
        <v>6</v>
      </c>
      <c r="P2407" s="749">
        <v>12929.87</v>
      </c>
    </row>
    <row r="2408" spans="1:16" ht="22.5" x14ac:dyDescent="0.2">
      <c r="A2408" s="744">
        <v>480</v>
      </c>
      <c r="B2408" s="744" t="s">
        <v>2598</v>
      </c>
      <c r="C2408" s="744" t="s">
        <v>1201</v>
      </c>
      <c r="D2408" s="746" t="s">
        <v>2700</v>
      </c>
      <c r="E2408" s="750">
        <v>1800</v>
      </c>
      <c r="F2408" s="744" t="s">
        <v>7419</v>
      </c>
      <c r="G2408" s="737" t="s">
        <v>7420</v>
      </c>
      <c r="H2408" s="737" t="s">
        <v>7421</v>
      </c>
      <c r="I2408" s="737" t="s">
        <v>2625</v>
      </c>
      <c r="J2408" s="753" t="s">
        <v>2511</v>
      </c>
      <c r="K2408" s="682">
        <v>5</v>
      </c>
      <c r="L2408" s="748">
        <v>12</v>
      </c>
      <c r="M2408" s="749">
        <v>33198.069999999992</v>
      </c>
      <c r="N2408" s="682">
        <v>2</v>
      </c>
      <c r="O2408" s="748">
        <v>6</v>
      </c>
      <c r="P2408" s="749">
        <v>14723.279999999999</v>
      </c>
    </row>
    <row r="2409" spans="1:16" x14ac:dyDescent="0.2">
      <c r="A2409" s="744">
        <v>480</v>
      </c>
      <c r="B2409" s="744" t="s">
        <v>2598</v>
      </c>
      <c r="C2409" s="744" t="s">
        <v>1201</v>
      </c>
      <c r="D2409" s="746" t="s">
        <v>7422</v>
      </c>
      <c r="E2409" s="750">
        <v>2500</v>
      </c>
      <c r="F2409" s="744" t="s">
        <v>7423</v>
      </c>
      <c r="G2409" s="737" t="s">
        <v>7424</v>
      </c>
      <c r="H2409" s="737" t="s">
        <v>2578</v>
      </c>
      <c r="I2409" s="737" t="s">
        <v>2625</v>
      </c>
      <c r="J2409" s="753" t="s">
        <v>2511</v>
      </c>
      <c r="K2409" s="682">
        <v>1</v>
      </c>
      <c r="L2409" s="748">
        <v>12</v>
      </c>
      <c r="M2409" s="749">
        <v>35578.119999999995</v>
      </c>
      <c r="N2409" s="682">
        <v>1</v>
      </c>
      <c r="O2409" s="748">
        <v>6</v>
      </c>
      <c r="P2409" s="749">
        <v>15927.92</v>
      </c>
    </row>
    <row r="2410" spans="1:16" x14ac:dyDescent="0.2">
      <c r="A2410" s="744">
        <v>480</v>
      </c>
      <c r="B2410" s="744" t="s">
        <v>2598</v>
      </c>
      <c r="C2410" s="744" t="s">
        <v>1201</v>
      </c>
      <c r="D2410" s="746" t="s">
        <v>2604</v>
      </c>
      <c r="E2410" s="750">
        <v>1500</v>
      </c>
      <c r="F2410" s="744" t="s">
        <v>7425</v>
      </c>
      <c r="G2410" s="737" t="s">
        <v>7426</v>
      </c>
      <c r="H2410" s="737" t="s">
        <v>2583</v>
      </c>
      <c r="I2410" s="737" t="s">
        <v>2526</v>
      </c>
      <c r="J2410" s="753" t="s">
        <v>2526</v>
      </c>
      <c r="K2410" s="682">
        <v>1</v>
      </c>
      <c r="L2410" s="748">
        <v>12</v>
      </c>
      <c r="M2410" s="749">
        <v>27867.450000000004</v>
      </c>
      <c r="N2410" s="682">
        <v>1</v>
      </c>
      <c r="O2410" s="748">
        <v>6</v>
      </c>
      <c r="P2410" s="749">
        <v>12926.93</v>
      </c>
    </row>
    <row r="2411" spans="1:16" x14ac:dyDescent="0.2">
      <c r="A2411" s="744">
        <v>480</v>
      </c>
      <c r="B2411" s="744" t="s">
        <v>1264</v>
      </c>
      <c r="C2411" s="744" t="s">
        <v>1201</v>
      </c>
      <c r="D2411" s="746" t="s">
        <v>7427</v>
      </c>
      <c r="E2411" s="750">
        <v>2500</v>
      </c>
      <c r="F2411" s="744" t="s">
        <v>7428</v>
      </c>
      <c r="G2411" s="737" t="s">
        <v>7429</v>
      </c>
      <c r="H2411" s="737" t="s">
        <v>2519</v>
      </c>
      <c r="I2411" s="737" t="s">
        <v>2519</v>
      </c>
      <c r="J2411" s="753" t="s">
        <v>2519</v>
      </c>
      <c r="K2411" s="682">
        <v>5</v>
      </c>
      <c r="L2411" s="748">
        <v>11</v>
      </c>
      <c r="M2411" s="749">
        <v>34567.360000000001</v>
      </c>
      <c r="N2411" s="682"/>
      <c r="O2411" s="748"/>
      <c r="P2411" s="749"/>
    </row>
    <row r="2412" spans="1:16" x14ac:dyDescent="0.2">
      <c r="A2412" s="744">
        <v>480</v>
      </c>
      <c r="B2412" s="744" t="s">
        <v>2598</v>
      </c>
      <c r="C2412" s="744" t="s">
        <v>1201</v>
      </c>
      <c r="D2412" s="746" t="s">
        <v>2700</v>
      </c>
      <c r="E2412" s="750">
        <v>1800</v>
      </c>
      <c r="F2412" s="744" t="s">
        <v>7430</v>
      </c>
      <c r="G2412" s="737" t="s">
        <v>7431</v>
      </c>
      <c r="H2412" s="737" t="s">
        <v>7432</v>
      </c>
      <c r="I2412" s="737" t="s">
        <v>2526</v>
      </c>
      <c r="J2412" s="753" t="s">
        <v>2526</v>
      </c>
      <c r="K2412" s="682">
        <v>5</v>
      </c>
      <c r="L2412" s="748">
        <v>12</v>
      </c>
      <c r="M2412" s="749">
        <v>32979.74</v>
      </c>
      <c r="N2412" s="682">
        <v>2</v>
      </c>
      <c r="O2412" s="748">
        <v>6</v>
      </c>
      <c r="P2412" s="749">
        <v>14805.55</v>
      </c>
    </row>
    <row r="2413" spans="1:16" ht="22.5" x14ac:dyDescent="0.2">
      <c r="A2413" s="744">
        <v>480</v>
      </c>
      <c r="B2413" s="744" t="s">
        <v>1264</v>
      </c>
      <c r="C2413" s="744" t="s">
        <v>1201</v>
      </c>
      <c r="D2413" s="746" t="s">
        <v>4055</v>
      </c>
      <c r="E2413" s="750">
        <v>1500</v>
      </c>
      <c r="F2413" s="744" t="s">
        <v>7433</v>
      </c>
      <c r="G2413" s="737" t="s">
        <v>7434</v>
      </c>
      <c r="H2413" s="737" t="s">
        <v>4058</v>
      </c>
      <c r="I2413" s="737" t="s">
        <v>2603</v>
      </c>
      <c r="J2413" s="753" t="s">
        <v>2547</v>
      </c>
      <c r="K2413" s="682">
        <v>1</v>
      </c>
      <c r="L2413" s="748">
        <v>12</v>
      </c>
      <c r="M2413" s="749">
        <v>28897.760000000002</v>
      </c>
      <c r="N2413" s="682">
        <v>1</v>
      </c>
      <c r="O2413" s="748">
        <v>6</v>
      </c>
      <c r="P2413" s="749">
        <v>12713.060000000001</v>
      </c>
    </row>
    <row r="2414" spans="1:16" x14ac:dyDescent="0.2">
      <c r="A2414" s="744">
        <v>480</v>
      </c>
      <c r="B2414" s="744" t="s">
        <v>1264</v>
      </c>
      <c r="C2414" s="744" t="s">
        <v>1201</v>
      </c>
      <c r="D2414" s="746" t="s">
        <v>3036</v>
      </c>
      <c r="E2414" s="750">
        <v>2100</v>
      </c>
      <c r="F2414" s="744" t="s">
        <v>7435</v>
      </c>
      <c r="G2414" s="737" t="s">
        <v>7436</v>
      </c>
      <c r="H2414" s="737" t="s">
        <v>7437</v>
      </c>
      <c r="I2414" s="737" t="s">
        <v>2526</v>
      </c>
      <c r="J2414" s="753" t="s">
        <v>2526</v>
      </c>
      <c r="K2414" s="682">
        <v>1</v>
      </c>
      <c r="L2414" s="748">
        <v>12</v>
      </c>
      <c r="M2414" s="749">
        <v>36441.22</v>
      </c>
      <c r="N2414" s="682">
        <v>1</v>
      </c>
      <c r="O2414" s="748">
        <v>6</v>
      </c>
      <c r="P2414" s="749">
        <v>16139.449999999999</v>
      </c>
    </row>
    <row r="2415" spans="1:16" x14ac:dyDescent="0.2">
      <c r="A2415" s="744">
        <v>480</v>
      </c>
      <c r="B2415" s="744" t="s">
        <v>2598</v>
      </c>
      <c r="C2415" s="744" t="s">
        <v>1201</v>
      </c>
      <c r="D2415" s="746" t="s">
        <v>4931</v>
      </c>
      <c r="E2415" s="750">
        <v>2500</v>
      </c>
      <c r="F2415" s="744" t="s">
        <v>7438</v>
      </c>
      <c r="G2415" s="737" t="s">
        <v>7439</v>
      </c>
      <c r="H2415" s="737" t="s">
        <v>3524</v>
      </c>
      <c r="I2415" s="737" t="s">
        <v>2625</v>
      </c>
      <c r="J2415" s="753" t="s">
        <v>2511</v>
      </c>
      <c r="K2415" s="682">
        <v>5</v>
      </c>
      <c r="L2415" s="748">
        <v>12</v>
      </c>
      <c r="M2415" s="749">
        <v>37080.28</v>
      </c>
      <c r="N2415" s="682">
        <v>2</v>
      </c>
      <c r="O2415" s="748">
        <v>6</v>
      </c>
      <c r="P2415" s="749">
        <v>15919.06</v>
      </c>
    </row>
    <row r="2416" spans="1:16" x14ac:dyDescent="0.2">
      <c r="A2416" s="744">
        <v>480</v>
      </c>
      <c r="B2416" s="744" t="s">
        <v>2598</v>
      </c>
      <c r="C2416" s="744" t="s">
        <v>1201</v>
      </c>
      <c r="D2416" s="746" t="s">
        <v>2614</v>
      </c>
      <c r="E2416" s="750">
        <v>1500</v>
      </c>
      <c r="F2416" s="744" t="s">
        <v>7440</v>
      </c>
      <c r="G2416" s="737" t="s">
        <v>7441</v>
      </c>
      <c r="H2416" s="737" t="s">
        <v>2624</v>
      </c>
      <c r="I2416" s="737" t="s">
        <v>2625</v>
      </c>
      <c r="J2416" s="753" t="s">
        <v>2511</v>
      </c>
      <c r="K2416" s="682">
        <v>1</v>
      </c>
      <c r="L2416" s="748">
        <v>12</v>
      </c>
      <c r="M2416" s="749">
        <v>29689.469999999994</v>
      </c>
      <c r="N2416" s="682">
        <v>1</v>
      </c>
      <c r="O2416" s="748">
        <v>6</v>
      </c>
      <c r="P2416" s="749">
        <v>12824.03</v>
      </c>
    </row>
    <row r="2417" spans="1:16" x14ac:dyDescent="0.2">
      <c r="A2417" s="744">
        <v>480</v>
      </c>
      <c r="B2417" s="744" t="s">
        <v>1264</v>
      </c>
      <c r="C2417" s="744" t="s">
        <v>1201</v>
      </c>
      <c r="D2417" s="746" t="s">
        <v>2509</v>
      </c>
      <c r="E2417" s="750">
        <v>5000</v>
      </c>
      <c r="F2417" s="744" t="s">
        <v>7442</v>
      </c>
      <c r="G2417" s="737" t="s">
        <v>7443</v>
      </c>
      <c r="H2417" s="737" t="s">
        <v>2555</v>
      </c>
      <c r="I2417" s="737" t="s">
        <v>2625</v>
      </c>
      <c r="J2417" s="753" t="s">
        <v>2511</v>
      </c>
      <c r="K2417" s="682">
        <v>1</v>
      </c>
      <c r="L2417" s="748">
        <v>12</v>
      </c>
      <c r="M2417" s="749">
        <v>71039.98</v>
      </c>
      <c r="N2417" s="682">
        <v>1</v>
      </c>
      <c r="O2417" s="748">
        <v>6</v>
      </c>
      <c r="P2417" s="749">
        <v>33738.189999999995</v>
      </c>
    </row>
    <row r="2418" spans="1:16" x14ac:dyDescent="0.2">
      <c r="A2418" s="744">
        <v>480</v>
      </c>
      <c r="B2418" s="744" t="s">
        <v>1264</v>
      </c>
      <c r="C2418" s="744" t="s">
        <v>1201</v>
      </c>
      <c r="D2418" s="746" t="s">
        <v>2674</v>
      </c>
      <c r="E2418" s="750">
        <v>1500</v>
      </c>
      <c r="F2418" s="744" t="s">
        <v>7444</v>
      </c>
      <c r="G2418" s="737" t="s">
        <v>7445</v>
      </c>
      <c r="H2418" s="737" t="s">
        <v>2873</v>
      </c>
      <c r="I2418" s="737" t="s">
        <v>2526</v>
      </c>
      <c r="J2418" s="753" t="s">
        <v>2526</v>
      </c>
      <c r="K2418" s="682">
        <v>1</v>
      </c>
      <c r="L2418" s="748">
        <v>12</v>
      </c>
      <c r="M2418" s="749">
        <v>29292.22</v>
      </c>
      <c r="N2418" s="682">
        <v>1</v>
      </c>
      <c r="O2418" s="748">
        <v>6</v>
      </c>
      <c r="P2418" s="749">
        <v>12850.400000000001</v>
      </c>
    </row>
    <row r="2419" spans="1:16" ht="22.5" x14ac:dyDescent="0.2">
      <c r="A2419" s="744">
        <v>480</v>
      </c>
      <c r="B2419" s="744" t="s">
        <v>1264</v>
      </c>
      <c r="C2419" s="744" t="s">
        <v>1201</v>
      </c>
      <c r="D2419" s="746" t="s">
        <v>7446</v>
      </c>
      <c r="E2419" s="750">
        <v>1500</v>
      </c>
      <c r="F2419" s="744" t="s">
        <v>7447</v>
      </c>
      <c r="G2419" s="737" t="s">
        <v>7448</v>
      </c>
      <c r="H2419" s="737" t="s">
        <v>7449</v>
      </c>
      <c r="I2419" s="737" t="s">
        <v>2625</v>
      </c>
      <c r="J2419" s="753" t="s">
        <v>2511</v>
      </c>
      <c r="K2419" s="682">
        <v>1</v>
      </c>
      <c r="L2419" s="748">
        <v>12</v>
      </c>
      <c r="M2419" s="749">
        <v>29165.96</v>
      </c>
      <c r="N2419" s="682">
        <v>1</v>
      </c>
      <c r="O2419" s="748">
        <v>6</v>
      </c>
      <c r="P2419" s="749">
        <v>12846.65</v>
      </c>
    </row>
    <row r="2420" spans="1:16" ht="22.5" x14ac:dyDescent="0.2">
      <c r="A2420" s="744">
        <v>480</v>
      </c>
      <c r="B2420" s="744" t="s">
        <v>2598</v>
      </c>
      <c r="C2420" s="744" t="s">
        <v>1201</v>
      </c>
      <c r="D2420" s="746" t="s">
        <v>2614</v>
      </c>
      <c r="E2420" s="750">
        <v>1500</v>
      </c>
      <c r="F2420" s="744" t="s">
        <v>7450</v>
      </c>
      <c r="G2420" s="737" t="s">
        <v>7451</v>
      </c>
      <c r="H2420" s="737" t="s">
        <v>7452</v>
      </c>
      <c r="I2420" s="737" t="s">
        <v>2625</v>
      </c>
      <c r="J2420" s="753" t="s">
        <v>2511</v>
      </c>
      <c r="K2420" s="682">
        <v>5</v>
      </c>
      <c r="L2420" s="748">
        <v>12</v>
      </c>
      <c r="M2420" s="749">
        <v>23662.279999999995</v>
      </c>
      <c r="N2420" s="682">
        <v>2</v>
      </c>
      <c r="O2420" s="748">
        <v>6</v>
      </c>
      <c r="P2420" s="749">
        <v>9920.52</v>
      </c>
    </row>
    <row r="2421" spans="1:16" x14ac:dyDescent="0.2">
      <c r="A2421" s="744">
        <v>480</v>
      </c>
      <c r="B2421" s="744" t="s">
        <v>1264</v>
      </c>
      <c r="C2421" s="744" t="s">
        <v>1201</v>
      </c>
      <c r="D2421" s="746" t="s">
        <v>7453</v>
      </c>
      <c r="E2421" s="750">
        <v>3500</v>
      </c>
      <c r="F2421" s="744" t="s">
        <v>7454</v>
      </c>
      <c r="G2421" s="737" t="s">
        <v>7455</v>
      </c>
      <c r="H2421" s="737" t="s">
        <v>2519</v>
      </c>
      <c r="I2421" s="737" t="s">
        <v>2519</v>
      </c>
      <c r="J2421" s="753" t="s">
        <v>2519</v>
      </c>
      <c r="K2421" s="682">
        <v>5</v>
      </c>
      <c r="L2421" s="748">
        <v>12</v>
      </c>
      <c r="M2421" s="749">
        <v>43681.9</v>
      </c>
      <c r="N2421" s="682">
        <v>2</v>
      </c>
      <c r="O2421" s="748">
        <v>6</v>
      </c>
      <c r="P2421" s="749">
        <v>21901.57</v>
      </c>
    </row>
    <row r="2422" spans="1:16" x14ac:dyDescent="0.2">
      <c r="A2422" s="744">
        <v>480</v>
      </c>
      <c r="B2422" s="744" t="s">
        <v>1264</v>
      </c>
      <c r="C2422" s="744" t="s">
        <v>1201</v>
      </c>
      <c r="D2422" s="746" t="s">
        <v>3013</v>
      </c>
      <c r="E2422" s="750">
        <v>4500</v>
      </c>
      <c r="F2422" s="744" t="s">
        <v>7456</v>
      </c>
      <c r="G2422" s="737" t="s">
        <v>7457</v>
      </c>
      <c r="H2422" s="737" t="s">
        <v>3773</v>
      </c>
      <c r="I2422" s="737" t="s">
        <v>2625</v>
      </c>
      <c r="J2422" s="753" t="s">
        <v>2511</v>
      </c>
      <c r="K2422" s="682">
        <v>5</v>
      </c>
      <c r="L2422" s="748">
        <v>12</v>
      </c>
      <c r="M2422" s="749">
        <v>59499.350000000006</v>
      </c>
      <c r="N2422" s="682">
        <v>2</v>
      </c>
      <c r="O2422" s="748">
        <v>6</v>
      </c>
      <c r="P2422" s="749">
        <v>27865.309999999998</v>
      </c>
    </row>
    <row r="2423" spans="1:16" x14ac:dyDescent="0.2">
      <c r="A2423" s="744">
        <v>480</v>
      </c>
      <c r="B2423" s="744" t="s">
        <v>1264</v>
      </c>
      <c r="C2423" s="744" t="s">
        <v>1201</v>
      </c>
      <c r="D2423" s="746" t="s">
        <v>3194</v>
      </c>
      <c r="E2423" s="750">
        <v>2100</v>
      </c>
      <c r="F2423" s="744" t="s">
        <v>7458</v>
      </c>
      <c r="G2423" s="737" t="s">
        <v>7459</v>
      </c>
      <c r="H2423" s="737" t="s">
        <v>2583</v>
      </c>
      <c r="I2423" s="737" t="s">
        <v>2526</v>
      </c>
      <c r="J2423" s="753" t="s">
        <v>2526</v>
      </c>
      <c r="K2423" s="682">
        <v>1</v>
      </c>
      <c r="L2423" s="748">
        <v>12</v>
      </c>
      <c r="M2423" s="749">
        <v>36673.870000000003</v>
      </c>
      <c r="N2423" s="682">
        <v>1</v>
      </c>
      <c r="O2423" s="748">
        <v>6</v>
      </c>
      <c r="P2423" s="749">
        <v>16483.769999999997</v>
      </c>
    </row>
    <row r="2424" spans="1:16" ht="22.5" x14ac:dyDescent="0.2">
      <c r="A2424" s="744">
        <v>480</v>
      </c>
      <c r="B2424" s="744" t="s">
        <v>1264</v>
      </c>
      <c r="C2424" s="744" t="s">
        <v>1201</v>
      </c>
      <c r="D2424" s="746" t="s">
        <v>4746</v>
      </c>
      <c r="E2424" s="750">
        <v>2500</v>
      </c>
      <c r="F2424" s="744" t="s">
        <v>7460</v>
      </c>
      <c r="G2424" s="737" t="s">
        <v>7461</v>
      </c>
      <c r="H2424" s="737" t="s">
        <v>2519</v>
      </c>
      <c r="I2424" s="737" t="s">
        <v>2519</v>
      </c>
      <c r="J2424" s="753" t="s">
        <v>2519</v>
      </c>
      <c r="K2424" s="682">
        <v>5</v>
      </c>
      <c r="L2424" s="748">
        <v>12</v>
      </c>
      <c r="M2424" s="749">
        <v>35544.97</v>
      </c>
      <c r="N2424" s="682">
        <v>2</v>
      </c>
      <c r="O2424" s="748">
        <v>6</v>
      </c>
      <c r="P2424" s="749">
        <v>15892.84</v>
      </c>
    </row>
    <row r="2425" spans="1:16" x14ac:dyDescent="0.2">
      <c r="A2425" s="744">
        <v>480</v>
      </c>
      <c r="B2425" s="744" t="s">
        <v>1264</v>
      </c>
      <c r="C2425" s="744" t="s">
        <v>1201</v>
      </c>
      <c r="D2425" s="746" t="s">
        <v>2809</v>
      </c>
      <c r="E2425" s="750">
        <v>1500</v>
      </c>
      <c r="F2425" s="744" t="s">
        <v>7462</v>
      </c>
      <c r="G2425" s="737" t="s">
        <v>7463</v>
      </c>
      <c r="H2425" s="737" t="s">
        <v>2509</v>
      </c>
      <c r="I2425" s="737" t="s">
        <v>2625</v>
      </c>
      <c r="J2425" s="753" t="s">
        <v>2511</v>
      </c>
      <c r="K2425" s="682">
        <v>7</v>
      </c>
      <c r="L2425" s="748">
        <v>12</v>
      </c>
      <c r="M2425" s="749">
        <v>25024.670000000002</v>
      </c>
      <c r="N2425" s="682">
        <v>2</v>
      </c>
      <c r="O2425" s="748">
        <v>6</v>
      </c>
      <c r="P2425" s="749">
        <v>12619.46</v>
      </c>
    </row>
    <row r="2426" spans="1:16" x14ac:dyDescent="0.2">
      <c r="A2426" s="744">
        <v>480</v>
      </c>
      <c r="B2426" s="744" t="s">
        <v>2598</v>
      </c>
      <c r="C2426" s="744" t="s">
        <v>1201</v>
      </c>
      <c r="D2426" s="746" t="s">
        <v>2614</v>
      </c>
      <c r="E2426" s="750">
        <v>1500</v>
      </c>
      <c r="F2426" s="744" t="s">
        <v>7464</v>
      </c>
      <c r="G2426" s="737" t="s">
        <v>7465</v>
      </c>
      <c r="H2426" s="737" t="s">
        <v>3524</v>
      </c>
      <c r="I2426" s="737" t="s">
        <v>2625</v>
      </c>
      <c r="J2426" s="753" t="s">
        <v>2511</v>
      </c>
      <c r="K2426" s="682">
        <v>1</v>
      </c>
      <c r="L2426" s="748">
        <v>12</v>
      </c>
      <c r="M2426" s="749">
        <v>29679.18</v>
      </c>
      <c r="N2426" s="682">
        <v>1</v>
      </c>
      <c r="O2426" s="748">
        <v>6</v>
      </c>
      <c r="P2426" s="749">
        <v>12901.95</v>
      </c>
    </row>
    <row r="2427" spans="1:16" x14ac:dyDescent="0.2">
      <c r="A2427" s="744">
        <v>480</v>
      </c>
      <c r="B2427" s="744" t="s">
        <v>2598</v>
      </c>
      <c r="C2427" s="744" t="s">
        <v>1201</v>
      </c>
      <c r="D2427" s="746" t="s">
        <v>3690</v>
      </c>
      <c r="E2427" s="750">
        <v>2100</v>
      </c>
      <c r="F2427" s="744" t="s">
        <v>7466</v>
      </c>
      <c r="G2427" s="737" t="s">
        <v>7467</v>
      </c>
      <c r="H2427" s="737" t="s">
        <v>4745</v>
      </c>
      <c r="I2427" s="737" t="s">
        <v>2625</v>
      </c>
      <c r="J2427" s="753" t="s">
        <v>2511</v>
      </c>
      <c r="K2427" s="682">
        <v>1</v>
      </c>
      <c r="L2427" s="748">
        <v>12</v>
      </c>
      <c r="M2427" s="749">
        <v>36561.80999999999</v>
      </c>
      <c r="N2427" s="682">
        <v>1</v>
      </c>
      <c r="O2427" s="748">
        <v>6</v>
      </c>
      <c r="P2427" s="749">
        <v>16604.739999999998</v>
      </c>
    </row>
    <row r="2428" spans="1:16" x14ac:dyDescent="0.2">
      <c r="A2428" s="744">
        <v>480</v>
      </c>
      <c r="B2428" s="744" t="s">
        <v>2598</v>
      </c>
      <c r="C2428" s="744" t="s">
        <v>1201</v>
      </c>
      <c r="D2428" s="746" t="s">
        <v>2700</v>
      </c>
      <c r="E2428" s="750">
        <v>1800</v>
      </c>
      <c r="F2428" s="744" t="s">
        <v>7468</v>
      </c>
      <c r="G2428" s="737" t="s">
        <v>7469</v>
      </c>
      <c r="H2428" s="737" t="s">
        <v>2830</v>
      </c>
      <c r="I2428" s="737" t="s">
        <v>2625</v>
      </c>
      <c r="J2428" s="753" t="s">
        <v>2511</v>
      </c>
      <c r="K2428" s="682">
        <v>1</v>
      </c>
      <c r="L2428" s="748">
        <v>12</v>
      </c>
      <c r="M2428" s="749">
        <v>32980.039999999994</v>
      </c>
      <c r="N2428" s="682">
        <v>1</v>
      </c>
      <c r="O2428" s="748">
        <v>6</v>
      </c>
      <c r="P2428" s="749">
        <v>14727.92</v>
      </c>
    </row>
    <row r="2429" spans="1:16" ht="22.5" x14ac:dyDescent="0.2">
      <c r="A2429" s="744">
        <v>480</v>
      </c>
      <c r="B2429" s="744" t="s">
        <v>2598</v>
      </c>
      <c r="C2429" s="744" t="s">
        <v>1201</v>
      </c>
      <c r="D2429" s="746" t="s">
        <v>2700</v>
      </c>
      <c r="E2429" s="750">
        <v>1800</v>
      </c>
      <c r="F2429" s="744" t="s">
        <v>7470</v>
      </c>
      <c r="G2429" s="737" t="s">
        <v>7471</v>
      </c>
      <c r="H2429" s="737" t="s">
        <v>7472</v>
      </c>
      <c r="I2429" s="737" t="s">
        <v>2526</v>
      </c>
      <c r="J2429" s="753" t="s">
        <v>2526</v>
      </c>
      <c r="K2429" s="682">
        <v>1</v>
      </c>
      <c r="L2429" s="748">
        <v>12</v>
      </c>
      <c r="M2429" s="749">
        <v>31731.5</v>
      </c>
      <c r="N2429" s="682">
        <v>1</v>
      </c>
      <c r="O2429" s="748">
        <v>6</v>
      </c>
      <c r="P2429" s="749">
        <v>14257.22</v>
      </c>
    </row>
    <row r="2430" spans="1:16" x14ac:dyDescent="0.2">
      <c r="A2430" s="744">
        <v>480</v>
      </c>
      <c r="B2430" s="744" t="s">
        <v>1264</v>
      </c>
      <c r="C2430" s="744" t="s">
        <v>1201</v>
      </c>
      <c r="D2430" s="746" t="s">
        <v>7473</v>
      </c>
      <c r="E2430" s="750">
        <v>3500</v>
      </c>
      <c r="F2430" s="744" t="s">
        <v>7474</v>
      </c>
      <c r="G2430" s="737" t="s">
        <v>7475</v>
      </c>
      <c r="H2430" s="737" t="s">
        <v>4885</v>
      </c>
      <c r="I2430" s="737" t="s">
        <v>2625</v>
      </c>
      <c r="J2430" s="753" t="s">
        <v>2511</v>
      </c>
      <c r="K2430" s="682">
        <v>1</v>
      </c>
      <c r="L2430" s="748">
        <v>12</v>
      </c>
      <c r="M2430" s="749">
        <v>47442.599999999991</v>
      </c>
      <c r="N2430" s="682">
        <v>1</v>
      </c>
      <c r="O2430" s="748">
        <v>6</v>
      </c>
      <c r="P2430" s="749">
        <v>21813.32</v>
      </c>
    </row>
    <row r="2431" spans="1:16" x14ac:dyDescent="0.2">
      <c r="A2431" s="744">
        <v>480</v>
      </c>
      <c r="B2431" s="744" t="s">
        <v>2598</v>
      </c>
      <c r="C2431" s="744" t="s">
        <v>1201</v>
      </c>
      <c r="D2431" s="746" t="s">
        <v>2865</v>
      </c>
      <c r="E2431" s="750">
        <v>1800</v>
      </c>
      <c r="F2431" s="744" t="s">
        <v>7476</v>
      </c>
      <c r="G2431" s="737" t="s">
        <v>7477</v>
      </c>
      <c r="H2431" s="737" t="s">
        <v>3095</v>
      </c>
      <c r="I2431" s="737" t="s">
        <v>2625</v>
      </c>
      <c r="J2431" s="753" t="s">
        <v>2511</v>
      </c>
      <c r="K2431" s="682">
        <v>5</v>
      </c>
      <c r="L2431" s="748">
        <v>12</v>
      </c>
      <c r="M2431" s="749">
        <v>27082.359999999997</v>
      </c>
      <c r="N2431" s="682">
        <v>2</v>
      </c>
      <c r="O2431" s="748">
        <v>6</v>
      </c>
      <c r="P2431" s="749">
        <v>11521.869999999999</v>
      </c>
    </row>
    <row r="2432" spans="1:16" x14ac:dyDescent="0.2">
      <c r="A2432" s="744">
        <v>480</v>
      </c>
      <c r="B2432" s="744" t="s">
        <v>1264</v>
      </c>
      <c r="C2432" s="744" t="s">
        <v>1201</v>
      </c>
      <c r="D2432" s="746" t="s">
        <v>4532</v>
      </c>
      <c r="E2432" s="750">
        <v>2100</v>
      </c>
      <c r="F2432" s="744" t="s">
        <v>7478</v>
      </c>
      <c r="G2432" s="737" t="s">
        <v>7479</v>
      </c>
      <c r="H2432" s="737" t="s">
        <v>7480</v>
      </c>
      <c r="I2432" s="737" t="s">
        <v>2526</v>
      </c>
      <c r="J2432" s="753" t="s">
        <v>2526</v>
      </c>
      <c r="K2432" s="682">
        <v>1</v>
      </c>
      <c r="L2432" s="748">
        <v>12</v>
      </c>
      <c r="M2432" s="749">
        <v>35487.520000000004</v>
      </c>
      <c r="N2432" s="682">
        <v>1</v>
      </c>
      <c r="O2432" s="748">
        <v>6</v>
      </c>
      <c r="P2432" s="749">
        <v>16009.59</v>
      </c>
    </row>
    <row r="2433" spans="1:16" x14ac:dyDescent="0.2">
      <c r="A2433" s="744">
        <v>480</v>
      </c>
      <c r="B2433" s="744" t="s">
        <v>1264</v>
      </c>
      <c r="C2433" s="744" t="s">
        <v>1201</v>
      </c>
      <c r="D2433" s="746" t="s">
        <v>3141</v>
      </c>
      <c r="E2433" s="750">
        <v>2100</v>
      </c>
      <c r="F2433" s="744" t="s">
        <v>7481</v>
      </c>
      <c r="G2433" s="737" t="s">
        <v>7482</v>
      </c>
      <c r="H2433" s="737" t="s">
        <v>2583</v>
      </c>
      <c r="I2433" s="737" t="s">
        <v>2526</v>
      </c>
      <c r="J2433" s="753" t="s">
        <v>2526</v>
      </c>
      <c r="K2433" s="682">
        <v>1</v>
      </c>
      <c r="L2433" s="748">
        <v>12</v>
      </c>
      <c r="M2433" s="749">
        <v>36186.62999999999</v>
      </c>
      <c r="N2433" s="682">
        <v>1</v>
      </c>
      <c r="O2433" s="748">
        <v>6</v>
      </c>
      <c r="P2433" s="749">
        <v>16260.609999999999</v>
      </c>
    </row>
    <row r="2434" spans="1:16" ht="22.5" x14ac:dyDescent="0.2">
      <c r="A2434" s="744">
        <v>480</v>
      </c>
      <c r="B2434" s="744" t="s">
        <v>1264</v>
      </c>
      <c r="C2434" s="744" t="s">
        <v>1201</v>
      </c>
      <c r="D2434" s="746" t="s">
        <v>7483</v>
      </c>
      <c r="E2434" s="750">
        <v>2100</v>
      </c>
      <c r="F2434" s="744" t="s">
        <v>7484</v>
      </c>
      <c r="G2434" s="737" t="s">
        <v>7485</v>
      </c>
      <c r="H2434" s="737" t="s">
        <v>2929</v>
      </c>
      <c r="I2434" s="737" t="s">
        <v>2625</v>
      </c>
      <c r="J2434" s="753" t="s">
        <v>2511</v>
      </c>
      <c r="K2434" s="682">
        <v>1</v>
      </c>
      <c r="L2434" s="748">
        <v>12</v>
      </c>
      <c r="M2434" s="749">
        <v>36647.910000000003</v>
      </c>
      <c r="N2434" s="682">
        <v>1</v>
      </c>
      <c r="O2434" s="748">
        <v>6</v>
      </c>
      <c r="P2434" s="749">
        <v>16199.78</v>
      </c>
    </row>
    <row r="2435" spans="1:16" x14ac:dyDescent="0.2">
      <c r="A2435" s="744">
        <v>480</v>
      </c>
      <c r="B2435" s="744" t="s">
        <v>2598</v>
      </c>
      <c r="C2435" s="744" t="s">
        <v>1201</v>
      </c>
      <c r="D2435" s="746" t="s">
        <v>2700</v>
      </c>
      <c r="E2435" s="750">
        <v>1500</v>
      </c>
      <c r="F2435" s="744" t="s">
        <v>7486</v>
      </c>
      <c r="G2435" s="737" t="s">
        <v>7487</v>
      </c>
      <c r="H2435" s="737" t="s">
        <v>7488</v>
      </c>
      <c r="I2435" s="737" t="s">
        <v>2625</v>
      </c>
      <c r="J2435" s="753" t="s">
        <v>2511</v>
      </c>
      <c r="K2435" s="682">
        <v>1</v>
      </c>
      <c r="L2435" s="748">
        <v>12</v>
      </c>
      <c r="M2435" s="749">
        <v>27070.079999999991</v>
      </c>
      <c r="N2435" s="682">
        <v>1</v>
      </c>
      <c r="O2435" s="748">
        <v>6</v>
      </c>
      <c r="P2435" s="749">
        <v>12834.439999999999</v>
      </c>
    </row>
    <row r="2436" spans="1:16" x14ac:dyDescent="0.2">
      <c r="A2436" s="744">
        <v>480</v>
      </c>
      <c r="B2436" s="744" t="s">
        <v>2598</v>
      </c>
      <c r="C2436" s="744" t="s">
        <v>1201</v>
      </c>
      <c r="D2436" s="746" t="s">
        <v>7489</v>
      </c>
      <c r="E2436" s="750">
        <v>2500</v>
      </c>
      <c r="F2436" s="744" t="s">
        <v>7490</v>
      </c>
      <c r="G2436" s="737" t="s">
        <v>7491</v>
      </c>
      <c r="H2436" s="737" t="s">
        <v>2583</v>
      </c>
      <c r="I2436" s="737" t="s">
        <v>2526</v>
      </c>
      <c r="J2436" s="753" t="s">
        <v>2526</v>
      </c>
      <c r="K2436" s="682">
        <v>5</v>
      </c>
      <c r="L2436" s="748">
        <v>12</v>
      </c>
      <c r="M2436" s="749">
        <v>35197.56</v>
      </c>
      <c r="N2436" s="682">
        <v>2</v>
      </c>
      <c r="O2436" s="748">
        <v>6</v>
      </c>
      <c r="P2436" s="749">
        <v>15743.02</v>
      </c>
    </row>
    <row r="2437" spans="1:16" x14ac:dyDescent="0.2">
      <c r="A2437" s="744">
        <v>480</v>
      </c>
      <c r="B2437" s="744" t="s">
        <v>1264</v>
      </c>
      <c r="C2437" s="744" t="s">
        <v>1201</v>
      </c>
      <c r="D2437" s="746" t="s">
        <v>2809</v>
      </c>
      <c r="E2437" s="750">
        <v>1500</v>
      </c>
      <c r="F2437" s="744" t="s">
        <v>7492</v>
      </c>
      <c r="G2437" s="737" t="s">
        <v>7493</v>
      </c>
      <c r="H2437" s="737" t="s">
        <v>2688</v>
      </c>
      <c r="I2437" s="737" t="s">
        <v>2625</v>
      </c>
      <c r="J2437" s="753" t="s">
        <v>2511</v>
      </c>
      <c r="K2437" s="682">
        <v>1</v>
      </c>
      <c r="L2437" s="748">
        <v>12</v>
      </c>
      <c r="M2437" s="749">
        <v>11856.890000000001</v>
      </c>
      <c r="N2437" s="682"/>
      <c r="O2437" s="748"/>
      <c r="P2437" s="749"/>
    </row>
    <row r="2438" spans="1:16" ht="22.5" x14ac:dyDescent="0.2">
      <c r="A2438" s="744">
        <v>480</v>
      </c>
      <c r="B2438" s="744" t="s">
        <v>2598</v>
      </c>
      <c r="C2438" s="744" t="s">
        <v>1201</v>
      </c>
      <c r="D2438" s="746" t="s">
        <v>2604</v>
      </c>
      <c r="E2438" s="750">
        <v>1500</v>
      </c>
      <c r="F2438" s="744" t="s">
        <v>7494</v>
      </c>
      <c r="G2438" s="737" t="s">
        <v>7495</v>
      </c>
      <c r="H2438" s="737" t="s">
        <v>7496</v>
      </c>
      <c r="I2438" s="737" t="s">
        <v>2625</v>
      </c>
      <c r="J2438" s="753" t="s">
        <v>2511</v>
      </c>
      <c r="K2438" s="682">
        <v>1</v>
      </c>
      <c r="L2438" s="748">
        <v>12</v>
      </c>
      <c r="M2438" s="749">
        <v>29385.140000000003</v>
      </c>
      <c r="N2438" s="682">
        <v>1</v>
      </c>
      <c r="O2438" s="748">
        <v>6</v>
      </c>
      <c r="P2438" s="749">
        <v>12127.769999999999</v>
      </c>
    </row>
    <row r="2439" spans="1:16" x14ac:dyDescent="0.2">
      <c r="A2439" s="744">
        <v>480</v>
      </c>
      <c r="B2439" s="744" t="s">
        <v>2598</v>
      </c>
      <c r="C2439" s="744" t="s">
        <v>1201</v>
      </c>
      <c r="D2439" s="746" t="s">
        <v>2968</v>
      </c>
      <c r="E2439" s="750">
        <v>1500</v>
      </c>
      <c r="F2439" s="744" t="s">
        <v>7497</v>
      </c>
      <c r="G2439" s="737" t="s">
        <v>7498</v>
      </c>
      <c r="H2439" s="737" t="s">
        <v>2583</v>
      </c>
      <c r="I2439" s="737" t="s">
        <v>2526</v>
      </c>
      <c r="J2439" s="753" t="s">
        <v>2526</v>
      </c>
      <c r="K2439" s="682">
        <v>1</v>
      </c>
      <c r="L2439" s="748">
        <v>12</v>
      </c>
      <c r="M2439" s="749">
        <v>29185.579999999998</v>
      </c>
      <c r="N2439" s="682">
        <v>1</v>
      </c>
      <c r="O2439" s="748">
        <v>6</v>
      </c>
      <c r="P2439" s="749">
        <v>12926.94</v>
      </c>
    </row>
    <row r="2440" spans="1:16" ht="22.5" x14ac:dyDescent="0.2">
      <c r="A2440" s="744">
        <v>480</v>
      </c>
      <c r="B2440" s="744" t="s">
        <v>2598</v>
      </c>
      <c r="C2440" s="744" t="s">
        <v>1201</v>
      </c>
      <c r="D2440" s="746" t="s">
        <v>2604</v>
      </c>
      <c r="E2440" s="750">
        <v>1500</v>
      </c>
      <c r="F2440" s="744" t="s">
        <v>7499</v>
      </c>
      <c r="G2440" s="737" t="s">
        <v>7500</v>
      </c>
      <c r="H2440" s="737" t="s">
        <v>2583</v>
      </c>
      <c r="I2440" s="737" t="s">
        <v>2526</v>
      </c>
      <c r="J2440" s="753" t="s">
        <v>2526</v>
      </c>
      <c r="K2440" s="682">
        <v>1</v>
      </c>
      <c r="L2440" s="748">
        <v>12</v>
      </c>
      <c r="M2440" s="749">
        <v>28944.329999999998</v>
      </c>
      <c r="N2440" s="682">
        <v>1</v>
      </c>
      <c r="O2440" s="748">
        <v>6</v>
      </c>
      <c r="P2440" s="749">
        <v>12712.63</v>
      </c>
    </row>
    <row r="2441" spans="1:16" x14ac:dyDescent="0.2">
      <c r="A2441" s="744">
        <v>480</v>
      </c>
      <c r="B2441" s="744" t="s">
        <v>1264</v>
      </c>
      <c r="C2441" s="744" t="s">
        <v>1201</v>
      </c>
      <c r="D2441" s="746" t="s">
        <v>4532</v>
      </c>
      <c r="E2441" s="750">
        <v>2100</v>
      </c>
      <c r="F2441" s="744" t="s">
        <v>7501</v>
      </c>
      <c r="G2441" s="737" t="s">
        <v>7502</v>
      </c>
      <c r="H2441" s="737" t="s">
        <v>2587</v>
      </c>
      <c r="I2441" s="737" t="s">
        <v>2526</v>
      </c>
      <c r="J2441" s="753" t="s">
        <v>2526</v>
      </c>
      <c r="K2441" s="682">
        <v>1</v>
      </c>
      <c r="L2441" s="748">
        <v>12</v>
      </c>
      <c r="M2441" s="749">
        <v>36219.47</v>
      </c>
      <c r="N2441" s="682">
        <v>1</v>
      </c>
      <c r="O2441" s="748">
        <v>6</v>
      </c>
      <c r="P2441" s="749">
        <v>16165.660000000002</v>
      </c>
    </row>
    <row r="2442" spans="1:16" x14ac:dyDescent="0.2">
      <c r="A2442" s="744">
        <v>480</v>
      </c>
      <c r="B2442" s="744" t="s">
        <v>1264</v>
      </c>
      <c r="C2442" s="744" t="s">
        <v>1201</v>
      </c>
      <c r="D2442" s="746" t="s">
        <v>2604</v>
      </c>
      <c r="E2442" s="750">
        <v>1500</v>
      </c>
      <c r="F2442" s="744" t="s">
        <v>2040</v>
      </c>
      <c r="G2442" s="737" t="s">
        <v>7503</v>
      </c>
      <c r="H2442" s="737" t="s">
        <v>2583</v>
      </c>
      <c r="I2442" s="737" t="s">
        <v>2526</v>
      </c>
      <c r="J2442" s="753" t="s">
        <v>2526</v>
      </c>
      <c r="K2442" s="682">
        <v>1</v>
      </c>
      <c r="L2442" s="748">
        <v>10</v>
      </c>
      <c r="M2442" s="749">
        <v>9056.67</v>
      </c>
      <c r="N2442" s="682"/>
      <c r="O2442" s="748"/>
      <c r="P2442" s="749"/>
    </row>
    <row r="2443" spans="1:16" ht="22.5" x14ac:dyDescent="0.2">
      <c r="A2443" s="744">
        <v>480</v>
      </c>
      <c r="B2443" s="744" t="s">
        <v>2598</v>
      </c>
      <c r="C2443" s="744" t="s">
        <v>1201</v>
      </c>
      <c r="D2443" s="746" t="s">
        <v>2604</v>
      </c>
      <c r="E2443" s="750">
        <v>1500</v>
      </c>
      <c r="F2443" s="744" t="s">
        <v>7504</v>
      </c>
      <c r="G2443" s="737" t="s">
        <v>7505</v>
      </c>
      <c r="H2443" s="737" t="s">
        <v>2583</v>
      </c>
      <c r="I2443" s="737" t="s">
        <v>2526</v>
      </c>
      <c r="J2443" s="753" t="s">
        <v>2526</v>
      </c>
      <c r="K2443" s="682">
        <v>1</v>
      </c>
      <c r="L2443" s="748">
        <v>12</v>
      </c>
      <c r="M2443" s="749">
        <v>29778.35</v>
      </c>
      <c r="N2443" s="682">
        <v>1</v>
      </c>
      <c r="O2443" s="748">
        <v>6</v>
      </c>
      <c r="P2443" s="749">
        <v>12930</v>
      </c>
    </row>
    <row r="2444" spans="1:16" x14ac:dyDescent="0.2">
      <c r="A2444" s="744">
        <v>480</v>
      </c>
      <c r="B2444" s="744" t="s">
        <v>2598</v>
      </c>
      <c r="C2444" s="744" t="s">
        <v>1201</v>
      </c>
      <c r="D2444" s="746" t="s">
        <v>2700</v>
      </c>
      <c r="E2444" s="750">
        <v>1800</v>
      </c>
      <c r="F2444" s="744" t="s">
        <v>7506</v>
      </c>
      <c r="G2444" s="737" t="s">
        <v>7507</v>
      </c>
      <c r="H2444" s="737" t="s">
        <v>3524</v>
      </c>
      <c r="I2444" s="737" t="s">
        <v>2625</v>
      </c>
      <c r="J2444" s="753" t="s">
        <v>2511</v>
      </c>
      <c r="K2444" s="682">
        <v>1</v>
      </c>
      <c r="L2444" s="748">
        <v>12</v>
      </c>
      <c r="M2444" s="749">
        <v>33176.400000000001</v>
      </c>
      <c r="N2444" s="682">
        <v>1</v>
      </c>
      <c r="O2444" s="748">
        <v>6</v>
      </c>
      <c r="P2444" s="749">
        <v>14651.25</v>
      </c>
    </row>
    <row r="2445" spans="1:16" x14ac:dyDescent="0.2">
      <c r="A2445" s="744">
        <v>480</v>
      </c>
      <c r="B2445" s="744" t="s">
        <v>2598</v>
      </c>
      <c r="C2445" s="744" t="s">
        <v>1201</v>
      </c>
      <c r="D2445" s="746" t="s">
        <v>4931</v>
      </c>
      <c r="E2445" s="750">
        <v>2500</v>
      </c>
      <c r="F2445" s="744" t="s">
        <v>7508</v>
      </c>
      <c r="G2445" s="737" t="s">
        <v>7509</v>
      </c>
      <c r="H2445" s="737" t="s">
        <v>2806</v>
      </c>
      <c r="I2445" s="737" t="s">
        <v>2625</v>
      </c>
      <c r="J2445" s="753" t="s">
        <v>2511</v>
      </c>
      <c r="K2445" s="682">
        <v>1</v>
      </c>
      <c r="L2445" s="748">
        <v>12</v>
      </c>
      <c r="M2445" s="749">
        <v>41242.500000000007</v>
      </c>
      <c r="N2445" s="682">
        <v>1</v>
      </c>
      <c r="O2445" s="748">
        <v>6</v>
      </c>
      <c r="P2445" s="749">
        <v>18824.18</v>
      </c>
    </row>
    <row r="2446" spans="1:16" x14ac:dyDescent="0.2">
      <c r="A2446" s="744">
        <v>480</v>
      </c>
      <c r="B2446" s="744" t="s">
        <v>2598</v>
      </c>
      <c r="C2446" s="744" t="s">
        <v>1201</v>
      </c>
      <c r="D2446" s="746" t="s">
        <v>2700</v>
      </c>
      <c r="E2446" s="750">
        <v>1800</v>
      </c>
      <c r="F2446" s="744" t="s">
        <v>7510</v>
      </c>
      <c r="G2446" s="737" t="s">
        <v>7511</v>
      </c>
      <c r="H2446" s="737" t="s">
        <v>3472</v>
      </c>
      <c r="I2446" s="737" t="s">
        <v>2526</v>
      </c>
      <c r="J2446" s="753" t="s">
        <v>2526</v>
      </c>
      <c r="K2446" s="682">
        <v>1</v>
      </c>
      <c r="L2446" s="748">
        <v>12</v>
      </c>
      <c r="M2446" s="749">
        <v>26211.510000000002</v>
      </c>
      <c r="N2446" s="682">
        <v>1</v>
      </c>
      <c r="O2446" s="748">
        <v>6</v>
      </c>
      <c r="P2446" s="749">
        <v>14718.009999999998</v>
      </c>
    </row>
    <row r="2447" spans="1:16" x14ac:dyDescent="0.2">
      <c r="A2447" s="744">
        <v>480</v>
      </c>
      <c r="B2447" s="744" t="s">
        <v>2598</v>
      </c>
      <c r="C2447" s="744" t="s">
        <v>1201</v>
      </c>
      <c r="D2447" s="746" t="s">
        <v>2614</v>
      </c>
      <c r="E2447" s="750">
        <v>1500</v>
      </c>
      <c r="F2447" s="744" t="s">
        <v>7512</v>
      </c>
      <c r="G2447" s="737" t="s">
        <v>7513</v>
      </c>
      <c r="H2447" s="737" t="s">
        <v>3472</v>
      </c>
      <c r="I2447" s="737" t="s">
        <v>2526</v>
      </c>
      <c r="J2447" s="753" t="s">
        <v>2526</v>
      </c>
      <c r="K2447" s="682">
        <v>5</v>
      </c>
      <c r="L2447" s="748">
        <v>12</v>
      </c>
      <c r="M2447" s="749">
        <v>29632.920000000002</v>
      </c>
      <c r="N2447" s="682">
        <v>2</v>
      </c>
      <c r="O2447" s="748">
        <v>6</v>
      </c>
      <c r="P2447" s="749">
        <v>12930</v>
      </c>
    </row>
    <row r="2448" spans="1:16" ht="22.5" x14ac:dyDescent="0.2">
      <c r="A2448" s="744">
        <v>480</v>
      </c>
      <c r="B2448" s="744" t="s">
        <v>2598</v>
      </c>
      <c r="C2448" s="744" t="s">
        <v>1201</v>
      </c>
      <c r="D2448" s="746" t="s">
        <v>2647</v>
      </c>
      <c r="E2448" s="750">
        <v>1500</v>
      </c>
      <c r="F2448" s="744" t="s">
        <v>7514</v>
      </c>
      <c r="G2448" s="737" t="s">
        <v>7515</v>
      </c>
      <c r="H2448" s="737" t="s">
        <v>7516</v>
      </c>
      <c r="I2448" s="737" t="s">
        <v>2625</v>
      </c>
      <c r="J2448" s="753" t="s">
        <v>2511</v>
      </c>
      <c r="K2448" s="682">
        <v>1</v>
      </c>
      <c r="L2448" s="748">
        <v>12</v>
      </c>
      <c r="M2448" s="749">
        <v>29622.499999999996</v>
      </c>
      <c r="N2448" s="682">
        <v>1</v>
      </c>
      <c r="O2448" s="748">
        <v>6</v>
      </c>
      <c r="P2448" s="749">
        <v>12858.349999999999</v>
      </c>
    </row>
    <row r="2449" spans="1:16" x14ac:dyDescent="0.2">
      <c r="A2449" s="744">
        <v>480</v>
      </c>
      <c r="B2449" s="744" t="s">
        <v>2598</v>
      </c>
      <c r="C2449" s="744" t="s">
        <v>1201</v>
      </c>
      <c r="D2449" s="746" t="s">
        <v>2682</v>
      </c>
      <c r="E2449" s="750">
        <v>1500</v>
      </c>
      <c r="F2449" s="744" t="s">
        <v>7517</v>
      </c>
      <c r="G2449" s="737" t="s">
        <v>7518</v>
      </c>
      <c r="H2449" s="737" t="s">
        <v>3087</v>
      </c>
      <c r="I2449" s="737" t="s">
        <v>2526</v>
      </c>
      <c r="J2449" s="753" t="s">
        <v>2526</v>
      </c>
      <c r="K2449" s="682">
        <v>1</v>
      </c>
      <c r="L2449" s="748">
        <v>12</v>
      </c>
      <c r="M2449" s="749">
        <v>29626.110000000008</v>
      </c>
      <c r="N2449" s="682">
        <v>1</v>
      </c>
      <c r="O2449" s="748">
        <v>6</v>
      </c>
      <c r="P2449" s="749">
        <v>12921.94</v>
      </c>
    </row>
    <row r="2450" spans="1:16" ht="22.5" x14ac:dyDescent="0.2">
      <c r="A2450" s="744">
        <v>480</v>
      </c>
      <c r="B2450" s="744" t="s">
        <v>1264</v>
      </c>
      <c r="C2450" s="744" t="s">
        <v>1201</v>
      </c>
      <c r="D2450" s="746" t="s">
        <v>2999</v>
      </c>
      <c r="E2450" s="750">
        <v>5000</v>
      </c>
      <c r="F2450" s="744" t="s">
        <v>7519</v>
      </c>
      <c r="G2450" s="737" t="s">
        <v>7520</v>
      </c>
      <c r="H2450" s="737" t="s">
        <v>2873</v>
      </c>
      <c r="I2450" s="737" t="s">
        <v>2625</v>
      </c>
      <c r="J2450" s="753" t="s">
        <v>2511</v>
      </c>
      <c r="K2450" s="682">
        <v>1</v>
      </c>
      <c r="L2450" s="748">
        <v>3</v>
      </c>
      <c r="M2450" s="749">
        <v>21737.809999999998</v>
      </c>
      <c r="N2450" s="682"/>
      <c r="O2450" s="748"/>
      <c r="P2450" s="749"/>
    </row>
    <row r="2451" spans="1:16" x14ac:dyDescent="0.2">
      <c r="A2451" s="744">
        <v>480</v>
      </c>
      <c r="B2451" s="744" t="s">
        <v>1264</v>
      </c>
      <c r="C2451" s="744" t="s">
        <v>1201</v>
      </c>
      <c r="D2451" s="746" t="s">
        <v>2621</v>
      </c>
      <c r="E2451" s="750">
        <v>1800</v>
      </c>
      <c r="F2451" s="744" t="s">
        <v>7521</v>
      </c>
      <c r="G2451" s="737" t="s">
        <v>7522</v>
      </c>
      <c r="H2451" s="737" t="s">
        <v>4745</v>
      </c>
      <c r="I2451" s="737" t="s">
        <v>2625</v>
      </c>
      <c r="J2451" s="753" t="s">
        <v>2511</v>
      </c>
      <c r="K2451" s="682">
        <v>5</v>
      </c>
      <c r="L2451" s="748">
        <v>12</v>
      </c>
      <c r="M2451" s="749">
        <v>33223.33</v>
      </c>
      <c r="N2451" s="682">
        <v>2</v>
      </c>
      <c r="O2451" s="748">
        <v>6</v>
      </c>
      <c r="P2451" s="749">
        <v>14730</v>
      </c>
    </row>
    <row r="2452" spans="1:16" ht="22.5" x14ac:dyDescent="0.2">
      <c r="A2452" s="744">
        <v>480</v>
      </c>
      <c r="B2452" s="744" t="s">
        <v>1264</v>
      </c>
      <c r="C2452" s="744" t="s">
        <v>1201</v>
      </c>
      <c r="D2452" s="746" t="s">
        <v>3025</v>
      </c>
      <c r="E2452" s="750">
        <v>1800</v>
      </c>
      <c r="F2452" s="744" t="s">
        <v>7523</v>
      </c>
      <c r="G2452" s="737" t="s">
        <v>7524</v>
      </c>
      <c r="H2452" s="737" t="s">
        <v>2583</v>
      </c>
      <c r="I2452" s="737" t="s">
        <v>2603</v>
      </c>
      <c r="J2452" s="753" t="s">
        <v>2547</v>
      </c>
      <c r="K2452" s="682">
        <v>1</v>
      </c>
      <c r="L2452" s="748">
        <v>12</v>
      </c>
      <c r="M2452" s="749">
        <v>33246.779999999992</v>
      </c>
      <c r="N2452" s="682">
        <v>1</v>
      </c>
      <c r="O2452" s="748">
        <v>6</v>
      </c>
      <c r="P2452" s="749">
        <v>14715.939999999999</v>
      </c>
    </row>
    <row r="2453" spans="1:16" x14ac:dyDescent="0.2">
      <c r="A2453" s="744">
        <v>480</v>
      </c>
      <c r="B2453" s="744" t="s">
        <v>2598</v>
      </c>
      <c r="C2453" s="744" t="s">
        <v>1201</v>
      </c>
      <c r="D2453" s="746" t="s">
        <v>7525</v>
      </c>
      <c r="E2453" s="750">
        <v>2500</v>
      </c>
      <c r="F2453" s="744" t="s">
        <v>7526</v>
      </c>
      <c r="G2453" s="737" t="s">
        <v>7527</v>
      </c>
      <c r="H2453" s="737" t="s">
        <v>3506</v>
      </c>
      <c r="I2453" s="737" t="s">
        <v>2625</v>
      </c>
      <c r="J2453" s="753" t="s">
        <v>2511</v>
      </c>
      <c r="K2453" s="682">
        <v>1</v>
      </c>
      <c r="L2453" s="748">
        <v>12</v>
      </c>
      <c r="M2453" s="749">
        <v>41497.090000000011</v>
      </c>
      <c r="N2453" s="682">
        <v>1</v>
      </c>
      <c r="O2453" s="748">
        <v>6</v>
      </c>
      <c r="P2453" s="749">
        <v>18818</v>
      </c>
    </row>
    <row r="2454" spans="1:16" x14ac:dyDescent="0.2">
      <c r="A2454" s="744">
        <v>480</v>
      </c>
      <c r="B2454" s="744" t="s">
        <v>1264</v>
      </c>
      <c r="C2454" s="744" t="s">
        <v>1201</v>
      </c>
      <c r="D2454" s="746" t="s">
        <v>3307</v>
      </c>
      <c r="E2454" s="750">
        <v>2100</v>
      </c>
      <c r="F2454" s="744" t="s">
        <v>7528</v>
      </c>
      <c r="G2454" s="737" t="s">
        <v>7529</v>
      </c>
      <c r="H2454" s="737" t="s">
        <v>5171</v>
      </c>
      <c r="I2454" s="737" t="s">
        <v>2526</v>
      </c>
      <c r="J2454" s="753" t="s">
        <v>2526</v>
      </c>
      <c r="K2454" s="682">
        <v>1</v>
      </c>
      <c r="L2454" s="748">
        <v>12</v>
      </c>
      <c r="M2454" s="749">
        <v>36512.6</v>
      </c>
      <c r="N2454" s="682">
        <v>1</v>
      </c>
      <c r="O2454" s="748">
        <v>6</v>
      </c>
      <c r="P2454" s="749">
        <v>16404.509999999998</v>
      </c>
    </row>
    <row r="2455" spans="1:16" x14ac:dyDescent="0.2">
      <c r="A2455" s="744">
        <v>480</v>
      </c>
      <c r="B2455" s="744" t="s">
        <v>1264</v>
      </c>
      <c r="C2455" s="744" t="s">
        <v>1201</v>
      </c>
      <c r="D2455" s="746" t="s">
        <v>2614</v>
      </c>
      <c r="E2455" s="750">
        <v>1500</v>
      </c>
      <c r="F2455" s="744" t="s">
        <v>7530</v>
      </c>
      <c r="G2455" s="737" t="s">
        <v>7531</v>
      </c>
      <c r="H2455" s="737" t="s">
        <v>2587</v>
      </c>
      <c r="I2455" s="737" t="s">
        <v>2526</v>
      </c>
      <c r="J2455" s="753" t="s">
        <v>2526</v>
      </c>
      <c r="K2455" s="682">
        <v>5</v>
      </c>
      <c r="L2455" s="748">
        <v>12</v>
      </c>
      <c r="M2455" s="749">
        <v>29570.84</v>
      </c>
      <c r="N2455" s="682">
        <v>2</v>
      </c>
      <c r="O2455" s="748">
        <v>6</v>
      </c>
      <c r="P2455" s="749">
        <v>12988.33</v>
      </c>
    </row>
    <row r="2456" spans="1:16" x14ac:dyDescent="0.2">
      <c r="A2456" s="744">
        <v>480</v>
      </c>
      <c r="B2456" s="744" t="s">
        <v>1264</v>
      </c>
      <c r="C2456" s="744" t="s">
        <v>1201</v>
      </c>
      <c r="D2456" s="746" t="s">
        <v>2614</v>
      </c>
      <c r="E2456" s="750">
        <v>1500</v>
      </c>
      <c r="F2456" s="744" t="s">
        <v>7532</v>
      </c>
      <c r="G2456" s="737" t="s">
        <v>7533</v>
      </c>
      <c r="H2456" s="737" t="s">
        <v>2519</v>
      </c>
      <c r="I2456" s="737" t="s">
        <v>2519</v>
      </c>
      <c r="J2456" s="753" t="s">
        <v>2519</v>
      </c>
      <c r="K2456" s="682">
        <v>5</v>
      </c>
      <c r="L2456" s="748">
        <v>12</v>
      </c>
      <c r="M2456" s="749">
        <v>23546.77</v>
      </c>
      <c r="N2456" s="682">
        <v>2</v>
      </c>
      <c r="O2456" s="748">
        <v>6</v>
      </c>
      <c r="P2456" s="749">
        <v>9918.33</v>
      </c>
    </row>
    <row r="2457" spans="1:16" x14ac:dyDescent="0.2">
      <c r="A2457" s="744">
        <v>480</v>
      </c>
      <c r="B2457" s="744" t="s">
        <v>1264</v>
      </c>
      <c r="C2457" s="744" t="s">
        <v>1201</v>
      </c>
      <c r="D2457" s="746" t="s">
        <v>3025</v>
      </c>
      <c r="E2457" s="750">
        <v>1800</v>
      </c>
      <c r="F2457" s="744" t="s">
        <v>7534</v>
      </c>
      <c r="G2457" s="737" t="s">
        <v>7535</v>
      </c>
      <c r="H2457" s="737" t="s">
        <v>7536</v>
      </c>
      <c r="I2457" s="737" t="s">
        <v>2625</v>
      </c>
      <c r="J2457" s="753" t="s">
        <v>2511</v>
      </c>
      <c r="K2457" s="682">
        <v>1</v>
      </c>
      <c r="L2457" s="748">
        <v>12</v>
      </c>
      <c r="M2457" s="749">
        <v>33257.639999999985</v>
      </c>
      <c r="N2457" s="682">
        <v>1</v>
      </c>
      <c r="O2457" s="748">
        <v>6</v>
      </c>
      <c r="P2457" s="749">
        <v>14721.849999999999</v>
      </c>
    </row>
    <row r="2458" spans="1:16" ht="22.5" x14ac:dyDescent="0.2">
      <c r="A2458" s="744">
        <v>480</v>
      </c>
      <c r="B2458" s="744" t="s">
        <v>2598</v>
      </c>
      <c r="C2458" s="744" t="s">
        <v>1201</v>
      </c>
      <c r="D2458" s="746" t="s">
        <v>2509</v>
      </c>
      <c r="E2458" s="750">
        <v>4500</v>
      </c>
      <c r="F2458" s="744" t="s">
        <v>7537</v>
      </c>
      <c r="G2458" s="737" t="s">
        <v>7538</v>
      </c>
      <c r="H2458" s="737" t="s">
        <v>2555</v>
      </c>
      <c r="I2458" s="737" t="s">
        <v>2625</v>
      </c>
      <c r="J2458" s="753" t="s">
        <v>2511</v>
      </c>
      <c r="K2458" s="682">
        <v>5</v>
      </c>
      <c r="L2458" s="748">
        <v>12</v>
      </c>
      <c r="M2458" s="749">
        <v>65671.87000000001</v>
      </c>
      <c r="N2458" s="682">
        <v>2</v>
      </c>
      <c r="O2458" s="748">
        <v>6</v>
      </c>
      <c r="P2458" s="749">
        <v>30891.46</v>
      </c>
    </row>
    <row r="2459" spans="1:16" x14ac:dyDescent="0.2">
      <c r="A2459" s="744">
        <v>480</v>
      </c>
      <c r="B2459" s="744" t="s">
        <v>1264</v>
      </c>
      <c r="C2459" s="744" t="s">
        <v>1201</v>
      </c>
      <c r="D2459" s="746" t="s">
        <v>3908</v>
      </c>
      <c r="E2459" s="750">
        <v>2100</v>
      </c>
      <c r="F2459" s="744" t="s">
        <v>7539</v>
      </c>
      <c r="G2459" s="737" t="s">
        <v>7540</v>
      </c>
      <c r="H2459" s="737" t="s">
        <v>2587</v>
      </c>
      <c r="I2459" s="737" t="s">
        <v>2526</v>
      </c>
      <c r="J2459" s="753" t="s">
        <v>2526</v>
      </c>
      <c r="K2459" s="682">
        <v>5</v>
      </c>
      <c r="L2459" s="748">
        <v>12</v>
      </c>
      <c r="M2459" s="749">
        <v>36756.989999999991</v>
      </c>
      <c r="N2459" s="682">
        <v>2</v>
      </c>
      <c r="O2459" s="748">
        <v>6</v>
      </c>
      <c r="P2459" s="749">
        <v>16424.019999999997</v>
      </c>
    </row>
    <row r="2460" spans="1:16" x14ac:dyDescent="0.2">
      <c r="A2460" s="744">
        <v>480</v>
      </c>
      <c r="B2460" s="744" t="s">
        <v>1264</v>
      </c>
      <c r="C2460" s="744" t="s">
        <v>1201</v>
      </c>
      <c r="D2460" s="746" t="s">
        <v>2854</v>
      </c>
      <c r="E2460" s="750">
        <v>1500</v>
      </c>
      <c r="F2460" s="744" t="s">
        <v>7541</v>
      </c>
      <c r="G2460" s="737" t="s">
        <v>7542</v>
      </c>
      <c r="H2460" s="737" t="s">
        <v>2583</v>
      </c>
      <c r="I2460" s="737" t="s">
        <v>2526</v>
      </c>
      <c r="J2460" s="753" t="s">
        <v>2526</v>
      </c>
      <c r="K2460" s="682">
        <v>1</v>
      </c>
      <c r="L2460" s="748">
        <v>12</v>
      </c>
      <c r="M2460" s="749">
        <v>29188.880000000008</v>
      </c>
      <c r="N2460" s="682">
        <v>1</v>
      </c>
      <c r="O2460" s="748">
        <v>6</v>
      </c>
      <c r="P2460" s="749">
        <v>12842.36</v>
      </c>
    </row>
    <row r="2461" spans="1:16" x14ac:dyDescent="0.2">
      <c r="A2461" s="744">
        <v>480</v>
      </c>
      <c r="B2461" s="744" t="s">
        <v>1264</v>
      </c>
      <c r="C2461" s="744" t="s">
        <v>1201</v>
      </c>
      <c r="D2461" s="746" t="s">
        <v>2604</v>
      </c>
      <c r="E2461" s="750">
        <v>1500</v>
      </c>
      <c r="F2461" s="744" t="s">
        <v>7543</v>
      </c>
      <c r="G2461" s="737" t="s">
        <v>7544</v>
      </c>
      <c r="H2461" s="737" t="s">
        <v>2587</v>
      </c>
      <c r="I2461" s="737" t="s">
        <v>2526</v>
      </c>
      <c r="J2461" s="753" t="s">
        <v>2526</v>
      </c>
      <c r="K2461" s="682">
        <v>1</v>
      </c>
      <c r="L2461" s="748">
        <v>3</v>
      </c>
      <c r="M2461" s="749">
        <v>1133.33</v>
      </c>
      <c r="N2461" s="682"/>
      <c r="O2461" s="748"/>
      <c r="P2461" s="749"/>
    </row>
    <row r="2462" spans="1:16" x14ac:dyDescent="0.2">
      <c r="A2462" s="744">
        <v>480</v>
      </c>
      <c r="B2462" s="744" t="s">
        <v>1264</v>
      </c>
      <c r="C2462" s="744" t="s">
        <v>1201</v>
      </c>
      <c r="D2462" s="746" t="s">
        <v>5968</v>
      </c>
      <c r="E2462" s="750">
        <v>2500</v>
      </c>
      <c r="F2462" s="744" t="s">
        <v>7545</v>
      </c>
      <c r="G2462" s="737" t="s">
        <v>7546</v>
      </c>
      <c r="H2462" s="737" t="s">
        <v>2509</v>
      </c>
      <c r="I2462" s="737" t="s">
        <v>2625</v>
      </c>
      <c r="J2462" s="753" t="s">
        <v>2511</v>
      </c>
      <c r="K2462" s="682">
        <v>1</v>
      </c>
      <c r="L2462" s="748">
        <v>12</v>
      </c>
      <c r="M2462" s="749">
        <v>41485.43</v>
      </c>
      <c r="N2462" s="682">
        <v>1</v>
      </c>
      <c r="O2462" s="748">
        <v>6</v>
      </c>
      <c r="P2462" s="749">
        <v>18846.650000000001</v>
      </c>
    </row>
    <row r="2463" spans="1:16" ht="22.5" x14ac:dyDescent="0.2">
      <c r="A2463" s="744">
        <v>480</v>
      </c>
      <c r="B2463" s="744" t="s">
        <v>1264</v>
      </c>
      <c r="C2463" s="744" t="s">
        <v>1201</v>
      </c>
      <c r="D2463" s="746" t="s">
        <v>5038</v>
      </c>
      <c r="E2463" s="750">
        <v>2100</v>
      </c>
      <c r="F2463" s="744" t="s">
        <v>7547</v>
      </c>
      <c r="G2463" s="737" t="s">
        <v>7548</v>
      </c>
      <c r="H2463" s="737" t="s">
        <v>7549</v>
      </c>
      <c r="I2463" s="737" t="s">
        <v>2625</v>
      </c>
      <c r="J2463" s="753" t="s">
        <v>2511</v>
      </c>
      <c r="K2463" s="682">
        <v>1</v>
      </c>
      <c r="L2463" s="748">
        <v>12</v>
      </c>
      <c r="M2463" s="749">
        <v>36698.280000000006</v>
      </c>
      <c r="N2463" s="682">
        <v>1</v>
      </c>
      <c r="O2463" s="748">
        <v>6</v>
      </c>
      <c r="P2463" s="749">
        <v>16602.41</v>
      </c>
    </row>
    <row r="2464" spans="1:16" x14ac:dyDescent="0.2">
      <c r="A2464" s="744">
        <v>480</v>
      </c>
      <c r="B2464" s="744" t="s">
        <v>2598</v>
      </c>
      <c r="C2464" s="744" t="s">
        <v>1201</v>
      </c>
      <c r="D2464" s="746" t="s">
        <v>2700</v>
      </c>
      <c r="E2464" s="750">
        <v>1800</v>
      </c>
      <c r="F2464" s="744" t="s">
        <v>7550</v>
      </c>
      <c r="G2464" s="737" t="s">
        <v>7551</v>
      </c>
      <c r="H2464" s="737" t="s">
        <v>2640</v>
      </c>
      <c r="I2464" s="737" t="s">
        <v>2625</v>
      </c>
      <c r="J2464" s="753" t="s">
        <v>2511</v>
      </c>
      <c r="K2464" s="682">
        <v>1</v>
      </c>
      <c r="L2464" s="748">
        <v>12</v>
      </c>
      <c r="M2464" s="749">
        <v>31536.979999999996</v>
      </c>
      <c r="N2464" s="682">
        <v>1</v>
      </c>
      <c r="O2464" s="748">
        <v>6</v>
      </c>
      <c r="P2464" s="749">
        <v>14593.11</v>
      </c>
    </row>
    <row r="2465" spans="1:16" ht="22.5" x14ac:dyDescent="0.2">
      <c r="A2465" s="744">
        <v>480</v>
      </c>
      <c r="B2465" s="744" t="s">
        <v>1264</v>
      </c>
      <c r="C2465" s="744" t="s">
        <v>1201</v>
      </c>
      <c r="D2465" s="746" t="s">
        <v>3036</v>
      </c>
      <c r="E2465" s="750">
        <v>2100</v>
      </c>
      <c r="F2465" s="744" t="s">
        <v>7552</v>
      </c>
      <c r="G2465" s="737" t="s">
        <v>7553</v>
      </c>
      <c r="H2465" s="737" t="s">
        <v>2583</v>
      </c>
      <c r="I2465" s="737" t="s">
        <v>2526</v>
      </c>
      <c r="J2465" s="753" t="s">
        <v>2526</v>
      </c>
      <c r="K2465" s="682">
        <v>1</v>
      </c>
      <c r="L2465" s="748">
        <v>12</v>
      </c>
      <c r="M2465" s="749">
        <v>36097.06</v>
      </c>
      <c r="N2465" s="682">
        <v>1</v>
      </c>
      <c r="O2465" s="748">
        <v>6</v>
      </c>
      <c r="P2465" s="749">
        <v>15568.18</v>
      </c>
    </row>
    <row r="2466" spans="1:16" x14ac:dyDescent="0.2">
      <c r="A2466" s="744">
        <v>480</v>
      </c>
      <c r="B2466" s="744" t="s">
        <v>1264</v>
      </c>
      <c r="C2466" s="744" t="s">
        <v>1201</v>
      </c>
      <c r="D2466" s="746" t="s">
        <v>3036</v>
      </c>
      <c r="E2466" s="750">
        <v>2100</v>
      </c>
      <c r="F2466" s="744" t="s">
        <v>7554</v>
      </c>
      <c r="G2466" s="737" t="s">
        <v>7555</v>
      </c>
      <c r="H2466" s="737" t="s">
        <v>6613</v>
      </c>
      <c r="I2466" s="737" t="s">
        <v>2526</v>
      </c>
      <c r="J2466" s="753" t="s">
        <v>2526</v>
      </c>
      <c r="K2466" s="682">
        <v>1</v>
      </c>
      <c r="L2466" s="748">
        <v>12</v>
      </c>
      <c r="M2466" s="749">
        <v>36888.949999999997</v>
      </c>
      <c r="N2466" s="682">
        <v>1</v>
      </c>
      <c r="O2466" s="748">
        <v>6</v>
      </c>
      <c r="P2466" s="749">
        <v>16526.739999999998</v>
      </c>
    </row>
    <row r="2467" spans="1:16" ht="22.5" x14ac:dyDescent="0.2">
      <c r="A2467" s="744">
        <v>480</v>
      </c>
      <c r="B2467" s="744" t="s">
        <v>2598</v>
      </c>
      <c r="C2467" s="744" t="s">
        <v>1201</v>
      </c>
      <c r="D2467" s="746" t="s">
        <v>2604</v>
      </c>
      <c r="E2467" s="750">
        <v>1500</v>
      </c>
      <c r="F2467" s="744" t="s">
        <v>7556</v>
      </c>
      <c r="G2467" s="737" t="s">
        <v>7557</v>
      </c>
      <c r="H2467" s="737" t="s">
        <v>2583</v>
      </c>
      <c r="I2467" s="737" t="s">
        <v>2526</v>
      </c>
      <c r="J2467" s="753" t="s">
        <v>2526</v>
      </c>
      <c r="K2467" s="682">
        <v>1</v>
      </c>
      <c r="L2467" s="748">
        <v>12</v>
      </c>
      <c r="M2467" s="749">
        <v>29526.25</v>
      </c>
      <c r="N2467" s="682">
        <v>1</v>
      </c>
      <c r="O2467" s="748">
        <v>6</v>
      </c>
      <c r="P2467" s="749">
        <v>12928.05</v>
      </c>
    </row>
    <row r="2468" spans="1:16" ht="22.5" x14ac:dyDescent="0.2">
      <c r="A2468" s="744">
        <v>480</v>
      </c>
      <c r="B2468" s="744" t="s">
        <v>1264</v>
      </c>
      <c r="C2468" s="744" t="s">
        <v>1201</v>
      </c>
      <c r="D2468" s="746" t="s">
        <v>2650</v>
      </c>
      <c r="E2468" s="750">
        <v>2100</v>
      </c>
      <c r="F2468" s="744" t="s">
        <v>7558</v>
      </c>
      <c r="G2468" s="737" t="s">
        <v>7559</v>
      </c>
      <c r="H2468" s="737" t="s">
        <v>7560</v>
      </c>
      <c r="I2468" s="737" t="s">
        <v>2625</v>
      </c>
      <c r="J2468" s="753" t="s">
        <v>2511</v>
      </c>
      <c r="K2468" s="682">
        <v>6</v>
      </c>
      <c r="L2468" s="748">
        <v>12</v>
      </c>
      <c r="M2468" s="749">
        <v>26714.58</v>
      </c>
      <c r="N2468" s="682">
        <v>2</v>
      </c>
      <c r="O2468" s="748">
        <v>6</v>
      </c>
      <c r="P2468" s="749">
        <v>13529.71</v>
      </c>
    </row>
    <row r="2469" spans="1:16" x14ac:dyDescent="0.2">
      <c r="A2469" s="744">
        <v>480</v>
      </c>
      <c r="B2469" s="744" t="s">
        <v>1264</v>
      </c>
      <c r="C2469" s="744" t="s">
        <v>1201</v>
      </c>
      <c r="D2469" s="746" t="s">
        <v>2663</v>
      </c>
      <c r="E2469" s="750">
        <v>2300</v>
      </c>
      <c r="F2469" s="744" t="s">
        <v>1663</v>
      </c>
      <c r="G2469" s="737" t="s">
        <v>1664</v>
      </c>
      <c r="H2469" s="737" t="s">
        <v>3424</v>
      </c>
      <c r="I2469" s="737" t="s">
        <v>2526</v>
      </c>
      <c r="J2469" s="753" t="s">
        <v>2526</v>
      </c>
      <c r="K2469" s="682">
        <v>1</v>
      </c>
      <c r="L2469" s="748">
        <v>6</v>
      </c>
      <c r="M2469" s="749">
        <v>24390.399999999994</v>
      </c>
      <c r="N2469" s="682"/>
      <c r="O2469" s="748"/>
      <c r="P2469" s="749"/>
    </row>
    <row r="2470" spans="1:16" x14ac:dyDescent="0.2">
      <c r="A2470" s="744">
        <v>480</v>
      </c>
      <c r="B2470" s="744" t="s">
        <v>1264</v>
      </c>
      <c r="C2470" s="744" t="s">
        <v>1201</v>
      </c>
      <c r="D2470" s="746" t="s">
        <v>2674</v>
      </c>
      <c r="E2470" s="750">
        <v>1500</v>
      </c>
      <c r="F2470" s="744" t="s">
        <v>7561</v>
      </c>
      <c r="G2470" s="737" t="s">
        <v>7562</v>
      </c>
      <c r="H2470" s="737" t="s">
        <v>7563</v>
      </c>
      <c r="I2470" s="737" t="s">
        <v>2526</v>
      </c>
      <c r="J2470" s="753" t="s">
        <v>2526</v>
      </c>
      <c r="K2470" s="682">
        <v>1</v>
      </c>
      <c r="L2470" s="748">
        <v>12</v>
      </c>
      <c r="M2470" s="749">
        <v>28958.73</v>
      </c>
      <c r="N2470" s="682">
        <v>1</v>
      </c>
      <c r="O2470" s="748">
        <v>6</v>
      </c>
      <c r="P2470" s="749">
        <v>12858.34</v>
      </c>
    </row>
    <row r="2471" spans="1:16" x14ac:dyDescent="0.2">
      <c r="A2471" s="744">
        <v>480</v>
      </c>
      <c r="B2471" s="744" t="s">
        <v>1264</v>
      </c>
      <c r="C2471" s="744" t="s">
        <v>1201</v>
      </c>
      <c r="D2471" s="746" t="s">
        <v>7564</v>
      </c>
      <c r="E2471" s="750">
        <v>4000</v>
      </c>
      <c r="F2471" s="744" t="s">
        <v>7565</v>
      </c>
      <c r="G2471" s="737" t="s">
        <v>7566</v>
      </c>
      <c r="H2471" s="737" t="s">
        <v>6827</v>
      </c>
      <c r="I2471" s="737" t="s">
        <v>2625</v>
      </c>
      <c r="J2471" s="753" t="s">
        <v>2511</v>
      </c>
      <c r="K2471" s="682">
        <v>5</v>
      </c>
      <c r="L2471" s="748">
        <v>12</v>
      </c>
      <c r="M2471" s="749">
        <v>59466.250000000007</v>
      </c>
      <c r="N2471" s="682">
        <v>2</v>
      </c>
      <c r="O2471" s="748">
        <v>6</v>
      </c>
      <c r="P2471" s="749">
        <v>27761.54</v>
      </c>
    </row>
    <row r="2472" spans="1:16" x14ac:dyDescent="0.2">
      <c r="A2472" s="744">
        <v>480</v>
      </c>
      <c r="B2472" s="744" t="s">
        <v>1264</v>
      </c>
      <c r="C2472" s="744" t="s">
        <v>1201</v>
      </c>
      <c r="D2472" s="746" t="s">
        <v>7567</v>
      </c>
      <c r="E2472" s="750">
        <v>6700</v>
      </c>
      <c r="F2472" s="744" t="s">
        <v>7568</v>
      </c>
      <c r="G2472" s="737" t="s">
        <v>7569</v>
      </c>
      <c r="H2472" s="737" t="s">
        <v>7570</v>
      </c>
      <c r="I2472" s="737" t="s">
        <v>2625</v>
      </c>
      <c r="J2472" s="753" t="s">
        <v>2511</v>
      </c>
      <c r="K2472" s="682">
        <v>4</v>
      </c>
      <c r="L2472" s="748">
        <v>9</v>
      </c>
      <c r="M2472" s="749">
        <v>65816.66</v>
      </c>
      <c r="N2472" s="682"/>
      <c r="O2472" s="748"/>
      <c r="P2472" s="749"/>
    </row>
    <row r="2473" spans="1:16" x14ac:dyDescent="0.2">
      <c r="A2473" s="744">
        <v>480</v>
      </c>
      <c r="B2473" s="744" t="s">
        <v>1264</v>
      </c>
      <c r="C2473" s="744" t="s">
        <v>1201</v>
      </c>
      <c r="D2473" s="746" t="s">
        <v>7571</v>
      </c>
      <c r="E2473" s="750">
        <v>3500</v>
      </c>
      <c r="F2473" s="744" t="s">
        <v>7572</v>
      </c>
      <c r="G2473" s="737" t="s">
        <v>7573</v>
      </c>
      <c r="H2473" s="737" t="s">
        <v>2519</v>
      </c>
      <c r="I2473" s="737" t="s">
        <v>2519</v>
      </c>
      <c r="J2473" s="753" t="s">
        <v>2519</v>
      </c>
      <c r="K2473" s="682">
        <v>5</v>
      </c>
      <c r="L2473" s="748">
        <v>12</v>
      </c>
      <c r="M2473" s="749">
        <v>47372.110000000008</v>
      </c>
      <c r="N2473" s="682">
        <v>2</v>
      </c>
      <c r="O2473" s="748">
        <v>6</v>
      </c>
      <c r="P2473" s="749">
        <v>21895.09</v>
      </c>
    </row>
    <row r="2474" spans="1:16" ht="22.5" x14ac:dyDescent="0.2">
      <c r="A2474" s="744">
        <v>480</v>
      </c>
      <c r="B2474" s="744" t="s">
        <v>2598</v>
      </c>
      <c r="C2474" s="744" t="s">
        <v>1201</v>
      </c>
      <c r="D2474" s="746" t="s">
        <v>2604</v>
      </c>
      <c r="E2474" s="750">
        <v>1500</v>
      </c>
      <c r="F2474" s="744" t="s">
        <v>7574</v>
      </c>
      <c r="G2474" s="737" t="s">
        <v>7575</v>
      </c>
      <c r="H2474" s="737" t="s">
        <v>7576</v>
      </c>
      <c r="I2474" s="737" t="s">
        <v>2625</v>
      </c>
      <c r="J2474" s="753" t="s">
        <v>2511</v>
      </c>
      <c r="K2474" s="682">
        <v>1</v>
      </c>
      <c r="L2474" s="748">
        <v>12</v>
      </c>
      <c r="M2474" s="749">
        <v>29020.23</v>
      </c>
      <c r="N2474" s="682">
        <v>1</v>
      </c>
      <c r="O2474" s="748">
        <v>6</v>
      </c>
      <c r="P2474" s="749">
        <v>12571.25</v>
      </c>
    </row>
    <row r="2475" spans="1:16" x14ac:dyDescent="0.2">
      <c r="A2475" s="744">
        <v>480</v>
      </c>
      <c r="B2475" s="744" t="s">
        <v>2598</v>
      </c>
      <c r="C2475" s="744" t="s">
        <v>1201</v>
      </c>
      <c r="D2475" s="746" t="s">
        <v>2614</v>
      </c>
      <c r="E2475" s="750">
        <v>1500</v>
      </c>
      <c r="F2475" s="744" t="s">
        <v>7577</v>
      </c>
      <c r="G2475" s="737" t="s">
        <v>7578</v>
      </c>
      <c r="H2475" s="737" t="s">
        <v>7579</v>
      </c>
      <c r="I2475" s="737" t="s">
        <v>2625</v>
      </c>
      <c r="J2475" s="753" t="s">
        <v>2511</v>
      </c>
      <c r="K2475" s="682">
        <v>1</v>
      </c>
      <c r="L2475" s="748">
        <v>12</v>
      </c>
      <c r="M2475" s="749">
        <v>29033.470000000005</v>
      </c>
      <c r="N2475" s="682">
        <v>1</v>
      </c>
      <c r="O2475" s="748">
        <v>6</v>
      </c>
      <c r="P2475" s="749">
        <v>12778.89</v>
      </c>
    </row>
    <row r="2476" spans="1:16" x14ac:dyDescent="0.2">
      <c r="A2476" s="744">
        <v>480</v>
      </c>
      <c r="B2476" s="744" t="s">
        <v>2598</v>
      </c>
      <c r="C2476" s="744" t="s">
        <v>1201</v>
      </c>
      <c r="D2476" s="746" t="s">
        <v>2854</v>
      </c>
      <c r="E2476" s="750">
        <v>1500</v>
      </c>
      <c r="F2476" s="744" t="s">
        <v>7580</v>
      </c>
      <c r="G2476" s="737" t="s">
        <v>7581</v>
      </c>
      <c r="H2476" s="737" t="s">
        <v>3472</v>
      </c>
      <c r="I2476" s="737" t="s">
        <v>2526</v>
      </c>
      <c r="J2476" s="753" t="s">
        <v>2526</v>
      </c>
      <c r="K2476" s="682">
        <v>1</v>
      </c>
      <c r="L2476" s="748">
        <v>12</v>
      </c>
      <c r="M2476" s="749">
        <v>29319.599999999991</v>
      </c>
      <c r="N2476" s="682">
        <v>1</v>
      </c>
      <c r="O2476" s="748">
        <v>6</v>
      </c>
      <c r="P2476" s="749">
        <v>12854.29</v>
      </c>
    </row>
    <row r="2477" spans="1:16" x14ac:dyDescent="0.2">
      <c r="A2477" s="744">
        <v>480</v>
      </c>
      <c r="B2477" s="744" t="s">
        <v>1264</v>
      </c>
      <c r="C2477" s="744" t="s">
        <v>1201</v>
      </c>
      <c r="D2477" s="746" t="s">
        <v>7582</v>
      </c>
      <c r="E2477" s="750">
        <v>4500</v>
      </c>
      <c r="F2477" s="744" t="s">
        <v>7583</v>
      </c>
      <c r="G2477" s="737" t="s">
        <v>7584</v>
      </c>
      <c r="H2477" s="737" t="s">
        <v>2519</v>
      </c>
      <c r="I2477" s="737" t="s">
        <v>2519</v>
      </c>
      <c r="J2477" s="753" t="s">
        <v>2519</v>
      </c>
      <c r="K2477" s="682">
        <v>5</v>
      </c>
      <c r="L2477" s="748">
        <v>12</v>
      </c>
      <c r="M2477" s="749">
        <v>58149.979999999996</v>
      </c>
      <c r="N2477" s="682">
        <v>2</v>
      </c>
      <c r="O2477" s="748">
        <v>6</v>
      </c>
      <c r="P2477" s="749">
        <v>27696.559999999998</v>
      </c>
    </row>
    <row r="2478" spans="1:16" ht="22.5" x14ac:dyDescent="0.2">
      <c r="A2478" s="744">
        <v>480</v>
      </c>
      <c r="B2478" s="744" t="s">
        <v>1264</v>
      </c>
      <c r="C2478" s="744" t="s">
        <v>1201</v>
      </c>
      <c r="D2478" s="746" t="s">
        <v>4986</v>
      </c>
      <c r="E2478" s="750">
        <v>2100</v>
      </c>
      <c r="F2478" s="744" t="s">
        <v>7585</v>
      </c>
      <c r="G2478" s="737" t="s">
        <v>7586</v>
      </c>
      <c r="H2478" s="737" t="s">
        <v>3424</v>
      </c>
      <c r="I2478" s="737" t="s">
        <v>2526</v>
      </c>
      <c r="J2478" s="753" t="s">
        <v>2526</v>
      </c>
      <c r="K2478" s="682">
        <v>1</v>
      </c>
      <c r="L2478" s="748">
        <v>12</v>
      </c>
      <c r="M2478" s="749">
        <v>36513.97</v>
      </c>
      <c r="N2478" s="682">
        <v>1</v>
      </c>
      <c r="O2478" s="748">
        <v>6</v>
      </c>
      <c r="P2478" s="749">
        <v>16150.97</v>
      </c>
    </row>
    <row r="2479" spans="1:16" x14ac:dyDescent="0.2">
      <c r="A2479" s="744">
        <v>480</v>
      </c>
      <c r="B2479" s="744" t="s">
        <v>2598</v>
      </c>
      <c r="C2479" s="744" t="s">
        <v>1201</v>
      </c>
      <c r="D2479" s="746" t="s">
        <v>2700</v>
      </c>
      <c r="E2479" s="750">
        <v>1800</v>
      </c>
      <c r="F2479" s="744" t="s">
        <v>7587</v>
      </c>
      <c r="G2479" s="737" t="s">
        <v>7588</v>
      </c>
      <c r="H2479" s="737" t="s">
        <v>7589</v>
      </c>
      <c r="I2479" s="737" t="s">
        <v>2526</v>
      </c>
      <c r="J2479" s="753" t="s">
        <v>2526</v>
      </c>
      <c r="K2479" s="682">
        <v>1</v>
      </c>
      <c r="L2479" s="748">
        <v>12</v>
      </c>
      <c r="M2479" s="749">
        <v>32243.56</v>
      </c>
      <c r="N2479" s="682">
        <v>1</v>
      </c>
      <c r="O2479" s="748">
        <v>6</v>
      </c>
      <c r="P2479" s="749">
        <v>14337.869999999999</v>
      </c>
    </row>
    <row r="2480" spans="1:16" x14ac:dyDescent="0.2">
      <c r="A2480" s="744">
        <v>480</v>
      </c>
      <c r="B2480" s="744" t="s">
        <v>1264</v>
      </c>
      <c r="C2480" s="744" t="s">
        <v>1201</v>
      </c>
      <c r="D2480" s="746" t="s">
        <v>2614</v>
      </c>
      <c r="E2480" s="750">
        <v>1500</v>
      </c>
      <c r="F2480" s="744" t="s">
        <v>7590</v>
      </c>
      <c r="G2480" s="737" t="s">
        <v>7591</v>
      </c>
      <c r="H2480" s="737" t="s">
        <v>2587</v>
      </c>
      <c r="I2480" s="737" t="s">
        <v>2526</v>
      </c>
      <c r="J2480" s="753" t="s">
        <v>2526</v>
      </c>
      <c r="K2480" s="682">
        <v>1</v>
      </c>
      <c r="L2480" s="748">
        <v>12</v>
      </c>
      <c r="M2480" s="749">
        <v>29475.859999999997</v>
      </c>
      <c r="N2480" s="682">
        <v>1</v>
      </c>
      <c r="O2480" s="748">
        <v>6</v>
      </c>
      <c r="P2480" s="749">
        <v>12788.18</v>
      </c>
    </row>
    <row r="2481" spans="1:16" x14ac:dyDescent="0.2">
      <c r="A2481" s="744">
        <v>480</v>
      </c>
      <c r="B2481" s="744" t="s">
        <v>2598</v>
      </c>
      <c r="C2481" s="744" t="s">
        <v>1201</v>
      </c>
      <c r="D2481" s="746" t="s">
        <v>2700</v>
      </c>
      <c r="E2481" s="750">
        <v>1800</v>
      </c>
      <c r="F2481" s="744" t="s">
        <v>7592</v>
      </c>
      <c r="G2481" s="737" t="s">
        <v>7593</v>
      </c>
      <c r="H2481" s="737" t="s">
        <v>2519</v>
      </c>
      <c r="I2481" s="737" t="s">
        <v>2519</v>
      </c>
      <c r="J2481" s="753" t="s">
        <v>2519</v>
      </c>
      <c r="K2481" s="682">
        <v>5</v>
      </c>
      <c r="L2481" s="748">
        <v>12</v>
      </c>
      <c r="M2481" s="749">
        <v>33031.769999999997</v>
      </c>
      <c r="N2481" s="682">
        <v>2</v>
      </c>
      <c r="O2481" s="748">
        <v>6</v>
      </c>
      <c r="P2481" s="749">
        <v>14727.439999999999</v>
      </c>
    </row>
    <row r="2482" spans="1:16" x14ac:dyDescent="0.2">
      <c r="A2482" s="744">
        <v>480</v>
      </c>
      <c r="B2482" s="744" t="s">
        <v>2598</v>
      </c>
      <c r="C2482" s="744" t="s">
        <v>1201</v>
      </c>
      <c r="D2482" s="746" t="s">
        <v>2614</v>
      </c>
      <c r="E2482" s="750">
        <v>1500</v>
      </c>
      <c r="F2482" s="744" t="s">
        <v>7594</v>
      </c>
      <c r="G2482" s="737" t="s">
        <v>7595</v>
      </c>
      <c r="H2482" s="737" t="s">
        <v>2519</v>
      </c>
      <c r="I2482" s="737" t="s">
        <v>2519</v>
      </c>
      <c r="J2482" s="753" t="s">
        <v>2519</v>
      </c>
      <c r="K2482" s="682">
        <v>5</v>
      </c>
      <c r="L2482" s="748">
        <v>12</v>
      </c>
      <c r="M2482" s="749">
        <v>23277.91</v>
      </c>
      <c r="N2482" s="682">
        <v>2</v>
      </c>
      <c r="O2482" s="748">
        <v>6</v>
      </c>
      <c r="P2482" s="749">
        <v>9791.24</v>
      </c>
    </row>
    <row r="2483" spans="1:16" x14ac:dyDescent="0.2">
      <c r="A2483" s="744">
        <v>480</v>
      </c>
      <c r="B2483" s="744" t="s">
        <v>1264</v>
      </c>
      <c r="C2483" s="744" t="s">
        <v>1201</v>
      </c>
      <c r="D2483" s="746" t="s">
        <v>2674</v>
      </c>
      <c r="E2483" s="750">
        <v>1500</v>
      </c>
      <c r="F2483" s="744" t="s">
        <v>7596</v>
      </c>
      <c r="G2483" s="737" t="s">
        <v>7597</v>
      </c>
      <c r="H2483" s="737" t="s">
        <v>2873</v>
      </c>
      <c r="I2483" s="737" t="s">
        <v>2625</v>
      </c>
      <c r="J2483" s="753" t="s">
        <v>2511</v>
      </c>
      <c r="K2483" s="682">
        <v>1</v>
      </c>
      <c r="L2483" s="748">
        <v>12</v>
      </c>
      <c r="M2483" s="749">
        <v>29419.430000000004</v>
      </c>
      <c r="N2483" s="682">
        <v>1</v>
      </c>
      <c r="O2483" s="748">
        <v>6</v>
      </c>
      <c r="P2483" s="749">
        <v>12788.62</v>
      </c>
    </row>
    <row r="2484" spans="1:16" x14ac:dyDescent="0.2">
      <c r="A2484" s="744">
        <v>480</v>
      </c>
      <c r="B2484" s="744" t="s">
        <v>1264</v>
      </c>
      <c r="C2484" s="744" t="s">
        <v>1201</v>
      </c>
      <c r="D2484" s="746" t="s">
        <v>2877</v>
      </c>
      <c r="E2484" s="750">
        <v>2100</v>
      </c>
      <c r="F2484" s="744" t="s">
        <v>7598</v>
      </c>
      <c r="G2484" s="737" t="s">
        <v>7599</v>
      </c>
      <c r="H2484" s="737" t="s">
        <v>2578</v>
      </c>
      <c r="I2484" s="737" t="s">
        <v>2625</v>
      </c>
      <c r="J2484" s="753" t="s">
        <v>2511</v>
      </c>
      <c r="K2484" s="682">
        <v>5</v>
      </c>
      <c r="L2484" s="748">
        <v>12</v>
      </c>
      <c r="M2484" s="749">
        <v>30328.18</v>
      </c>
      <c r="N2484" s="682">
        <v>2</v>
      </c>
      <c r="O2484" s="748">
        <v>6</v>
      </c>
      <c r="P2484" s="749">
        <v>13530</v>
      </c>
    </row>
    <row r="2485" spans="1:16" x14ac:dyDescent="0.2">
      <c r="A2485" s="744">
        <v>480</v>
      </c>
      <c r="B2485" s="744" t="s">
        <v>1264</v>
      </c>
      <c r="C2485" s="744" t="s">
        <v>1201</v>
      </c>
      <c r="D2485" s="746" t="s">
        <v>2621</v>
      </c>
      <c r="E2485" s="750">
        <v>1800</v>
      </c>
      <c r="F2485" s="744" t="s">
        <v>7600</v>
      </c>
      <c r="G2485" s="737" t="s">
        <v>7601</v>
      </c>
      <c r="H2485" s="737" t="s">
        <v>2509</v>
      </c>
      <c r="I2485" s="737" t="s">
        <v>2625</v>
      </c>
      <c r="J2485" s="753" t="s">
        <v>2511</v>
      </c>
      <c r="K2485" s="682">
        <v>1</v>
      </c>
      <c r="L2485" s="748">
        <v>1</v>
      </c>
      <c r="M2485" s="749">
        <v>7439.8</v>
      </c>
      <c r="N2485" s="682"/>
      <c r="O2485" s="748"/>
      <c r="P2485" s="749"/>
    </row>
    <row r="2486" spans="1:16" x14ac:dyDescent="0.2">
      <c r="A2486" s="744">
        <v>480</v>
      </c>
      <c r="B2486" s="744" t="s">
        <v>1264</v>
      </c>
      <c r="C2486" s="744" t="s">
        <v>1201</v>
      </c>
      <c r="D2486" s="746" t="s">
        <v>7602</v>
      </c>
      <c r="E2486" s="750">
        <v>2500</v>
      </c>
      <c r="F2486" s="744" t="s">
        <v>7603</v>
      </c>
      <c r="G2486" s="737" t="s">
        <v>7604</v>
      </c>
      <c r="H2486" s="737" t="s">
        <v>7259</v>
      </c>
      <c r="I2486" s="737" t="s">
        <v>2625</v>
      </c>
      <c r="J2486" s="753" t="s">
        <v>2511</v>
      </c>
      <c r="K2486" s="682">
        <v>5</v>
      </c>
      <c r="L2486" s="748">
        <v>12</v>
      </c>
      <c r="M2486" s="749">
        <v>41697.29</v>
      </c>
      <c r="N2486" s="682">
        <v>1</v>
      </c>
      <c r="O2486" s="748">
        <v>6</v>
      </c>
      <c r="P2486" s="749">
        <v>18895.419999999998</v>
      </c>
    </row>
    <row r="2487" spans="1:16" x14ac:dyDescent="0.2">
      <c r="A2487" s="744">
        <v>480</v>
      </c>
      <c r="B2487" s="744" t="s">
        <v>1264</v>
      </c>
      <c r="C2487" s="744" t="s">
        <v>1201</v>
      </c>
      <c r="D2487" s="746" t="s">
        <v>6995</v>
      </c>
      <c r="E2487" s="750">
        <v>6000</v>
      </c>
      <c r="F2487" s="744" t="s">
        <v>7605</v>
      </c>
      <c r="G2487" s="737" t="s">
        <v>7606</v>
      </c>
      <c r="H2487" s="737" t="s">
        <v>2806</v>
      </c>
      <c r="I2487" s="737" t="s">
        <v>2625</v>
      </c>
      <c r="J2487" s="753" t="s">
        <v>2511</v>
      </c>
      <c r="K2487" s="682">
        <v>1</v>
      </c>
      <c r="L2487" s="748">
        <v>12</v>
      </c>
      <c r="M2487" s="749">
        <v>77677.91</v>
      </c>
      <c r="N2487" s="682">
        <v>1</v>
      </c>
      <c r="O2487" s="748">
        <v>6</v>
      </c>
      <c r="P2487" s="749">
        <v>36927.919999999998</v>
      </c>
    </row>
    <row r="2488" spans="1:16" x14ac:dyDescent="0.2">
      <c r="A2488" s="744">
        <v>480</v>
      </c>
      <c r="B2488" s="744" t="s">
        <v>2598</v>
      </c>
      <c r="C2488" s="744" t="s">
        <v>1201</v>
      </c>
      <c r="D2488" s="746" t="s">
        <v>2641</v>
      </c>
      <c r="E2488" s="750">
        <v>2100</v>
      </c>
      <c r="F2488" s="744" t="s">
        <v>7607</v>
      </c>
      <c r="G2488" s="737" t="s">
        <v>7608</v>
      </c>
      <c r="H2488" s="737" t="s">
        <v>7609</v>
      </c>
      <c r="I2488" s="737" t="s">
        <v>2625</v>
      </c>
      <c r="J2488" s="753" t="s">
        <v>2511</v>
      </c>
      <c r="K2488" s="682">
        <v>5</v>
      </c>
      <c r="L2488" s="748">
        <v>12</v>
      </c>
      <c r="M2488" s="749">
        <v>30725.439999999999</v>
      </c>
      <c r="N2488" s="682">
        <v>2</v>
      </c>
      <c r="O2488" s="748">
        <v>6</v>
      </c>
      <c r="P2488" s="749">
        <v>13509.14</v>
      </c>
    </row>
    <row r="2489" spans="1:16" ht="22.5" x14ac:dyDescent="0.2">
      <c r="A2489" s="744">
        <v>480</v>
      </c>
      <c r="B2489" s="744" t="s">
        <v>2598</v>
      </c>
      <c r="C2489" s="744" t="s">
        <v>1201</v>
      </c>
      <c r="D2489" s="746" t="s">
        <v>2700</v>
      </c>
      <c r="E2489" s="750">
        <v>1800</v>
      </c>
      <c r="F2489" s="744" t="s">
        <v>7610</v>
      </c>
      <c r="G2489" s="737" t="s">
        <v>7611</v>
      </c>
      <c r="H2489" s="737" t="s">
        <v>2987</v>
      </c>
      <c r="I2489" s="737" t="s">
        <v>2625</v>
      </c>
      <c r="J2489" s="753" t="s">
        <v>2511</v>
      </c>
      <c r="K2489" s="682">
        <v>5</v>
      </c>
      <c r="L2489" s="748">
        <v>12</v>
      </c>
      <c r="M2489" s="749">
        <v>33137.869999999995</v>
      </c>
      <c r="N2489" s="682">
        <v>1</v>
      </c>
      <c r="O2489" s="748">
        <v>6</v>
      </c>
      <c r="P2489" s="749">
        <v>14803.31</v>
      </c>
    </row>
    <row r="2490" spans="1:16" x14ac:dyDescent="0.2">
      <c r="A2490" s="744">
        <v>480</v>
      </c>
      <c r="B2490" s="744" t="s">
        <v>2598</v>
      </c>
      <c r="C2490" s="744" t="s">
        <v>1201</v>
      </c>
      <c r="D2490" s="746" t="s">
        <v>2604</v>
      </c>
      <c r="E2490" s="750">
        <v>1500</v>
      </c>
      <c r="F2490" s="744" t="s">
        <v>7612</v>
      </c>
      <c r="G2490" s="737" t="s">
        <v>7613</v>
      </c>
      <c r="H2490" s="737" t="s">
        <v>7614</v>
      </c>
      <c r="I2490" s="737" t="s">
        <v>2526</v>
      </c>
      <c r="J2490" s="753" t="s">
        <v>2526</v>
      </c>
      <c r="K2490" s="682">
        <v>1</v>
      </c>
      <c r="L2490" s="748">
        <v>12</v>
      </c>
      <c r="M2490" s="749">
        <v>29677.49</v>
      </c>
      <c r="N2490" s="682">
        <v>1</v>
      </c>
      <c r="O2490" s="748">
        <v>6</v>
      </c>
      <c r="P2490" s="749">
        <v>12860.84</v>
      </c>
    </row>
    <row r="2491" spans="1:16" x14ac:dyDescent="0.2">
      <c r="A2491" s="744">
        <v>480</v>
      </c>
      <c r="B2491" s="744" t="s">
        <v>2598</v>
      </c>
      <c r="C2491" s="744" t="s">
        <v>1201</v>
      </c>
      <c r="D2491" s="746" t="s">
        <v>2614</v>
      </c>
      <c r="E2491" s="750">
        <v>1500</v>
      </c>
      <c r="F2491" s="744" t="s">
        <v>7615</v>
      </c>
      <c r="G2491" s="737" t="s">
        <v>7616</v>
      </c>
      <c r="H2491" s="737" t="s">
        <v>2617</v>
      </c>
      <c r="I2491" s="737" t="s">
        <v>2526</v>
      </c>
      <c r="J2491" s="753" t="s">
        <v>2526</v>
      </c>
      <c r="K2491" s="682">
        <v>5</v>
      </c>
      <c r="L2491" s="748">
        <v>12</v>
      </c>
      <c r="M2491" s="749">
        <v>23626.549999999996</v>
      </c>
      <c r="N2491" s="682">
        <v>2</v>
      </c>
      <c r="O2491" s="748">
        <v>6</v>
      </c>
      <c r="P2491" s="749">
        <v>9974.27</v>
      </c>
    </row>
    <row r="2492" spans="1:16" x14ac:dyDescent="0.2">
      <c r="A2492" s="744">
        <v>480</v>
      </c>
      <c r="B2492" s="744" t="s">
        <v>1264</v>
      </c>
      <c r="C2492" s="744" t="s">
        <v>1201</v>
      </c>
      <c r="D2492" s="746" t="s">
        <v>2650</v>
      </c>
      <c r="E2492" s="750">
        <v>2100</v>
      </c>
      <c r="F2492" s="744" t="s">
        <v>7617</v>
      </c>
      <c r="G2492" s="737" t="s">
        <v>7618</v>
      </c>
      <c r="H2492" s="737" t="s">
        <v>2873</v>
      </c>
      <c r="I2492" s="737" t="s">
        <v>2526</v>
      </c>
      <c r="J2492" s="753" t="s">
        <v>2526</v>
      </c>
      <c r="K2492" s="682">
        <v>5</v>
      </c>
      <c r="L2492" s="748">
        <v>7</v>
      </c>
      <c r="M2492" s="749">
        <v>21222.29</v>
      </c>
      <c r="N2492" s="682"/>
      <c r="O2492" s="748"/>
      <c r="P2492" s="749"/>
    </row>
    <row r="2493" spans="1:16" x14ac:dyDescent="0.2">
      <c r="A2493" s="744">
        <v>480</v>
      </c>
      <c r="B2493" s="744" t="s">
        <v>1264</v>
      </c>
      <c r="C2493" s="744" t="s">
        <v>1201</v>
      </c>
      <c r="D2493" s="746" t="s">
        <v>3577</v>
      </c>
      <c r="E2493" s="750">
        <v>3500</v>
      </c>
      <c r="F2493" s="744" t="s">
        <v>7619</v>
      </c>
      <c r="G2493" s="737" t="s">
        <v>7620</v>
      </c>
      <c r="H2493" s="737" t="s">
        <v>2806</v>
      </c>
      <c r="I2493" s="737" t="s">
        <v>2625</v>
      </c>
      <c r="J2493" s="753" t="s">
        <v>2511</v>
      </c>
      <c r="K2493" s="682">
        <v>1</v>
      </c>
      <c r="L2493" s="748">
        <v>12</v>
      </c>
      <c r="M2493" s="749">
        <v>53442.760000000009</v>
      </c>
      <c r="N2493" s="682">
        <v>1</v>
      </c>
      <c r="O2493" s="748">
        <v>6</v>
      </c>
      <c r="P2493" s="749">
        <v>24928.61</v>
      </c>
    </row>
    <row r="2494" spans="1:16" ht="22.5" x14ac:dyDescent="0.2">
      <c r="A2494" s="744">
        <v>480</v>
      </c>
      <c r="B2494" s="744" t="s">
        <v>1264</v>
      </c>
      <c r="C2494" s="744" t="s">
        <v>1201</v>
      </c>
      <c r="D2494" s="746" t="s">
        <v>7621</v>
      </c>
      <c r="E2494" s="750">
        <v>2100</v>
      </c>
      <c r="F2494" s="744" t="s">
        <v>7622</v>
      </c>
      <c r="G2494" s="737" t="s">
        <v>7623</v>
      </c>
      <c r="H2494" s="737" t="s">
        <v>2519</v>
      </c>
      <c r="I2494" s="737" t="s">
        <v>2519</v>
      </c>
      <c r="J2494" s="753" t="s">
        <v>2519</v>
      </c>
      <c r="K2494" s="682">
        <v>5</v>
      </c>
      <c r="L2494" s="748">
        <v>12</v>
      </c>
      <c r="M2494" s="749">
        <v>30896.780000000002</v>
      </c>
      <c r="N2494" s="682">
        <v>3</v>
      </c>
      <c r="O2494" s="748">
        <v>6</v>
      </c>
      <c r="P2494" s="749">
        <v>13530</v>
      </c>
    </row>
    <row r="2495" spans="1:16" x14ac:dyDescent="0.2">
      <c r="A2495" s="744">
        <v>480</v>
      </c>
      <c r="B2495" s="744" t="s">
        <v>2598</v>
      </c>
      <c r="C2495" s="744" t="s">
        <v>1201</v>
      </c>
      <c r="D2495" s="746" t="s">
        <v>2700</v>
      </c>
      <c r="E2495" s="750">
        <v>1800</v>
      </c>
      <c r="F2495" s="744" t="s">
        <v>7624</v>
      </c>
      <c r="G2495" s="737" t="s">
        <v>7625</v>
      </c>
      <c r="H2495" s="737" t="s">
        <v>2587</v>
      </c>
      <c r="I2495" s="737" t="s">
        <v>2526</v>
      </c>
      <c r="J2495" s="753" t="s">
        <v>2526</v>
      </c>
      <c r="K2495" s="682">
        <v>5</v>
      </c>
      <c r="L2495" s="748">
        <v>12</v>
      </c>
      <c r="M2495" s="749">
        <v>33102.219999999994</v>
      </c>
      <c r="N2495" s="682">
        <v>2</v>
      </c>
      <c r="O2495" s="748">
        <v>6</v>
      </c>
      <c r="P2495" s="749">
        <v>14640.7</v>
      </c>
    </row>
    <row r="2496" spans="1:16" x14ac:dyDescent="0.2">
      <c r="A2496" s="744">
        <v>480</v>
      </c>
      <c r="B2496" s="744" t="s">
        <v>2598</v>
      </c>
      <c r="C2496" s="744" t="s">
        <v>1201</v>
      </c>
      <c r="D2496" s="746" t="s">
        <v>2865</v>
      </c>
      <c r="E2496" s="750">
        <v>1800</v>
      </c>
      <c r="F2496" s="744" t="s">
        <v>7626</v>
      </c>
      <c r="G2496" s="737" t="s">
        <v>7627</v>
      </c>
      <c r="H2496" s="737" t="s">
        <v>2519</v>
      </c>
      <c r="I2496" s="737" t="s">
        <v>2519</v>
      </c>
      <c r="J2496" s="753" t="s">
        <v>2519</v>
      </c>
      <c r="K2496" s="682">
        <v>5</v>
      </c>
      <c r="L2496" s="748">
        <v>12</v>
      </c>
      <c r="M2496" s="749">
        <v>27215.339999999997</v>
      </c>
      <c r="N2496" s="682">
        <v>2</v>
      </c>
      <c r="O2496" s="748">
        <v>6</v>
      </c>
      <c r="P2496" s="749">
        <v>11724.23</v>
      </c>
    </row>
    <row r="2497" spans="1:16" x14ac:dyDescent="0.2">
      <c r="A2497" s="744">
        <v>480</v>
      </c>
      <c r="B2497" s="744" t="s">
        <v>2598</v>
      </c>
      <c r="C2497" s="744" t="s">
        <v>1201</v>
      </c>
      <c r="D2497" s="746" t="s">
        <v>2700</v>
      </c>
      <c r="E2497" s="750">
        <v>1800</v>
      </c>
      <c r="F2497" s="744" t="s">
        <v>7628</v>
      </c>
      <c r="G2497" s="737" t="s">
        <v>7629</v>
      </c>
      <c r="H2497" s="737" t="s">
        <v>5586</v>
      </c>
      <c r="I2497" s="737" t="s">
        <v>2526</v>
      </c>
      <c r="J2497" s="753" t="s">
        <v>2526</v>
      </c>
      <c r="K2497" s="682">
        <v>1</v>
      </c>
      <c r="L2497" s="748">
        <v>12</v>
      </c>
      <c r="M2497" s="749">
        <v>33297.910000000003</v>
      </c>
      <c r="N2497" s="682">
        <v>1</v>
      </c>
      <c r="O2497" s="748">
        <v>6</v>
      </c>
      <c r="P2497" s="749">
        <v>14672.5</v>
      </c>
    </row>
    <row r="2498" spans="1:16" x14ac:dyDescent="0.2">
      <c r="A2498" s="744">
        <v>480</v>
      </c>
      <c r="B2498" s="744" t="s">
        <v>1264</v>
      </c>
      <c r="C2498" s="744" t="s">
        <v>1201</v>
      </c>
      <c r="D2498" s="746" t="s">
        <v>3252</v>
      </c>
      <c r="E2498" s="750">
        <v>2100</v>
      </c>
      <c r="F2498" s="744" t="s">
        <v>7630</v>
      </c>
      <c r="G2498" s="737" t="s">
        <v>7631</v>
      </c>
      <c r="H2498" s="737" t="s">
        <v>2624</v>
      </c>
      <c r="I2498" s="737" t="s">
        <v>2625</v>
      </c>
      <c r="J2498" s="753" t="s">
        <v>2511</v>
      </c>
      <c r="K2498" s="682">
        <v>5</v>
      </c>
      <c r="L2498" s="748">
        <v>12</v>
      </c>
      <c r="M2498" s="749">
        <v>30935.839999999997</v>
      </c>
      <c r="N2498" s="682">
        <v>2</v>
      </c>
      <c r="O2498" s="748">
        <v>6</v>
      </c>
      <c r="P2498" s="749">
        <v>13511.189999999999</v>
      </c>
    </row>
    <row r="2499" spans="1:16" x14ac:dyDescent="0.2">
      <c r="A2499" s="744">
        <v>480</v>
      </c>
      <c r="B2499" s="744" t="s">
        <v>2598</v>
      </c>
      <c r="C2499" s="744" t="s">
        <v>1201</v>
      </c>
      <c r="D2499" s="746" t="s">
        <v>2700</v>
      </c>
      <c r="E2499" s="750">
        <v>1800</v>
      </c>
      <c r="F2499" s="744" t="s">
        <v>7632</v>
      </c>
      <c r="G2499" s="737" t="s">
        <v>7633</v>
      </c>
      <c r="H2499" s="737" t="s">
        <v>7634</v>
      </c>
      <c r="I2499" s="737" t="s">
        <v>2526</v>
      </c>
      <c r="J2499" s="753" t="s">
        <v>2526</v>
      </c>
      <c r="K2499" s="682">
        <v>1</v>
      </c>
      <c r="L2499" s="748">
        <v>12</v>
      </c>
      <c r="M2499" s="749">
        <v>33063.119999999995</v>
      </c>
      <c r="N2499" s="682">
        <v>1</v>
      </c>
      <c r="O2499" s="748">
        <v>6</v>
      </c>
      <c r="P2499" s="749">
        <v>14729.68</v>
      </c>
    </row>
    <row r="2500" spans="1:16" x14ac:dyDescent="0.2">
      <c r="A2500" s="744">
        <v>480</v>
      </c>
      <c r="B2500" s="744" t="s">
        <v>2598</v>
      </c>
      <c r="C2500" s="744" t="s">
        <v>1201</v>
      </c>
      <c r="D2500" s="746" t="s">
        <v>2614</v>
      </c>
      <c r="E2500" s="750">
        <v>1500</v>
      </c>
      <c r="F2500" s="744" t="s">
        <v>7635</v>
      </c>
      <c r="G2500" s="737" t="s">
        <v>7636</v>
      </c>
      <c r="H2500" s="737" t="s">
        <v>7637</v>
      </c>
      <c r="I2500" s="737" t="s">
        <v>2526</v>
      </c>
      <c r="J2500" s="753" t="s">
        <v>2526</v>
      </c>
      <c r="K2500" s="682">
        <v>4</v>
      </c>
      <c r="L2500" s="748">
        <v>12</v>
      </c>
      <c r="M2500" s="749">
        <v>29185.78</v>
      </c>
      <c r="N2500" s="682">
        <v>1</v>
      </c>
      <c r="O2500" s="748">
        <v>6</v>
      </c>
      <c r="P2500" s="749">
        <v>12776.390000000001</v>
      </c>
    </row>
    <row r="2501" spans="1:16" x14ac:dyDescent="0.2">
      <c r="A2501" s="744">
        <v>480</v>
      </c>
      <c r="B2501" s="744" t="s">
        <v>2598</v>
      </c>
      <c r="C2501" s="744" t="s">
        <v>1201</v>
      </c>
      <c r="D2501" s="746" t="s">
        <v>3556</v>
      </c>
      <c r="E2501" s="750">
        <v>2500</v>
      </c>
      <c r="F2501" s="744" t="s">
        <v>7638</v>
      </c>
      <c r="G2501" s="737" t="s">
        <v>7639</v>
      </c>
      <c r="H2501" s="737" t="s">
        <v>2551</v>
      </c>
      <c r="I2501" s="737" t="s">
        <v>2625</v>
      </c>
      <c r="J2501" s="753" t="s">
        <v>2511</v>
      </c>
      <c r="K2501" s="682">
        <v>1</v>
      </c>
      <c r="L2501" s="748">
        <v>12</v>
      </c>
      <c r="M2501" s="749">
        <v>41692.909999999996</v>
      </c>
      <c r="N2501" s="682">
        <v>1</v>
      </c>
      <c r="O2501" s="748">
        <v>6</v>
      </c>
      <c r="P2501" s="749">
        <v>18929.580000000002</v>
      </c>
    </row>
    <row r="2502" spans="1:16" ht="22.5" x14ac:dyDescent="0.2">
      <c r="A2502" s="744">
        <v>480</v>
      </c>
      <c r="B2502" s="744" t="s">
        <v>2598</v>
      </c>
      <c r="C2502" s="744" t="s">
        <v>1201</v>
      </c>
      <c r="D2502" s="746" t="s">
        <v>2604</v>
      </c>
      <c r="E2502" s="750">
        <v>1500</v>
      </c>
      <c r="F2502" s="744" t="s">
        <v>7640</v>
      </c>
      <c r="G2502" s="737" t="s">
        <v>7641</v>
      </c>
      <c r="H2502" s="737" t="s">
        <v>2583</v>
      </c>
      <c r="I2502" s="737" t="s">
        <v>2526</v>
      </c>
      <c r="J2502" s="753" t="s">
        <v>2526</v>
      </c>
      <c r="K2502" s="682">
        <v>1</v>
      </c>
      <c r="L2502" s="748">
        <v>12</v>
      </c>
      <c r="M2502" s="749">
        <v>28519.419999999991</v>
      </c>
      <c r="N2502" s="682">
        <v>1</v>
      </c>
      <c r="O2502" s="748">
        <v>6</v>
      </c>
      <c r="P2502" s="749">
        <v>12482.63</v>
      </c>
    </row>
    <row r="2503" spans="1:16" x14ac:dyDescent="0.2">
      <c r="A2503" s="744">
        <v>480</v>
      </c>
      <c r="B2503" s="744" t="s">
        <v>2598</v>
      </c>
      <c r="C2503" s="744" t="s">
        <v>1201</v>
      </c>
      <c r="D2503" s="746" t="s">
        <v>2614</v>
      </c>
      <c r="E2503" s="750">
        <v>1500</v>
      </c>
      <c r="F2503" s="744" t="s">
        <v>7642</v>
      </c>
      <c r="G2503" s="737" t="s">
        <v>7643</v>
      </c>
      <c r="H2503" s="737" t="s">
        <v>6329</v>
      </c>
      <c r="I2503" s="737" t="s">
        <v>2526</v>
      </c>
      <c r="J2503" s="753" t="s">
        <v>2526</v>
      </c>
      <c r="K2503" s="682">
        <v>5</v>
      </c>
      <c r="L2503" s="748">
        <v>12</v>
      </c>
      <c r="M2503" s="749">
        <v>29591.949999999997</v>
      </c>
      <c r="N2503" s="682">
        <v>2</v>
      </c>
      <c r="O2503" s="748">
        <v>6</v>
      </c>
      <c r="P2503" s="749">
        <v>12825.14</v>
      </c>
    </row>
    <row r="2504" spans="1:16" x14ac:dyDescent="0.2">
      <c r="A2504" s="744">
        <v>480</v>
      </c>
      <c r="B2504" s="744" t="s">
        <v>1264</v>
      </c>
      <c r="C2504" s="744" t="s">
        <v>1201</v>
      </c>
      <c r="D2504" s="746" t="s">
        <v>7644</v>
      </c>
      <c r="E2504" s="750">
        <v>1500</v>
      </c>
      <c r="F2504" s="744" t="s">
        <v>7645</v>
      </c>
      <c r="G2504" s="737" t="s">
        <v>7646</v>
      </c>
      <c r="H2504" s="737" t="s">
        <v>2519</v>
      </c>
      <c r="I2504" s="737" t="s">
        <v>2521</v>
      </c>
      <c r="J2504" s="753" t="s">
        <v>2521</v>
      </c>
      <c r="K2504" s="682">
        <v>1</v>
      </c>
      <c r="L2504" s="748">
        <v>12</v>
      </c>
      <c r="M2504" s="749">
        <v>29458.030000000006</v>
      </c>
      <c r="N2504" s="682">
        <v>1</v>
      </c>
      <c r="O2504" s="748">
        <v>6</v>
      </c>
      <c r="P2504" s="749">
        <v>12912.77</v>
      </c>
    </row>
    <row r="2505" spans="1:16" ht="22.5" x14ac:dyDescent="0.2">
      <c r="A2505" s="744">
        <v>480</v>
      </c>
      <c r="B2505" s="744" t="s">
        <v>2598</v>
      </c>
      <c r="C2505" s="744" t="s">
        <v>1201</v>
      </c>
      <c r="D2505" s="746" t="s">
        <v>3985</v>
      </c>
      <c r="E2505" s="750">
        <v>1500</v>
      </c>
      <c r="F2505" s="744" t="s">
        <v>7647</v>
      </c>
      <c r="G2505" s="737" t="s">
        <v>7648</v>
      </c>
      <c r="H2505" s="737" t="s">
        <v>3237</v>
      </c>
      <c r="I2505" s="737" t="s">
        <v>2603</v>
      </c>
      <c r="J2505" s="753" t="s">
        <v>2547</v>
      </c>
      <c r="K2505" s="682">
        <v>1</v>
      </c>
      <c r="L2505" s="748">
        <v>12</v>
      </c>
      <c r="M2505" s="749">
        <v>29565.13</v>
      </c>
      <c r="N2505" s="682">
        <v>1</v>
      </c>
      <c r="O2505" s="748">
        <v>6</v>
      </c>
      <c r="P2505" s="749">
        <v>12930</v>
      </c>
    </row>
    <row r="2506" spans="1:16" x14ac:dyDescent="0.2">
      <c r="A2506" s="744">
        <v>480</v>
      </c>
      <c r="B2506" s="744" t="s">
        <v>1264</v>
      </c>
      <c r="C2506" s="744" t="s">
        <v>1201</v>
      </c>
      <c r="D2506" s="746" t="s">
        <v>3025</v>
      </c>
      <c r="E2506" s="750">
        <v>1800</v>
      </c>
      <c r="F2506" s="744" t="s">
        <v>7649</v>
      </c>
      <c r="G2506" s="737" t="s">
        <v>7650</v>
      </c>
      <c r="H2506" s="737" t="s">
        <v>2519</v>
      </c>
      <c r="I2506" s="737" t="s">
        <v>2519</v>
      </c>
      <c r="J2506" s="753" t="s">
        <v>2519</v>
      </c>
      <c r="K2506" s="682">
        <v>5</v>
      </c>
      <c r="L2506" s="748">
        <v>12</v>
      </c>
      <c r="M2506" s="749">
        <v>27273.1</v>
      </c>
      <c r="N2506" s="682">
        <v>2</v>
      </c>
      <c r="O2506" s="748">
        <v>6</v>
      </c>
      <c r="P2506" s="749">
        <v>11730</v>
      </c>
    </row>
    <row r="2507" spans="1:16" x14ac:dyDescent="0.2">
      <c r="A2507" s="744">
        <v>480</v>
      </c>
      <c r="B2507" s="744" t="s">
        <v>1264</v>
      </c>
      <c r="C2507" s="744" t="s">
        <v>1201</v>
      </c>
      <c r="D2507" s="746" t="s">
        <v>4532</v>
      </c>
      <c r="E2507" s="750">
        <v>2100</v>
      </c>
      <c r="F2507" s="744" t="s">
        <v>7651</v>
      </c>
      <c r="G2507" s="737" t="s">
        <v>7652</v>
      </c>
      <c r="H2507" s="737" t="s">
        <v>7653</v>
      </c>
      <c r="I2507" s="737" t="s">
        <v>2526</v>
      </c>
      <c r="J2507" s="753" t="s">
        <v>2526</v>
      </c>
      <c r="K2507" s="682">
        <v>5</v>
      </c>
      <c r="L2507" s="748">
        <v>12</v>
      </c>
      <c r="M2507" s="749">
        <v>36584.909999999996</v>
      </c>
      <c r="N2507" s="682">
        <v>2</v>
      </c>
      <c r="O2507" s="748">
        <v>6</v>
      </c>
      <c r="P2507" s="749">
        <v>16392.59</v>
      </c>
    </row>
    <row r="2508" spans="1:16" x14ac:dyDescent="0.2">
      <c r="A2508" s="744">
        <v>480</v>
      </c>
      <c r="B2508" s="744" t="s">
        <v>3203</v>
      </c>
      <c r="C2508" s="744" t="s">
        <v>1201</v>
      </c>
      <c r="D2508" s="746" t="s">
        <v>7654</v>
      </c>
      <c r="E2508" s="750">
        <v>6000</v>
      </c>
      <c r="F2508" s="744" t="s">
        <v>7655</v>
      </c>
      <c r="G2508" s="737" t="s">
        <v>7656</v>
      </c>
      <c r="H2508" s="737" t="s">
        <v>2519</v>
      </c>
      <c r="I2508" s="737" t="s">
        <v>2519</v>
      </c>
      <c r="J2508" s="753" t="s">
        <v>2519</v>
      </c>
      <c r="K2508" s="682">
        <v>1</v>
      </c>
      <c r="L2508" s="748">
        <v>3</v>
      </c>
      <c r="M2508" s="749">
        <v>18326.25</v>
      </c>
      <c r="N2508" s="682"/>
      <c r="O2508" s="748"/>
      <c r="P2508" s="749"/>
    </row>
    <row r="2509" spans="1:16" x14ac:dyDescent="0.2">
      <c r="A2509" s="744">
        <v>480</v>
      </c>
      <c r="B2509" s="744" t="s">
        <v>2598</v>
      </c>
      <c r="C2509" s="744" t="s">
        <v>1201</v>
      </c>
      <c r="D2509" s="746" t="s">
        <v>2604</v>
      </c>
      <c r="E2509" s="750">
        <v>1500</v>
      </c>
      <c r="F2509" s="744" t="s">
        <v>7657</v>
      </c>
      <c r="G2509" s="737" t="s">
        <v>7658</v>
      </c>
      <c r="H2509" s="737" t="s">
        <v>7659</v>
      </c>
      <c r="I2509" s="737" t="s">
        <v>2526</v>
      </c>
      <c r="J2509" s="753" t="s">
        <v>2526</v>
      </c>
      <c r="K2509" s="682">
        <v>1</v>
      </c>
      <c r="L2509" s="748">
        <v>12</v>
      </c>
      <c r="M2509" s="749">
        <v>28023.029999999988</v>
      </c>
      <c r="N2509" s="682">
        <v>1</v>
      </c>
      <c r="O2509" s="748">
        <v>6</v>
      </c>
      <c r="P2509" s="749">
        <v>12546.81</v>
      </c>
    </row>
    <row r="2510" spans="1:16" ht="22.5" x14ac:dyDescent="0.2">
      <c r="A2510" s="744">
        <v>480</v>
      </c>
      <c r="B2510" s="744" t="s">
        <v>1264</v>
      </c>
      <c r="C2510" s="744" t="s">
        <v>1201</v>
      </c>
      <c r="D2510" s="746" t="s">
        <v>7660</v>
      </c>
      <c r="E2510" s="750">
        <v>1500</v>
      </c>
      <c r="F2510" s="744" t="s">
        <v>7661</v>
      </c>
      <c r="G2510" s="737" t="s">
        <v>7662</v>
      </c>
      <c r="H2510" s="737" t="s">
        <v>2519</v>
      </c>
      <c r="I2510" s="737" t="s">
        <v>2519</v>
      </c>
      <c r="J2510" s="753" t="s">
        <v>2519</v>
      </c>
      <c r="K2510" s="682">
        <v>5</v>
      </c>
      <c r="L2510" s="748">
        <v>12</v>
      </c>
      <c r="M2510" s="749">
        <v>19631.38</v>
      </c>
      <c r="N2510" s="682">
        <v>2</v>
      </c>
      <c r="O2510" s="748">
        <v>6</v>
      </c>
      <c r="P2510" s="749">
        <v>9893.65</v>
      </c>
    </row>
    <row r="2511" spans="1:16" x14ac:dyDescent="0.2">
      <c r="A2511" s="744">
        <v>480</v>
      </c>
      <c r="B2511" s="744" t="s">
        <v>1264</v>
      </c>
      <c r="C2511" s="744" t="s">
        <v>1201</v>
      </c>
      <c r="D2511" s="746" t="s">
        <v>3560</v>
      </c>
      <c r="E2511" s="750">
        <v>2100</v>
      </c>
      <c r="F2511" s="744" t="s">
        <v>7663</v>
      </c>
      <c r="G2511" s="737" t="s">
        <v>7664</v>
      </c>
      <c r="H2511" s="737" t="s">
        <v>2640</v>
      </c>
      <c r="I2511" s="737" t="s">
        <v>2625</v>
      </c>
      <c r="J2511" s="753" t="s">
        <v>2511</v>
      </c>
      <c r="K2511" s="682">
        <v>1</v>
      </c>
      <c r="L2511" s="748">
        <v>12</v>
      </c>
      <c r="M2511" s="749">
        <v>36567.57</v>
      </c>
      <c r="N2511" s="682">
        <v>1</v>
      </c>
      <c r="O2511" s="748">
        <v>6</v>
      </c>
      <c r="P2511" s="749">
        <v>15842.26</v>
      </c>
    </row>
    <row r="2512" spans="1:16" x14ac:dyDescent="0.2">
      <c r="A2512" s="744">
        <v>480</v>
      </c>
      <c r="B2512" s="744" t="s">
        <v>2598</v>
      </c>
      <c r="C2512" s="744" t="s">
        <v>1201</v>
      </c>
      <c r="D2512" s="746" t="s">
        <v>2604</v>
      </c>
      <c r="E2512" s="750">
        <v>1500</v>
      </c>
      <c r="F2512" s="744" t="s">
        <v>7665</v>
      </c>
      <c r="G2512" s="737" t="s">
        <v>7666</v>
      </c>
      <c r="H2512" s="737" t="s">
        <v>2583</v>
      </c>
      <c r="I2512" s="737" t="s">
        <v>2526</v>
      </c>
      <c r="J2512" s="753" t="s">
        <v>2526</v>
      </c>
      <c r="K2512" s="682">
        <v>1</v>
      </c>
      <c r="L2512" s="748">
        <v>12</v>
      </c>
      <c r="M2512" s="749">
        <v>29457.339999999997</v>
      </c>
      <c r="N2512" s="682">
        <v>1</v>
      </c>
      <c r="O2512" s="748">
        <v>6</v>
      </c>
      <c r="P2512" s="749">
        <v>12782.89</v>
      </c>
    </row>
    <row r="2513" spans="1:16" x14ac:dyDescent="0.2">
      <c r="A2513" s="744">
        <v>480</v>
      </c>
      <c r="B2513" s="744" t="s">
        <v>2598</v>
      </c>
      <c r="C2513" s="744" t="s">
        <v>1201</v>
      </c>
      <c r="D2513" s="746" t="s">
        <v>2614</v>
      </c>
      <c r="E2513" s="750">
        <v>1500</v>
      </c>
      <c r="F2513" s="744" t="s">
        <v>7667</v>
      </c>
      <c r="G2513" s="737" t="s">
        <v>7668</v>
      </c>
      <c r="H2513" s="737" t="s">
        <v>2509</v>
      </c>
      <c r="I2513" s="737" t="s">
        <v>2625</v>
      </c>
      <c r="J2513" s="753" t="s">
        <v>2511</v>
      </c>
      <c r="K2513" s="682">
        <v>1</v>
      </c>
      <c r="L2513" s="748">
        <v>12</v>
      </c>
      <c r="M2513" s="749">
        <v>29058.55</v>
      </c>
      <c r="N2513" s="682">
        <v>1</v>
      </c>
      <c r="O2513" s="748">
        <v>6</v>
      </c>
      <c r="P2513" s="749">
        <v>13168.07</v>
      </c>
    </row>
    <row r="2514" spans="1:16" x14ac:dyDescent="0.2">
      <c r="A2514" s="744">
        <v>480</v>
      </c>
      <c r="B2514" s="744" t="s">
        <v>2598</v>
      </c>
      <c r="C2514" s="744" t="s">
        <v>1201</v>
      </c>
      <c r="D2514" s="746" t="s">
        <v>2700</v>
      </c>
      <c r="E2514" s="750">
        <v>1800</v>
      </c>
      <c r="F2514" s="744" t="s">
        <v>7669</v>
      </c>
      <c r="G2514" s="737" t="s">
        <v>7670</v>
      </c>
      <c r="H2514" s="737" t="s">
        <v>2873</v>
      </c>
      <c r="I2514" s="737" t="s">
        <v>2625</v>
      </c>
      <c r="J2514" s="753" t="s">
        <v>2511</v>
      </c>
      <c r="K2514" s="682">
        <v>5</v>
      </c>
      <c r="L2514" s="748">
        <v>12</v>
      </c>
      <c r="M2514" s="749">
        <v>32909.289999999994</v>
      </c>
      <c r="N2514" s="682">
        <v>2</v>
      </c>
      <c r="O2514" s="748">
        <v>6</v>
      </c>
      <c r="P2514" s="749">
        <v>14652.85</v>
      </c>
    </row>
    <row r="2515" spans="1:16" x14ac:dyDescent="0.2">
      <c r="A2515" s="744">
        <v>480</v>
      </c>
      <c r="B2515" s="744" t="s">
        <v>2598</v>
      </c>
      <c r="C2515" s="744" t="s">
        <v>1201</v>
      </c>
      <c r="D2515" s="746" t="s">
        <v>2647</v>
      </c>
      <c r="E2515" s="750">
        <v>1500</v>
      </c>
      <c r="F2515" s="744" t="s">
        <v>7671</v>
      </c>
      <c r="G2515" s="737" t="s">
        <v>7672</v>
      </c>
      <c r="H2515" s="737" t="s">
        <v>2587</v>
      </c>
      <c r="I2515" s="737" t="s">
        <v>2526</v>
      </c>
      <c r="J2515" s="753" t="s">
        <v>2526</v>
      </c>
      <c r="K2515" s="682">
        <v>1</v>
      </c>
      <c r="L2515" s="748">
        <v>12</v>
      </c>
      <c r="M2515" s="749">
        <v>29495.27</v>
      </c>
      <c r="N2515" s="682">
        <v>1</v>
      </c>
      <c r="O2515" s="748">
        <v>6</v>
      </c>
      <c r="P2515" s="749">
        <v>12929.59</v>
      </c>
    </row>
    <row r="2516" spans="1:16" ht="22.5" x14ac:dyDescent="0.2">
      <c r="A2516" s="744">
        <v>480</v>
      </c>
      <c r="B2516" s="744" t="s">
        <v>1264</v>
      </c>
      <c r="C2516" s="744" t="s">
        <v>1201</v>
      </c>
      <c r="D2516" s="746" t="s">
        <v>5298</v>
      </c>
      <c r="E2516" s="750">
        <v>2100</v>
      </c>
      <c r="F2516" s="744" t="s">
        <v>7673</v>
      </c>
      <c r="G2516" s="737" t="s">
        <v>7674</v>
      </c>
      <c r="H2516" s="737" t="s">
        <v>7675</v>
      </c>
      <c r="I2516" s="737" t="s">
        <v>2625</v>
      </c>
      <c r="J2516" s="753" t="s">
        <v>2511</v>
      </c>
      <c r="K2516" s="682">
        <v>1</v>
      </c>
      <c r="L2516" s="748">
        <v>12</v>
      </c>
      <c r="M2516" s="749">
        <v>36385.96</v>
      </c>
      <c r="N2516" s="682">
        <v>1</v>
      </c>
      <c r="O2516" s="748">
        <v>6</v>
      </c>
      <c r="P2516" s="749">
        <v>16518.989999999998</v>
      </c>
    </row>
    <row r="2517" spans="1:16" x14ac:dyDescent="0.2">
      <c r="A2517" s="744">
        <v>480</v>
      </c>
      <c r="B2517" s="744" t="s">
        <v>1264</v>
      </c>
      <c r="C2517" s="744" t="s">
        <v>1201</v>
      </c>
      <c r="D2517" s="746" t="s">
        <v>5253</v>
      </c>
      <c r="E2517" s="750">
        <v>3500</v>
      </c>
      <c r="F2517" s="744" t="s">
        <v>7676</v>
      </c>
      <c r="G2517" s="737" t="s">
        <v>7677</v>
      </c>
      <c r="H2517" s="737" t="s">
        <v>2792</v>
      </c>
      <c r="I2517" s="737" t="s">
        <v>2625</v>
      </c>
      <c r="J2517" s="753" t="s">
        <v>2511</v>
      </c>
      <c r="K2517" s="682">
        <v>5</v>
      </c>
      <c r="L2517" s="748">
        <v>12</v>
      </c>
      <c r="M2517" s="749">
        <v>53700</v>
      </c>
      <c r="N2517" s="682">
        <v>1</v>
      </c>
      <c r="O2517" s="748">
        <v>6</v>
      </c>
      <c r="P2517" s="749">
        <v>24930</v>
      </c>
    </row>
    <row r="2518" spans="1:16" ht="22.5" x14ac:dyDescent="0.2">
      <c r="A2518" s="744">
        <v>480</v>
      </c>
      <c r="B2518" s="744" t="s">
        <v>2598</v>
      </c>
      <c r="C2518" s="744" t="s">
        <v>1201</v>
      </c>
      <c r="D2518" s="746" t="s">
        <v>2614</v>
      </c>
      <c r="E2518" s="750">
        <v>1500</v>
      </c>
      <c r="F2518" s="744" t="s">
        <v>7678</v>
      </c>
      <c r="G2518" s="737" t="s">
        <v>7679</v>
      </c>
      <c r="H2518" s="737" t="s">
        <v>3376</v>
      </c>
      <c r="I2518" s="737" t="s">
        <v>2603</v>
      </c>
      <c r="J2518" s="753" t="s">
        <v>2547</v>
      </c>
      <c r="K2518" s="682">
        <v>1</v>
      </c>
      <c r="L2518" s="748">
        <v>12</v>
      </c>
      <c r="M2518" s="749">
        <v>29163.320000000003</v>
      </c>
      <c r="N2518" s="682">
        <v>1</v>
      </c>
      <c r="O2518" s="748">
        <v>6</v>
      </c>
      <c r="P2518" s="749">
        <v>12889.74</v>
      </c>
    </row>
    <row r="2519" spans="1:16" x14ac:dyDescent="0.2">
      <c r="A2519" s="744">
        <v>480</v>
      </c>
      <c r="B2519" s="744" t="s">
        <v>1264</v>
      </c>
      <c r="C2519" s="744" t="s">
        <v>1201</v>
      </c>
      <c r="D2519" s="746" t="s">
        <v>3084</v>
      </c>
      <c r="E2519" s="750">
        <v>1800</v>
      </c>
      <c r="F2519" s="744" t="s">
        <v>7680</v>
      </c>
      <c r="G2519" s="737" t="s">
        <v>7681</v>
      </c>
      <c r="H2519" s="737" t="s">
        <v>2519</v>
      </c>
      <c r="I2519" s="737" t="s">
        <v>2519</v>
      </c>
      <c r="J2519" s="753" t="s">
        <v>2519</v>
      </c>
      <c r="K2519" s="682">
        <v>5</v>
      </c>
      <c r="L2519" s="748">
        <v>12</v>
      </c>
      <c r="M2519" s="749">
        <v>27148.219999999994</v>
      </c>
      <c r="N2519" s="682">
        <v>2</v>
      </c>
      <c r="O2519" s="748">
        <v>6</v>
      </c>
      <c r="P2519" s="749">
        <v>11721.99</v>
      </c>
    </row>
    <row r="2520" spans="1:16" x14ac:dyDescent="0.2">
      <c r="A2520" s="744">
        <v>480</v>
      </c>
      <c r="B2520" s="744" t="s">
        <v>2598</v>
      </c>
      <c r="C2520" s="744" t="s">
        <v>1201</v>
      </c>
      <c r="D2520" s="746" t="s">
        <v>2700</v>
      </c>
      <c r="E2520" s="750">
        <v>1500</v>
      </c>
      <c r="F2520" s="744" t="s">
        <v>7682</v>
      </c>
      <c r="G2520" s="737" t="s">
        <v>7683</v>
      </c>
      <c r="H2520" s="737" t="s">
        <v>2555</v>
      </c>
      <c r="I2520" s="737" t="s">
        <v>2625</v>
      </c>
      <c r="J2520" s="753" t="s">
        <v>2511</v>
      </c>
      <c r="K2520" s="682">
        <v>1</v>
      </c>
      <c r="L2520" s="748">
        <v>12</v>
      </c>
      <c r="M2520" s="749">
        <v>29686.27</v>
      </c>
      <c r="N2520" s="682">
        <v>1</v>
      </c>
      <c r="O2520" s="748">
        <v>2</v>
      </c>
      <c r="P2520" s="749">
        <v>5433.89</v>
      </c>
    </row>
    <row r="2521" spans="1:16" ht="22.5" x14ac:dyDescent="0.2">
      <c r="A2521" s="744">
        <v>480</v>
      </c>
      <c r="B2521" s="744" t="s">
        <v>1264</v>
      </c>
      <c r="C2521" s="744" t="s">
        <v>1201</v>
      </c>
      <c r="D2521" s="746" t="s">
        <v>4450</v>
      </c>
      <c r="E2521" s="750">
        <v>2500</v>
      </c>
      <c r="F2521" s="744" t="s">
        <v>7684</v>
      </c>
      <c r="G2521" s="737" t="s">
        <v>7685</v>
      </c>
      <c r="H2521" s="737" t="s">
        <v>5872</v>
      </c>
      <c r="I2521" s="737" t="s">
        <v>2625</v>
      </c>
      <c r="J2521" s="753" t="s">
        <v>2511</v>
      </c>
      <c r="K2521" s="682">
        <v>5</v>
      </c>
      <c r="L2521" s="748">
        <v>12</v>
      </c>
      <c r="M2521" s="749">
        <v>40418.359999999993</v>
      </c>
      <c r="N2521" s="682">
        <v>2</v>
      </c>
      <c r="O2521" s="748">
        <v>6</v>
      </c>
      <c r="P2521" s="749">
        <v>18566.05</v>
      </c>
    </row>
    <row r="2522" spans="1:16" x14ac:dyDescent="0.2">
      <c r="A2522" s="744">
        <v>480</v>
      </c>
      <c r="B2522" s="744" t="s">
        <v>2598</v>
      </c>
      <c r="C2522" s="744" t="s">
        <v>1201</v>
      </c>
      <c r="D2522" s="746" t="s">
        <v>3073</v>
      </c>
      <c r="E2522" s="750">
        <v>2100</v>
      </c>
      <c r="F2522" s="744" t="s">
        <v>7686</v>
      </c>
      <c r="G2522" s="737" t="s">
        <v>7687</v>
      </c>
      <c r="H2522" s="737" t="s">
        <v>2583</v>
      </c>
      <c r="I2522" s="737" t="s">
        <v>2526</v>
      </c>
      <c r="J2522" s="753" t="s">
        <v>2526</v>
      </c>
      <c r="K2522" s="682">
        <v>1</v>
      </c>
      <c r="L2522" s="748">
        <v>12</v>
      </c>
      <c r="M2522" s="749">
        <v>36611.820000000007</v>
      </c>
      <c r="N2522" s="682">
        <v>1</v>
      </c>
      <c r="O2522" s="748">
        <v>6</v>
      </c>
      <c r="P2522" s="749">
        <v>16616.129999999997</v>
      </c>
    </row>
    <row r="2523" spans="1:16" x14ac:dyDescent="0.2">
      <c r="A2523" s="744">
        <v>480</v>
      </c>
      <c r="B2523" s="744" t="s">
        <v>1264</v>
      </c>
      <c r="C2523" s="744" t="s">
        <v>1201</v>
      </c>
      <c r="D2523" s="746" t="s">
        <v>7688</v>
      </c>
      <c r="E2523" s="750">
        <v>2100</v>
      </c>
      <c r="F2523" s="744" t="s">
        <v>7689</v>
      </c>
      <c r="G2523" s="737" t="s">
        <v>7690</v>
      </c>
      <c r="H2523" s="737" t="s">
        <v>7691</v>
      </c>
      <c r="I2523" s="737" t="s">
        <v>2526</v>
      </c>
      <c r="J2523" s="753" t="s">
        <v>2526</v>
      </c>
      <c r="K2523" s="682">
        <v>1</v>
      </c>
      <c r="L2523" s="748">
        <v>12</v>
      </c>
      <c r="M2523" s="749">
        <v>36256.310000000005</v>
      </c>
      <c r="N2523" s="682">
        <v>1</v>
      </c>
      <c r="O2523" s="748">
        <v>6</v>
      </c>
      <c r="P2523" s="749">
        <v>16370.76</v>
      </c>
    </row>
    <row r="2524" spans="1:16" x14ac:dyDescent="0.2">
      <c r="A2524" s="744">
        <v>480</v>
      </c>
      <c r="B2524" s="744" t="s">
        <v>2598</v>
      </c>
      <c r="C2524" s="744" t="s">
        <v>1201</v>
      </c>
      <c r="D2524" s="746" t="s">
        <v>2604</v>
      </c>
      <c r="E2524" s="750">
        <v>1500</v>
      </c>
      <c r="F2524" s="744" t="s">
        <v>7692</v>
      </c>
      <c r="G2524" s="737" t="s">
        <v>7693</v>
      </c>
      <c r="H2524" s="737" t="s">
        <v>2583</v>
      </c>
      <c r="I2524" s="737" t="s">
        <v>2526</v>
      </c>
      <c r="J2524" s="753" t="s">
        <v>2526</v>
      </c>
      <c r="K2524" s="682">
        <v>1</v>
      </c>
      <c r="L2524" s="748">
        <v>12</v>
      </c>
      <c r="M2524" s="749">
        <v>29508.31</v>
      </c>
      <c r="N2524" s="682">
        <v>1</v>
      </c>
      <c r="O2524" s="748">
        <v>6</v>
      </c>
      <c r="P2524" s="749">
        <v>12929.720000000001</v>
      </c>
    </row>
    <row r="2525" spans="1:16" x14ac:dyDescent="0.2">
      <c r="A2525" s="744">
        <v>480</v>
      </c>
      <c r="B2525" s="744" t="s">
        <v>1264</v>
      </c>
      <c r="C2525" s="744" t="s">
        <v>1201</v>
      </c>
      <c r="D2525" s="746" t="s">
        <v>7694</v>
      </c>
      <c r="E2525" s="750">
        <v>3500</v>
      </c>
      <c r="F2525" s="744" t="s">
        <v>7695</v>
      </c>
      <c r="G2525" s="737" t="s">
        <v>7696</v>
      </c>
      <c r="H2525" s="737" t="s">
        <v>2815</v>
      </c>
      <c r="I2525" s="737" t="s">
        <v>2526</v>
      </c>
      <c r="J2525" s="753" t="s">
        <v>2526</v>
      </c>
      <c r="K2525" s="682">
        <v>1</v>
      </c>
      <c r="L2525" s="748">
        <v>12</v>
      </c>
      <c r="M2525" s="749">
        <v>52915.52999999997</v>
      </c>
      <c r="N2525" s="682">
        <v>1</v>
      </c>
      <c r="O2525" s="748">
        <v>6</v>
      </c>
      <c r="P2525" s="749">
        <v>24639.72</v>
      </c>
    </row>
    <row r="2526" spans="1:16" ht="22.5" x14ac:dyDescent="0.2">
      <c r="A2526" s="744">
        <v>480</v>
      </c>
      <c r="B2526" s="744" t="s">
        <v>2598</v>
      </c>
      <c r="C2526" s="744" t="s">
        <v>1201</v>
      </c>
      <c r="D2526" s="746" t="s">
        <v>2604</v>
      </c>
      <c r="E2526" s="750">
        <v>1500</v>
      </c>
      <c r="F2526" s="744" t="s">
        <v>7697</v>
      </c>
      <c r="G2526" s="737" t="s">
        <v>7698</v>
      </c>
      <c r="H2526" s="737" t="s">
        <v>2587</v>
      </c>
      <c r="I2526" s="737" t="s">
        <v>2526</v>
      </c>
      <c r="J2526" s="753" t="s">
        <v>2526</v>
      </c>
      <c r="K2526" s="682">
        <v>1</v>
      </c>
      <c r="L2526" s="748">
        <v>12</v>
      </c>
      <c r="M2526" s="749">
        <v>29566.660000000003</v>
      </c>
      <c r="N2526" s="682">
        <v>1</v>
      </c>
      <c r="O2526" s="748">
        <v>6</v>
      </c>
      <c r="P2526" s="749">
        <v>12930</v>
      </c>
    </row>
    <row r="2527" spans="1:16" x14ac:dyDescent="0.2">
      <c r="A2527" s="744">
        <v>480</v>
      </c>
      <c r="B2527" s="744" t="s">
        <v>1264</v>
      </c>
      <c r="C2527" s="744" t="s">
        <v>1201</v>
      </c>
      <c r="D2527" s="746" t="s">
        <v>6495</v>
      </c>
      <c r="E2527" s="750">
        <v>5000</v>
      </c>
      <c r="F2527" s="744" t="s">
        <v>7699</v>
      </c>
      <c r="G2527" s="737" t="s">
        <v>7700</v>
      </c>
      <c r="H2527" s="737" t="s">
        <v>4885</v>
      </c>
      <c r="I2527" s="737" t="s">
        <v>2625</v>
      </c>
      <c r="J2527" s="753" t="s">
        <v>2511</v>
      </c>
      <c r="K2527" s="682">
        <v>5</v>
      </c>
      <c r="L2527" s="748">
        <v>12</v>
      </c>
      <c r="M2527" s="749">
        <v>70700.62000000001</v>
      </c>
      <c r="N2527" s="682">
        <v>2</v>
      </c>
      <c r="O2527" s="748">
        <v>6</v>
      </c>
      <c r="P2527" s="749">
        <v>33777.210000000006</v>
      </c>
    </row>
    <row r="2528" spans="1:16" x14ac:dyDescent="0.2">
      <c r="A2528" s="744">
        <v>480</v>
      </c>
      <c r="B2528" s="744" t="s">
        <v>1264</v>
      </c>
      <c r="C2528" s="744" t="s">
        <v>1201</v>
      </c>
      <c r="D2528" s="746" t="s">
        <v>4045</v>
      </c>
      <c r="E2528" s="750">
        <v>1500</v>
      </c>
      <c r="F2528" s="744" t="s">
        <v>7701</v>
      </c>
      <c r="G2528" s="737" t="s">
        <v>7702</v>
      </c>
      <c r="H2528" s="737" t="s">
        <v>3634</v>
      </c>
      <c r="I2528" s="737" t="s">
        <v>2526</v>
      </c>
      <c r="J2528" s="753" t="s">
        <v>2526</v>
      </c>
      <c r="K2528" s="682">
        <v>1</v>
      </c>
      <c r="L2528" s="748">
        <v>12</v>
      </c>
      <c r="M2528" s="749">
        <v>24939.589999999997</v>
      </c>
      <c r="N2528" s="682">
        <v>1</v>
      </c>
      <c r="O2528" s="748">
        <v>6</v>
      </c>
      <c r="P2528" s="749">
        <v>12845.82</v>
      </c>
    </row>
    <row r="2529" spans="1:16" x14ac:dyDescent="0.2">
      <c r="A2529" s="744">
        <v>480</v>
      </c>
      <c r="B2529" s="744" t="s">
        <v>2598</v>
      </c>
      <c r="C2529" s="744" t="s">
        <v>1201</v>
      </c>
      <c r="D2529" s="746" t="s">
        <v>2647</v>
      </c>
      <c r="E2529" s="750">
        <v>1500</v>
      </c>
      <c r="F2529" s="744" t="s">
        <v>7703</v>
      </c>
      <c r="G2529" s="737" t="s">
        <v>7704</v>
      </c>
      <c r="H2529" s="737" t="s">
        <v>7705</v>
      </c>
      <c r="I2529" s="737" t="s">
        <v>2625</v>
      </c>
      <c r="J2529" s="753" t="s">
        <v>2511</v>
      </c>
      <c r="K2529" s="682">
        <v>1</v>
      </c>
      <c r="L2529" s="748">
        <v>12</v>
      </c>
      <c r="M2529" s="749">
        <v>29395.940000000002</v>
      </c>
      <c r="N2529" s="682">
        <v>1</v>
      </c>
      <c r="O2529" s="748">
        <v>6</v>
      </c>
      <c r="P2529" s="749">
        <v>12842.23</v>
      </c>
    </row>
    <row r="2530" spans="1:16" x14ac:dyDescent="0.2">
      <c r="A2530" s="744">
        <v>480</v>
      </c>
      <c r="B2530" s="744" t="s">
        <v>2598</v>
      </c>
      <c r="C2530" s="744" t="s">
        <v>1201</v>
      </c>
      <c r="D2530" s="746" t="s">
        <v>2614</v>
      </c>
      <c r="E2530" s="750">
        <v>1500</v>
      </c>
      <c r="F2530" s="744" t="s">
        <v>7706</v>
      </c>
      <c r="G2530" s="737" t="s">
        <v>7707</v>
      </c>
      <c r="H2530" s="737" t="s">
        <v>7708</v>
      </c>
      <c r="I2530" s="737" t="s">
        <v>2625</v>
      </c>
      <c r="J2530" s="753" t="s">
        <v>2511</v>
      </c>
      <c r="K2530" s="682">
        <v>1</v>
      </c>
      <c r="L2530" s="748">
        <v>12</v>
      </c>
      <c r="M2530" s="749">
        <v>29526.680000000004</v>
      </c>
      <c r="N2530" s="682">
        <v>1</v>
      </c>
      <c r="O2530" s="748">
        <v>6</v>
      </c>
      <c r="P2530" s="749">
        <v>12920.27</v>
      </c>
    </row>
    <row r="2531" spans="1:16" ht="22.5" x14ac:dyDescent="0.2">
      <c r="A2531" s="744">
        <v>480</v>
      </c>
      <c r="B2531" s="744" t="s">
        <v>1264</v>
      </c>
      <c r="C2531" s="744" t="s">
        <v>1201</v>
      </c>
      <c r="D2531" s="746" t="s">
        <v>3154</v>
      </c>
      <c r="E2531" s="750">
        <v>2100</v>
      </c>
      <c r="F2531" s="744" t="s">
        <v>7709</v>
      </c>
      <c r="G2531" s="737" t="s">
        <v>7710</v>
      </c>
      <c r="H2531" s="737" t="s">
        <v>7711</v>
      </c>
      <c r="I2531" s="737" t="s">
        <v>2526</v>
      </c>
      <c r="J2531" s="753" t="s">
        <v>2526</v>
      </c>
      <c r="K2531" s="682">
        <v>1</v>
      </c>
      <c r="L2531" s="748">
        <v>12</v>
      </c>
      <c r="M2531" s="749">
        <v>35082.170000000013</v>
      </c>
      <c r="N2531" s="682">
        <v>1</v>
      </c>
      <c r="O2531" s="748">
        <v>6</v>
      </c>
      <c r="P2531" s="749">
        <v>14278.49</v>
      </c>
    </row>
    <row r="2532" spans="1:16" x14ac:dyDescent="0.2">
      <c r="A2532" s="744">
        <v>480</v>
      </c>
      <c r="B2532" s="744" t="s">
        <v>2598</v>
      </c>
      <c r="C2532" s="744" t="s">
        <v>1201</v>
      </c>
      <c r="D2532" s="746" t="s">
        <v>2690</v>
      </c>
      <c r="E2532" s="750">
        <v>1500</v>
      </c>
      <c r="F2532" s="744" t="s">
        <v>7712</v>
      </c>
      <c r="G2532" s="737" t="s">
        <v>7713</v>
      </c>
      <c r="H2532" s="737" t="s">
        <v>7714</v>
      </c>
      <c r="I2532" s="737" t="s">
        <v>2625</v>
      </c>
      <c r="J2532" s="753" t="s">
        <v>2511</v>
      </c>
      <c r="K2532" s="682">
        <v>1</v>
      </c>
      <c r="L2532" s="748">
        <v>12</v>
      </c>
      <c r="M2532" s="749">
        <v>29432.489999999998</v>
      </c>
      <c r="N2532" s="682">
        <v>1</v>
      </c>
      <c r="O2532" s="748">
        <v>6</v>
      </c>
      <c r="P2532" s="749">
        <v>12863.33</v>
      </c>
    </row>
    <row r="2533" spans="1:16" x14ac:dyDescent="0.2">
      <c r="A2533" s="744">
        <v>480</v>
      </c>
      <c r="B2533" s="744" t="s">
        <v>2598</v>
      </c>
      <c r="C2533" s="744" t="s">
        <v>1201</v>
      </c>
      <c r="D2533" s="746" t="s">
        <v>2572</v>
      </c>
      <c r="E2533" s="750">
        <v>3200</v>
      </c>
      <c r="F2533" s="744" t="s">
        <v>7715</v>
      </c>
      <c r="G2533" s="737" t="s">
        <v>7716</v>
      </c>
      <c r="H2533" s="737" t="s">
        <v>7717</v>
      </c>
      <c r="I2533" s="737" t="s">
        <v>2625</v>
      </c>
      <c r="J2533" s="753" t="s">
        <v>2511</v>
      </c>
      <c r="K2533" s="682">
        <v>1</v>
      </c>
      <c r="L2533" s="748">
        <v>12</v>
      </c>
      <c r="M2533" s="749">
        <v>29699.87</v>
      </c>
      <c r="N2533" s="682">
        <v>1</v>
      </c>
      <c r="O2533" s="748">
        <v>6</v>
      </c>
      <c r="P2533" s="749">
        <v>2200</v>
      </c>
    </row>
    <row r="2534" spans="1:16" x14ac:dyDescent="0.2">
      <c r="A2534" s="744">
        <v>480</v>
      </c>
      <c r="B2534" s="744" t="s">
        <v>1264</v>
      </c>
      <c r="C2534" s="744" t="s">
        <v>1201</v>
      </c>
      <c r="D2534" s="746" t="s">
        <v>2614</v>
      </c>
      <c r="E2534" s="750">
        <v>1500</v>
      </c>
      <c r="F2534" s="744" t="s">
        <v>7718</v>
      </c>
      <c r="G2534" s="737" t="s">
        <v>7719</v>
      </c>
      <c r="H2534" s="737" t="s">
        <v>7720</v>
      </c>
      <c r="I2534" s="737" t="s">
        <v>2526</v>
      </c>
      <c r="J2534" s="753" t="s">
        <v>2526</v>
      </c>
      <c r="K2534" s="682">
        <v>5</v>
      </c>
      <c r="L2534" s="748">
        <v>12</v>
      </c>
      <c r="M2534" s="749">
        <v>23496.359999999997</v>
      </c>
      <c r="N2534" s="682">
        <v>2</v>
      </c>
      <c r="O2534" s="748">
        <v>6</v>
      </c>
      <c r="P2534" s="749">
        <v>9826.14</v>
      </c>
    </row>
    <row r="2535" spans="1:16" ht="22.5" x14ac:dyDescent="0.2">
      <c r="A2535" s="744">
        <v>480</v>
      </c>
      <c r="B2535" s="744" t="s">
        <v>1264</v>
      </c>
      <c r="C2535" s="744" t="s">
        <v>1201</v>
      </c>
      <c r="D2535" s="746" t="s">
        <v>3560</v>
      </c>
      <c r="E2535" s="750">
        <v>2100</v>
      </c>
      <c r="F2535" s="744" t="s">
        <v>7721</v>
      </c>
      <c r="G2535" s="737" t="s">
        <v>7722</v>
      </c>
      <c r="H2535" s="737" t="s">
        <v>2583</v>
      </c>
      <c r="I2535" s="737" t="s">
        <v>2526</v>
      </c>
      <c r="J2535" s="753" t="s">
        <v>2526</v>
      </c>
      <c r="K2535" s="682">
        <v>1</v>
      </c>
      <c r="L2535" s="748">
        <v>12</v>
      </c>
      <c r="M2535" s="749">
        <v>36829.770000000004</v>
      </c>
      <c r="N2535" s="682">
        <v>1</v>
      </c>
      <c r="O2535" s="748">
        <v>6</v>
      </c>
      <c r="P2535" s="749">
        <v>16524.939999999999</v>
      </c>
    </row>
    <row r="2536" spans="1:16" ht="22.5" x14ac:dyDescent="0.2">
      <c r="A2536" s="744">
        <v>480</v>
      </c>
      <c r="B2536" s="744" t="s">
        <v>2598</v>
      </c>
      <c r="C2536" s="744" t="s">
        <v>1201</v>
      </c>
      <c r="D2536" s="746" t="s">
        <v>2614</v>
      </c>
      <c r="E2536" s="750">
        <v>1500</v>
      </c>
      <c r="F2536" s="744" t="s">
        <v>7723</v>
      </c>
      <c r="G2536" s="737" t="s">
        <v>7724</v>
      </c>
      <c r="H2536" s="737" t="s">
        <v>7725</v>
      </c>
      <c r="I2536" s="737" t="s">
        <v>2625</v>
      </c>
      <c r="J2536" s="753" t="s">
        <v>2511</v>
      </c>
      <c r="K2536" s="682">
        <v>1</v>
      </c>
      <c r="L2536" s="748">
        <v>12</v>
      </c>
      <c r="M2536" s="749">
        <v>29371.64</v>
      </c>
      <c r="N2536" s="682">
        <v>1</v>
      </c>
      <c r="O2536" s="748">
        <v>6</v>
      </c>
      <c r="P2536" s="749">
        <v>12886.27</v>
      </c>
    </row>
    <row r="2537" spans="1:16" x14ac:dyDescent="0.2">
      <c r="A2537" s="744">
        <v>480</v>
      </c>
      <c r="B2537" s="744" t="s">
        <v>1264</v>
      </c>
      <c r="C2537" s="744" t="s">
        <v>1201</v>
      </c>
      <c r="D2537" s="746" t="s">
        <v>2556</v>
      </c>
      <c r="E2537" s="750">
        <v>2100</v>
      </c>
      <c r="F2537" s="744" t="s">
        <v>7726</v>
      </c>
      <c r="G2537" s="737" t="s">
        <v>7727</v>
      </c>
      <c r="H2537" s="737" t="s">
        <v>2583</v>
      </c>
      <c r="I2537" s="737" t="s">
        <v>2526</v>
      </c>
      <c r="J2537" s="753" t="s">
        <v>2526</v>
      </c>
      <c r="K2537" s="682">
        <v>1</v>
      </c>
      <c r="L2537" s="748">
        <v>12</v>
      </c>
      <c r="M2537" s="749">
        <v>36900</v>
      </c>
      <c r="N2537" s="682">
        <v>1</v>
      </c>
      <c r="O2537" s="748">
        <v>6</v>
      </c>
      <c r="P2537" s="749">
        <v>16530</v>
      </c>
    </row>
    <row r="2538" spans="1:16" x14ac:dyDescent="0.2">
      <c r="A2538" s="744">
        <v>480</v>
      </c>
      <c r="B2538" s="744" t="s">
        <v>1264</v>
      </c>
      <c r="C2538" s="744" t="s">
        <v>1201</v>
      </c>
      <c r="D2538" s="746" t="s">
        <v>6179</v>
      </c>
      <c r="E2538" s="750">
        <v>2500</v>
      </c>
      <c r="F2538" s="744" t="s">
        <v>7728</v>
      </c>
      <c r="G2538" s="737" t="s">
        <v>7729</v>
      </c>
      <c r="H2538" s="737" t="s">
        <v>4885</v>
      </c>
      <c r="I2538" s="737" t="s">
        <v>2625</v>
      </c>
      <c r="J2538" s="753" t="s">
        <v>2511</v>
      </c>
      <c r="K2538" s="682">
        <v>5</v>
      </c>
      <c r="L2538" s="748">
        <v>12</v>
      </c>
      <c r="M2538" s="749">
        <v>35623.429999999993</v>
      </c>
      <c r="N2538" s="682">
        <v>2</v>
      </c>
      <c r="O2538" s="748">
        <v>6</v>
      </c>
      <c r="P2538" s="749">
        <v>15859.34</v>
      </c>
    </row>
    <row r="2539" spans="1:16" x14ac:dyDescent="0.2">
      <c r="A2539" s="744">
        <v>480</v>
      </c>
      <c r="B2539" s="744" t="s">
        <v>1264</v>
      </c>
      <c r="C2539" s="744" t="s">
        <v>1201</v>
      </c>
      <c r="D2539" s="746" t="s">
        <v>2621</v>
      </c>
      <c r="E2539" s="750">
        <v>1800</v>
      </c>
      <c r="F2539" s="744" t="s">
        <v>7730</v>
      </c>
      <c r="G2539" s="737" t="s">
        <v>7731</v>
      </c>
      <c r="H2539" s="737" t="s">
        <v>3279</v>
      </c>
      <c r="I2539" s="737" t="s">
        <v>2625</v>
      </c>
      <c r="J2539" s="753" t="s">
        <v>2511</v>
      </c>
      <c r="K2539" s="682">
        <v>5</v>
      </c>
      <c r="L2539" s="748">
        <v>12</v>
      </c>
      <c r="M2539" s="749">
        <v>33190.040000000008</v>
      </c>
      <c r="N2539" s="682">
        <v>2</v>
      </c>
      <c r="O2539" s="748">
        <v>6</v>
      </c>
      <c r="P2539" s="749">
        <v>14500</v>
      </c>
    </row>
    <row r="2540" spans="1:16" x14ac:dyDescent="0.2">
      <c r="A2540" s="744">
        <v>480</v>
      </c>
      <c r="B2540" s="744" t="s">
        <v>1264</v>
      </c>
      <c r="C2540" s="744" t="s">
        <v>1201</v>
      </c>
      <c r="D2540" s="746" t="s">
        <v>7732</v>
      </c>
      <c r="E2540" s="750">
        <v>6000</v>
      </c>
      <c r="F2540" s="744" t="s">
        <v>1891</v>
      </c>
      <c r="G2540" s="737" t="s">
        <v>1892</v>
      </c>
      <c r="H2540" s="737" t="s">
        <v>2555</v>
      </c>
      <c r="I2540" s="737" t="s">
        <v>2625</v>
      </c>
      <c r="J2540" s="753" t="s">
        <v>2511</v>
      </c>
      <c r="K2540" s="682">
        <v>1</v>
      </c>
      <c r="L2540" s="748">
        <v>11</v>
      </c>
      <c r="M2540" s="749">
        <v>15558.59</v>
      </c>
      <c r="N2540" s="682"/>
      <c r="O2540" s="748"/>
      <c r="P2540" s="749"/>
    </row>
    <row r="2541" spans="1:16" ht="22.5" x14ac:dyDescent="0.2">
      <c r="A2541" s="744">
        <v>480</v>
      </c>
      <c r="B2541" s="744" t="s">
        <v>2598</v>
      </c>
      <c r="C2541" s="744" t="s">
        <v>1201</v>
      </c>
      <c r="D2541" s="746" t="s">
        <v>2614</v>
      </c>
      <c r="E2541" s="750">
        <v>1500</v>
      </c>
      <c r="F2541" s="744" t="s">
        <v>7733</v>
      </c>
      <c r="G2541" s="737" t="s">
        <v>7734</v>
      </c>
      <c r="H2541" s="737" t="s">
        <v>5929</v>
      </c>
      <c r="I2541" s="737" t="s">
        <v>2526</v>
      </c>
      <c r="J2541" s="753" t="s">
        <v>2526</v>
      </c>
      <c r="K2541" s="682">
        <v>4</v>
      </c>
      <c r="L2541" s="748">
        <v>12</v>
      </c>
      <c r="M2541" s="749">
        <v>29566.26</v>
      </c>
      <c r="N2541" s="682">
        <v>1</v>
      </c>
      <c r="O2541" s="748">
        <v>6</v>
      </c>
      <c r="P2541" s="749">
        <v>12929.46</v>
      </c>
    </row>
    <row r="2542" spans="1:16" x14ac:dyDescent="0.2">
      <c r="A2542" s="744">
        <v>480</v>
      </c>
      <c r="B2542" s="744" t="s">
        <v>1264</v>
      </c>
      <c r="C2542" s="744" t="s">
        <v>1201</v>
      </c>
      <c r="D2542" s="746" t="s">
        <v>2621</v>
      </c>
      <c r="E2542" s="750">
        <v>1800</v>
      </c>
      <c r="F2542" s="744" t="s">
        <v>7735</v>
      </c>
      <c r="G2542" s="737" t="s">
        <v>7736</v>
      </c>
      <c r="H2542" s="737" t="s">
        <v>2873</v>
      </c>
      <c r="I2542" s="737" t="s">
        <v>2625</v>
      </c>
      <c r="J2542" s="753" t="s">
        <v>2511</v>
      </c>
      <c r="K2542" s="682">
        <v>5</v>
      </c>
      <c r="L2542" s="748">
        <v>12</v>
      </c>
      <c r="M2542" s="749">
        <v>32479.159999999993</v>
      </c>
      <c r="N2542" s="682">
        <v>2</v>
      </c>
      <c r="O2542" s="748">
        <v>6</v>
      </c>
      <c r="P2542" s="749">
        <v>14549.17</v>
      </c>
    </row>
    <row r="2543" spans="1:16" ht="22.5" x14ac:dyDescent="0.2">
      <c r="A2543" s="744">
        <v>480</v>
      </c>
      <c r="B2543" s="744" t="s">
        <v>1264</v>
      </c>
      <c r="C2543" s="744" t="s">
        <v>1201</v>
      </c>
      <c r="D2543" s="746" t="s">
        <v>7737</v>
      </c>
      <c r="E2543" s="750">
        <v>6000</v>
      </c>
      <c r="F2543" s="744" t="s">
        <v>7738</v>
      </c>
      <c r="G2543" s="737" t="s">
        <v>7739</v>
      </c>
      <c r="H2543" s="737" t="s">
        <v>6598</v>
      </c>
      <c r="I2543" s="737" t="s">
        <v>2625</v>
      </c>
      <c r="J2543" s="753" t="s">
        <v>2511</v>
      </c>
      <c r="K2543" s="682">
        <v>2</v>
      </c>
      <c r="L2543" s="748">
        <v>5</v>
      </c>
      <c r="M2543" s="749">
        <v>37368.75</v>
      </c>
      <c r="N2543" s="682"/>
      <c r="O2543" s="748"/>
      <c r="P2543" s="749"/>
    </row>
    <row r="2544" spans="1:16" ht="22.5" x14ac:dyDescent="0.2">
      <c r="A2544" s="744">
        <v>480</v>
      </c>
      <c r="B2544" s="744" t="s">
        <v>1264</v>
      </c>
      <c r="C2544" s="744" t="s">
        <v>1201</v>
      </c>
      <c r="D2544" s="746" t="s">
        <v>2509</v>
      </c>
      <c r="E2544" s="750">
        <v>6000</v>
      </c>
      <c r="F2544" s="744" t="s">
        <v>7740</v>
      </c>
      <c r="G2544" s="737" t="s">
        <v>7741</v>
      </c>
      <c r="H2544" s="737" t="s">
        <v>2509</v>
      </c>
      <c r="I2544" s="737" t="s">
        <v>2625</v>
      </c>
      <c r="J2544" s="753" t="s">
        <v>2511</v>
      </c>
      <c r="K2544" s="682">
        <v>1</v>
      </c>
      <c r="L2544" s="748">
        <v>12</v>
      </c>
      <c r="M2544" s="749">
        <v>77151.679999999993</v>
      </c>
      <c r="N2544" s="682">
        <v>1</v>
      </c>
      <c r="O2544" s="748">
        <v>6</v>
      </c>
      <c r="P2544" s="749">
        <v>36677.5</v>
      </c>
    </row>
    <row r="2545" spans="1:16" ht="22.5" x14ac:dyDescent="0.2">
      <c r="A2545" s="744">
        <v>480</v>
      </c>
      <c r="B2545" s="744" t="s">
        <v>1264</v>
      </c>
      <c r="C2545" s="744" t="s">
        <v>1201</v>
      </c>
      <c r="D2545" s="746" t="s">
        <v>3274</v>
      </c>
      <c r="E2545" s="750">
        <v>2100</v>
      </c>
      <c r="F2545" s="744" t="s">
        <v>7742</v>
      </c>
      <c r="G2545" s="737" t="s">
        <v>7743</v>
      </c>
      <c r="H2545" s="737" t="s">
        <v>7744</v>
      </c>
      <c r="I2545" s="737" t="s">
        <v>2603</v>
      </c>
      <c r="J2545" s="753" t="s">
        <v>2547</v>
      </c>
      <c r="K2545" s="682">
        <v>1</v>
      </c>
      <c r="L2545" s="748">
        <v>1</v>
      </c>
      <c r="M2545" s="749">
        <v>5799.71</v>
      </c>
      <c r="N2545" s="682"/>
      <c r="O2545" s="748"/>
      <c r="P2545" s="749"/>
    </row>
    <row r="2546" spans="1:16" x14ac:dyDescent="0.2">
      <c r="A2546" s="744">
        <v>480</v>
      </c>
      <c r="B2546" s="744" t="s">
        <v>2598</v>
      </c>
      <c r="C2546" s="744" t="s">
        <v>1201</v>
      </c>
      <c r="D2546" s="746" t="s">
        <v>2700</v>
      </c>
      <c r="E2546" s="750">
        <v>1800</v>
      </c>
      <c r="F2546" s="744" t="s">
        <v>7745</v>
      </c>
      <c r="G2546" s="737" t="s">
        <v>7746</v>
      </c>
      <c r="H2546" s="737" t="s">
        <v>6270</v>
      </c>
      <c r="I2546" s="737" t="s">
        <v>2625</v>
      </c>
      <c r="J2546" s="753" t="s">
        <v>2511</v>
      </c>
      <c r="K2546" s="682">
        <v>1</v>
      </c>
      <c r="L2546" s="748">
        <v>12</v>
      </c>
      <c r="M2546" s="749">
        <v>32993.960000000006</v>
      </c>
      <c r="N2546" s="682">
        <v>1</v>
      </c>
      <c r="O2546" s="748">
        <v>6</v>
      </c>
      <c r="P2546" s="749">
        <v>14407.2</v>
      </c>
    </row>
    <row r="2547" spans="1:16" ht="22.5" x14ac:dyDescent="0.2">
      <c r="A2547" s="744">
        <v>480</v>
      </c>
      <c r="B2547" s="744" t="s">
        <v>1264</v>
      </c>
      <c r="C2547" s="744" t="s">
        <v>1201</v>
      </c>
      <c r="D2547" s="746" t="s">
        <v>7747</v>
      </c>
      <c r="E2547" s="750">
        <v>2500</v>
      </c>
      <c r="F2547" s="744" t="s">
        <v>7748</v>
      </c>
      <c r="G2547" s="737" t="s">
        <v>7749</v>
      </c>
      <c r="H2547" s="737" t="s">
        <v>7750</v>
      </c>
      <c r="I2547" s="737" t="s">
        <v>2603</v>
      </c>
      <c r="J2547" s="753" t="s">
        <v>2547</v>
      </c>
      <c r="K2547" s="682">
        <v>1</v>
      </c>
      <c r="L2547" s="748">
        <v>12</v>
      </c>
      <c r="M2547" s="749">
        <v>41426.089999999997</v>
      </c>
      <c r="N2547" s="682">
        <v>1</v>
      </c>
      <c r="O2547" s="748">
        <v>6</v>
      </c>
      <c r="P2547" s="749">
        <v>18915.22</v>
      </c>
    </row>
    <row r="2548" spans="1:16" ht="22.5" x14ac:dyDescent="0.2">
      <c r="A2548" s="744">
        <v>480</v>
      </c>
      <c r="B2548" s="744" t="s">
        <v>1264</v>
      </c>
      <c r="C2548" s="744" t="s">
        <v>1201</v>
      </c>
      <c r="D2548" s="746" t="s">
        <v>7751</v>
      </c>
      <c r="E2548" s="750">
        <v>1500</v>
      </c>
      <c r="F2548" s="744" t="s">
        <v>7752</v>
      </c>
      <c r="G2548" s="737" t="s">
        <v>7753</v>
      </c>
      <c r="H2548" s="737" t="s">
        <v>3524</v>
      </c>
      <c r="I2548" s="737" t="s">
        <v>2625</v>
      </c>
      <c r="J2548" s="753" t="s">
        <v>2511</v>
      </c>
      <c r="K2548" s="682">
        <v>1</v>
      </c>
      <c r="L2548" s="748">
        <v>12</v>
      </c>
      <c r="M2548" s="749">
        <v>29577.470000000005</v>
      </c>
      <c r="N2548" s="682">
        <v>1</v>
      </c>
      <c r="O2548" s="748">
        <v>6</v>
      </c>
      <c r="P2548" s="749">
        <v>12929.46</v>
      </c>
    </row>
    <row r="2549" spans="1:16" x14ac:dyDescent="0.2">
      <c r="A2549" s="744">
        <v>480</v>
      </c>
      <c r="B2549" s="744" t="s">
        <v>2598</v>
      </c>
      <c r="C2549" s="744" t="s">
        <v>1201</v>
      </c>
      <c r="D2549" s="746" t="s">
        <v>2700</v>
      </c>
      <c r="E2549" s="750">
        <v>1800</v>
      </c>
      <c r="F2549" s="744" t="s">
        <v>7754</v>
      </c>
      <c r="G2549" s="737" t="s">
        <v>7755</v>
      </c>
      <c r="H2549" s="737" t="s">
        <v>3524</v>
      </c>
      <c r="I2549" s="737" t="s">
        <v>2625</v>
      </c>
      <c r="J2549" s="753" t="s">
        <v>2511</v>
      </c>
      <c r="K2549" s="682">
        <v>1</v>
      </c>
      <c r="L2549" s="748">
        <v>12</v>
      </c>
      <c r="M2549" s="749">
        <v>33204.449999999997</v>
      </c>
      <c r="N2549" s="682">
        <v>1</v>
      </c>
      <c r="O2549" s="748">
        <v>6</v>
      </c>
      <c r="P2549" s="749">
        <v>14723.130000000001</v>
      </c>
    </row>
    <row r="2550" spans="1:16" x14ac:dyDescent="0.2">
      <c r="A2550" s="744">
        <v>480</v>
      </c>
      <c r="B2550" s="744" t="s">
        <v>2598</v>
      </c>
      <c r="C2550" s="744" t="s">
        <v>1201</v>
      </c>
      <c r="D2550" s="746" t="s">
        <v>2723</v>
      </c>
      <c r="E2550" s="750">
        <v>2500</v>
      </c>
      <c r="F2550" s="744" t="s">
        <v>7756</v>
      </c>
      <c r="G2550" s="737" t="s">
        <v>7757</v>
      </c>
      <c r="H2550" s="737" t="s">
        <v>2617</v>
      </c>
      <c r="I2550" s="737" t="s">
        <v>2526</v>
      </c>
      <c r="J2550" s="753" t="s">
        <v>2526</v>
      </c>
      <c r="K2550" s="682">
        <v>5</v>
      </c>
      <c r="L2550" s="748">
        <v>12</v>
      </c>
      <c r="M2550" s="749">
        <v>41280.840000000004</v>
      </c>
      <c r="N2550" s="682">
        <v>2</v>
      </c>
      <c r="O2550" s="748">
        <v>6</v>
      </c>
      <c r="P2550" s="749">
        <v>18859.510000000002</v>
      </c>
    </row>
    <row r="2551" spans="1:16" x14ac:dyDescent="0.2">
      <c r="A2551" s="744">
        <v>480</v>
      </c>
      <c r="B2551" s="744" t="s">
        <v>1264</v>
      </c>
      <c r="C2551" s="744" t="s">
        <v>1201</v>
      </c>
      <c r="D2551" s="746" t="s">
        <v>5298</v>
      </c>
      <c r="E2551" s="750">
        <v>2100</v>
      </c>
      <c r="F2551" s="744" t="s">
        <v>7758</v>
      </c>
      <c r="G2551" s="737" t="s">
        <v>7759</v>
      </c>
      <c r="H2551" s="737" t="s">
        <v>2587</v>
      </c>
      <c r="I2551" s="737" t="s">
        <v>2526</v>
      </c>
      <c r="J2551" s="753" t="s">
        <v>2526</v>
      </c>
      <c r="K2551" s="682">
        <v>5</v>
      </c>
      <c r="L2551" s="748">
        <v>12</v>
      </c>
      <c r="M2551" s="749">
        <v>36771.81</v>
      </c>
      <c r="N2551" s="682">
        <v>2</v>
      </c>
      <c r="O2551" s="748">
        <v>6</v>
      </c>
      <c r="P2551" s="749">
        <v>16491.55</v>
      </c>
    </row>
    <row r="2552" spans="1:16" ht="22.5" x14ac:dyDescent="0.2">
      <c r="A2552" s="744">
        <v>480</v>
      </c>
      <c r="B2552" s="744" t="s">
        <v>2598</v>
      </c>
      <c r="C2552" s="744" t="s">
        <v>1201</v>
      </c>
      <c r="D2552" s="746" t="s">
        <v>4601</v>
      </c>
      <c r="E2552" s="750">
        <v>1500</v>
      </c>
      <c r="F2552" s="744" t="s">
        <v>7760</v>
      </c>
      <c r="G2552" s="737" t="s">
        <v>7761</v>
      </c>
      <c r="H2552" s="737" t="s">
        <v>2583</v>
      </c>
      <c r="I2552" s="737" t="s">
        <v>2526</v>
      </c>
      <c r="J2552" s="753" t="s">
        <v>2526</v>
      </c>
      <c r="K2552" s="682">
        <v>1</v>
      </c>
      <c r="L2552" s="748">
        <v>12</v>
      </c>
      <c r="M2552" s="749">
        <v>28777.769999999993</v>
      </c>
      <c r="N2552" s="682">
        <v>1</v>
      </c>
      <c r="O2552" s="748">
        <v>6</v>
      </c>
      <c r="P2552" s="749">
        <v>12516.380000000001</v>
      </c>
    </row>
    <row r="2553" spans="1:16" ht="22.5" x14ac:dyDescent="0.2">
      <c r="A2553" s="744">
        <v>480</v>
      </c>
      <c r="B2553" s="744" t="s">
        <v>1264</v>
      </c>
      <c r="C2553" s="744" t="s">
        <v>1201</v>
      </c>
      <c r="D2553" s="746" t="s">
        <v>7762</v>
      </c>
      <c r="E2553" s="750">
        <v>2500</v>
      </c>
      <c r="F2553" s="744" t="s">
        <v>7763</v>
      </c>
      <c r="G2553" s="737" t="s">
        <v>7764</v>
      </c>
      <c r="H2553" s="737" t="s">
        <v>7765</v>
      </c>
      <c r="I2553" s="737" t="s">
        <v>2625</v>
      </c>
      <c r="J2553" s="753" t="s">
        <v>2511</v>
      </c>
      <c r="K2553" s="682">
        <v>1</v>
      </c>
      <c r="L2553" s="748">
        <v>12</v>
      </c>
      <c r="M2553" s="749">
        <v>41620.21</v>
      </c>
      <c r="N2553" s="682">
        <v>1</v>
      </c>
      <c r="O2553" s="748">
        <v>6</v>
      </c>
      <c r="P2553" s="749">
        <v>18907.7</v>
      </c>
    </row>
    <row r="2554" spans="1:16" ht="22.5" x14ac:dyDescent="0.2">
      <c r="A2554" s="744">
        <v>480</v>
      </c>
      <c r="B2554" s="744" t="s">
        <v>2598</v>
      </c>
      <c r="C2554" s="744" t="s">
        <v>1201</v>
      </c>
      <c r="D2554" s="746" t="s">
        <v>2614</v>
      </c>
      <c r="E2554" s="750">
        <v>1500</v>
      </c>
      <c r="F2554" s="744" t="s">
        <v>7766</v>
      </c>
      <c r="G2554" s="737" t="s">
        <v>7767</v>
      </c>
      <c r="H2554" s="737" t="s">
        <v>5872</v>
      </c>
      <c r="I2554" s="737" t="s">
        <v>2625</v>
      </c>
      <c r="J2554" s="753" t="s">
        <v>2511</v>
      </c>
      <c r="K2554" s="682">
        <v>1</v>
      </c>
      <c r="L2554" s="748">
        <v>12</v>
      </c>
      <c r="M2554" s="749">
        <v>29491.780000000002</v>
      </c>
      <c r="N2554" s="682">
        <v>1</v>
      </c>
      <c r="O2554" s="748">
        <v>6</v>
      </c>
      <c r="P2554" s="749">
        <v>12929.18</v>
      </c>
    </row>
    <row r="2555" spans="1:16" x14ac:dyDescent="0.2">
      <c r="A2555" s="744">
        <v>480</v>
      </c>
      <c r="B2555" s="744" t="s">
        <v>1264</v>
      </c>
      <c r="C2555" s="744" t="s">
        <v>1201</v>
      </c>
      <c r="D2555" s="746" t="s">
        <v>3252</v>
      </c>
      <c r="E2555" s="750">
        <v>2500</v>
      </c>
      <c r="F2555" s="744" t="s">
        <v>7768</v>
      </c>
      <c r="G2555" s="737" t="s">
        <v>7769</v>
      </c>
      <c r="H2555" s="737" t="s">
        <v>6613</v>
      </c>
      <c r="I2555" s="737" t="s">
        <v>2625</v>
      </c>
      <c r="J2555" s="753" t="s">
        <v>2511</v>
      </c>
      <c r="K2555" s="682">
        <v>5</v>
      </c>
      <c r="L2555" s="748">
        <v>12</v>
      </c>
      <c r="M2555" s="749">
        <v>35644.44</v>
      </c>
      <c r="N2555" s="682"/>
      <c r="O2555" s="748"/>
      <c r="P2555" s="749"/>
    </row>
    <row r="2556" spans="1:16" x14ac:dyDescent="0.2">
      <c r="A2556" s="744">
        <v>480</v>
      </c>
      <c r="B2556" s="744" t="s">
        <v>1264</v>
      </c>
      <c r="C2556" s="744" t="s">
        <v>1201</v>
      </c>
      <c r="D2556" s="746" t="s">
        <v>3637</v>
      </c>
      <c r="E2556" s="750">
        <v>5500</v>
      </c>
      <c r="F2556" s="744" t="s">
        <v>7770</v>
      </c>
      <c r="G2556" s="737" t="s">
        <v>7771</v>
      </c>
      <c r="H2556" s="737" t="s">
        <v>7772</v>
      </c>
      <c r="I2556" s="737" t="s">
        <v>2625</v>
      </c>
      <c r="J2556" s="753" t="s">
        <v>2511</v>
      </c>
      <c r="K2556" s="682">
        <v>1</v>
      </c>
      <c r="L2556" s="748">
        <v>12</v>
      </c>
      <c r="M2556" s="749">
        <v>70832.61</v>
      </c>
      <c r="N2556" s="682">
        <v>1</v>
      </c>
      <c r="O2556" s="748">
        <v>6</v>
      </c>
      <c r="P2556" s="749">
        <v>33737.11</v>
      </c>
    </row>
    <row r="2557" spans="1:16" ht="22.5" x14ac:dyDescent="0.2">
      <c r="A2557" s="744">
        <v>480</v>
      </c>
      <c r="B2557" s="744" t="s">
        <v>2598</v>
      </c>
      <c r="C2557" s="744" t="s">
        <v>1201</v>
      </c>
      <c r="D2557" s="746" t="s">
        <v>2700</v>
      </c>
      <c r="E2557" s="750">
        <v>1800</v>
      </c>
      <c r="F2557" s="744" t="s">
        <v>7773</v>
      </c>
      <c r="G2557" s="737" t="s">
        <v>7774</v>
      </c>
      <c r="H2557" s="737" t="s">
        <v>6912</v>
      </c>
      <c r="I2557" s="737" t="s">
        <v>2625</v>
      </c>
      <c r="J2557" s="753" t="s">
        <v>2511</v>
      </c>
      <c r="K2557" s="682">
        <v>1</v>
      </c>
      <c r="L2557" s="748">
        <v>12</v>
      </c>
      <c r="M2557" s="749">
        <v>32655.05999999999</v>
      </c>
      <c r="N2557" s="682">
        <v>1</v>
      </c>
      <c r="O2557" s="748">
        <v>6</v>
      </c>
      <c r="P2557" s="749">
        <v>14722.01</v>
      </c>
    </row>
    <row r="2558" spans="1:16" ht="22.5" x14ac:dyDescent="0.2">
      <c r="A2558" s="744">
        <v>480</v>
      </c>
      <c r="B2558" s="744" t="s">
        <v>2598</v>
      </c>
      <c r="C2558" s="744" t="s">
        <v>1201</v>
      </c>
      <c r="D2558" s="746" t="s">
        <v>4601</v>
      </c>
      <c r="E2558" s="750">
        <v>1500</v>
      </c>
      <c r="F2558" s="744" t="s">
        <v>7775</v>
      </c>
      <c r="G2558" s="737" t="s">
        <v>7776</v>
      </c>
      <c r="H2558" s="737" t="s">
        <v>7777</v>
      </c>
      <c r="I2558" s="737" t="s">
        <v>2603</v>
      </c>
      <c r="J2558" s="753" t="s">
        <v>2547</v>
      </c>
      <c r="K2558" s="682">
        <v>1</v>
      </c>
      <c r="L2558" s="748">
        <v>12</v>
      </c>
      <c r="M2558" s="749">
        <v>29286.379999999997</v>
      </c>
      <c r="N2558" s="682">
        <v>1</v>
      </c>
      <c r="O2558" s="748">
        <v>6</v>
      </c>
      <c r="P2558" s="749">
        <v>12709.85</v>
      </c>
    </row>
    <row r="2559" spans="1:16" x14ac:dyDescent="0.2">
      <c r="A2559" s="744">
        <v>480</v>
      </c>
      <c r="B2559" s="744" t="s">
        <v>2598</v>
      </c>
      <c r="C2559" s="744" t="s">
        <v>1201</v>
      </c>
      <c r="D2559" s="746" t="s">
        <v>2604</v>
      </c>
      <c r="E2559" s="750">
        <v>1500</v>
      </c>
      <c r="F2559" s="744" t="s">
        <v>7778</v>
      </c>
      <c r="G2559" s="737" t="s">
        <v>7779</v>
      </c>
      <c r="H2559" s="737" t="s">
        <v>7780</v>
      </c>
      <c r="I2559" s="737" t="s">
        <v>2625</v>
      </c>
      <c r="J2559" s="753" t="s">
        <v>2511</v>
      </c>
      <c r="K2559" s="682">
        <v>1</v>
      </c>
      <c r="L2559" s="748">
        <v>12</v>
      </c>
      <c r="M2559" s="749">
        <v>29087.46</v>
      </c>
      <c r="N2559" s="682">
        <v>1</v>
      </c>
      <c r="O2559" s="748">
        <v>6</v>
      </c>
      <c r="P2559" s="749">
        <v>12846.22</v>
      </c>
    </row>
    <row r="2560" spans="1:16" ht="22.5" x14ac:dyDescent="0.2">
      <c r="A2560" s="744">
        <v>480</v>
      </c>
      <c r="B2560" s="744" t="s">
        <v>2598</v>
      </c>
      <c r="C2560" s="744" t="s">
        <v>1201</v>
      </c>
      <c r="D2560" s="746" t="s">
        <v>2604</v>
      </c>
      <c r="E2560" s="750">
        <v>1500</v>
      </c>
      <c r="F2560" s="744" t="s">
        <v>7781</v>
      </c>
      <c r="G2560" s="737" t="s">
        <v>7782</v>
      </c>
      <c r="H2560" s="737" t="s">
        <v>2583</v>
      </c>
      <c r="I2560" s="737" t="s">
        <v>2526</v>
      </c>
      <c r="J2560" s="753" t="s">
        <v>2526</v>
      </c>
      <c r="K2560" s="682">
        <v>1</v>
      </c>
      <c r="L2560" s="748">
        <v>12</v>
      </c>
      <c r="M2560" s="749">
        <v>29269.899999999998</v>
      </c>
      <c r="N2560" s="682">
        <v>1</v>
      </c>
      <c r="O2560" s="748">
        <v>6</v>
      </c>
      <c r="P2560" s="749">
        <v>12757.920000000002</v>
      </c>
    </row>
    <row r="2561" spans="1:16" x14ac:dyDescent="0.2">
      <c r="A2561" s="744">
        <v>480</v>
      </c>
      <c r="B2561" s="744" t="s">
        <v>1264</v>
      </c>
      <c r="C2561" s="744" t="s">
        <v>1201</v>
      </c>
      <c r="D2561" s="746" t="s">
        <v>4686</v>
      </c>
      <c r="E2561" s="750">
        <v>2100</v>
      </c>
      <c r="F2561" s="744" t="s">
        <v>7783</v>
      </c>
      <c r="G2561" s="737" t="s">
        <v>7784</v>
      </c>
      <c r="H2561" s="737" t="s">
        <v>2587</v>
      </c>
      <c r="I2561" s="737" t="s">
        <v>2526</v>
      </c>
      <c r="J2561" s="753" t="s">
        <v>2526</v>
      </c>
      <c r="K2561" s="682">
        <v>1</v>
      </c>
      <c r="L2561" s="748">
        <v>12</v>
      </c>
      <c r="M2561" s="749">
        <v>36504.199999999997</v>
      </c>
      <c r="N2561" s="682">
        <v>1</v>
      </c>
      <c r="O2561" s="748">
        <v>6</v>
      </c>
      <c r="P2561" s="749">
        <v>16424.55</v>
      </c>
    </row>
    <row r="2562" spans="1:16" x14ac:dyDescent="0.2">
      <c r="A2562" s="744">
        <v>480</v>
      </c>
      <c r="B2562" s="744" t="s">
        <v>2598</v>
      </c>
      <c r="C2562" s="744" t="s">
        <v>1201</v>
      </c>
      <c r="D2562" s="746" t="s">
        <v>4601</v>
      </c>
      <c r="E2562" s="750">
        <v>1500</v>
      </c>
      <c r="F2562" s="744" t="s">
        <v>7785</v>
      </c>
      <c r="G2562" s="737" t="s">
        <v>7786</v>
      </c>
      <c r="H2562" s="737" t="s">
        <v>3524</v>
      </c>
      <c r="I2562" s="737" t="s">
        <v>2625</v>
      </c>
      <c r="J2562" s="753" t="s">
        <v>2511</v>
      </c>
      <c r="K2562" s="682">
        <v>1</v>
      </c>
      <c r="L2562" s="748">
        <v>12</v>
      </c>
      <c r="M2562" s="749">
        <v>29154.489999999991</v>
      </c>
      <c r="N2562" s="682">
        <v>1</v>
      </c>
      <c r="O2562" s="748">
        <v>6</v>
      </c>
      <c r="P2562" s="749">
        <v>12921.13</v>
      </c>
    </row>
    <row r="2563" spans="1:16" ht="22.5" x14ac:dyDescent="0.2">
      <c r="A2563" s="744">
        <v>480</v>
      </c>
      <c r="B2563" s="744" t="s">
        <v>2598</v>
      </c>
      <c r="C2563" s="744" t="s">
        <v>1201</v>
      </c>
      <c r="D2563" s="746" t="s">
        <v>2604</v>
      </c>
      <c r="E2563" s="750">
        <v>1500</v>
      </c>
      <c r="F2563" s="744" t="s">
        <v>7787</v>
      </c>
      <c r="G2563" s="737" t="s">
        <v>7788</v>
      </c>
      <c r="H2563" s="737" t="s">
        <v>7789</v>
      </c>
      <c r="I2563" s="737" t="s">
        <v>2603</v>
      </c>
      <c r="J2563" s="753" t="s">
        <v>2547</v>
      </c>
      <c r="K2563" s="682">
        <v>1</v>
      </c>
      <c r="L2563" s="748">
        <v>12</v>
      </c>
      <c r="M2563" s="749">
        <v>29315.43</v>
      </c>
      <c r="N2563" s="682">
        <v>1</v>
      </c>
      <c r="O2563" s="748">
        <v>6</v>
      </c>
      <c r="P2563" s="749">
        <v>12827.919999999998</v>
      </c>
    </row>
    <row r="2564" spans="1:16" ht="22.5" x14ac:dyDescent="0.2">
      <c r="A2564" s="744">
        <v>480</v>
      </c>
      <c r="B2564" s="744" t="s">
        <v>2598</v>
      </c>
      <c r="C2564" s="744" t="s">
        <v>1201</v>
      </c>
      <c r="D2564" s="746" t="s">
        <v>2700</v>
      </c>
      <c r="E2564" s="750">
        <v>1500</v>
      </c>
      <c r="F2564" s="744" t="s">
        <v>7790</v>
      </c>
      <c r="G2564" s="737" t="s">
        <v>7791</v>
      </c>
      <c r="H2564" s="737" t="s">
        <v>4042</v>
      </c>
      <c r="I2564" s="737" t="s">
        <v>2603</v>
      </c>
      <c r="J2564" s="753" t="s">
        <v>2547</v>
      </c>
      <c r="K2564" s="682">
        <v>1</v>
      </c>
      <c r="L2564" s="748">
        <v>12</v>
      </c>
      <c r="M2564" s="749">
        <v>29475.27</v>
      </c>
      <c r="N2564" s="682"/>
      <c r="O2564" s="748"/>
      <c r="P2564" s="749"/>
    </row>
    <row r="2565" spans="1:16" ht="22.5" x14ac:dyDescent="0.2">
      <c r="A2565" s="744">
        <v>480</v>
      </c>
      <c r="B2565" s="744" t="s">
        <v>1264</v>
      </c>
      <c r="C2565" s="744" t="s">
        <v>1201</v>
      </c>
      <c r="D2565" s="746" t="s">
        <v>3766</v>
      </c>
      <c r="E2565" s="750">
        <v>2100</v>
      </c>
      <c r="F2565" s="744" t="s">
        <v>7792</v>
      </c>
      <c r="G2565" s="737" t="s">
        <v>7793</v>
      </c>
      <c r="H2565" s="737" t="s">
        <v>2806</v>
      </c>
      <c r="I2565" s="737" t="s">
        <v>2625</v>
      </c>
      <c r="J2565" s="753" t="s">
        <v>2511</v>
      </c>
      <c r="K2565" s="682">
        <v>1</v>
      </c>
      <c r="L2565" s="748">
        <v>12</v>
      </c>
      <c r="M2565" s="749">
        <v>34146.169999999991</v>
      </c>
      <c r="N2565" s="682">
        <v>1</v>
      </c>
      <c r="O2565" s="748">
        <v>6</v>
      </c>
      <c r="P2565" s="749">
        <v>17282.199999999997</v>
      </c>
    </row>
    <row r="2566" spans="1:16" x14ac:dyDescent="0.2">
      <c r="A2566" s="744">
        <v>480</v>
      </c>
      <c r="B2566" s="744" t="s">
        <v>3203</v>
      </c>
      <c r="C2566" s="744" t="s">
        <v>1201</v>
      </c>
      <c r="D2566" s="746" t="s">
        <v>2604</v>
      </c>
      <c r="E2566" s="750">
        <v>1500</v>
      </c>
      <c r="F2566" s="744" t="s">
        <v>2221</v>
      </c>
      <c r="G2566" s="737" t="s">
        <v>2222</v>
      </c>
      <c r="H2566" s="737" t="s">
        <v>2628</v>
      </c>
      <c r="I2566" s="737" t="s">
        <v>2526</v>
      </c>
      <c r="J2566" s="753" t="s">
        <v>2526</v>
      </c>
      <c r="K2566" s="682">
        <v>1</v>
      </c>
      <c r="L2566" s="748">
        <v>11</v>
      </c>
      <c r="M2566" s="749">
        <v>7233.34</v>
      </c>
      <c r="N2566" s="682"/>
      <c r="O2566" s="748"/>
      <c r="P2566" s="749"/>
    </row>
    <row r="2567" spans="1:16" x14ac:dyDescent="0.2">
      <c r="A2567" s="744">
        <v>480</v>
      </c>
      <c r="B2567" s="744" t="s">
        <v>1264</v>
      </c>
      <c r="C2567" s="744" t="s">
        <v>1201</v>
      </c>
      <c r="D2567" s="746" t="s">
        <v>2650</v>
      </c>
      <c r="E2567" s="750">
        <v>2100</v>
      </c>
      <c r="F2567" s="744" t="s">
        <v>7794</v>
      </c>
      <c r="G2567" s="737" t="s">
        <v>7795</v>
      </c>
      <c r="H2567" s="737" t="s">
        <v>7796</v>
      </c>
      <c r="I2567" s="737" t="s">
        <v>2625</v>
      </c>
      <c r="J2567" s="753" t="s">
        <v>2511</v>
      </c>
      <c r="K2567" s="682">
        <v>6</v>
      </c>
      <c r="L2567" s="748">
        <v>12</v>
      </c>
      <c r="M2567" s="749">
        <v>30233.82</v>
      </c>
      <c r="N2567" s="682">
        <v>2</v>
      </c>
      <c r="O2567" s="748">
        <v>6</v>
      </c>
      <c r="P2567" s="749">
        <v>13278.73</v>
      </c>
    </row>
    <row r="2568" spans="1:16" x14ac:dyDescent="0.2">
      <c r="A2568" s="744">
        <v>480</v>
      </c>
      <c r="B2568" s="744" t="s">
        <v>1264</v>
      </c>
      <c r="C2568" s="744" t="s">
        <v>1201</v>
      </c>
      <c r="D2568" s="746" t="s">
        <v>2604</v>
      </c>
      <c r="E2568" s="750">
        <v>1500</v>
      </c>
      <c r="F2568" s="744" t="s">
        <v>7797</v>
      </c>
      <c r="G2568" s="737" t="s">
        <v>7798</v>
      </c>
      <c r="H2568" s="737" t="s">
        <v>2583</v>
      </c>
      <c r="I2568" s="737" t="s">
        <v>2526</v>
      </c>
      <c r="J2568" s="753" t="s">
        <v>2526</v>
      </c>
      <c r="K2568" s="682">
        <v>1</v>
      </c>
      <c r="L2568" s="748">
        <v>12</v>
      </c>
      <c r="M2568" s="749">
        <v>29528.89</v>
      </c>
      <c r="N2568" s="682">
        <v>1</v>
      </c>
      <c r="O2568" s="748">
        <v>6</v>
      </c>
      <c r="P2568" s="749">
        <v>12912.64</v>
      </c>
    </row>
    <row r="2569" spans="1:16" ht="22.5" x14ac:dyDescent="0.2">
      <c r="A2569" s="744">
        <v>480</v>
      </c>
      <c r="B2569" s="744" t="s">
        <v>1264</v>
      </c>
      <c r="C2569" s="744" t="s">
        <v>1201</v>
      </c>
      <c r="D2569" s="746" t="s">
        <v>7799</v>
      </c>
      <c r="E2569" s="750">
        <v>3500</v>
      </c>
      <c r="F2569" s="744" t="s">
        <v>7800</v>
      </c>
      <c r="G2569" s="737" t="s">
        <v>7801</v>
      </c>
      <c r="H2569" s="737" t="s">
        <v>7802</v>
      </c>
      <c r="I2569" s="737" t="s">
        <v>2625</v>
      </c>
      <c r="J2569" s="753" t="s">
        <v>2511</v>
      </c>
      <c r="K2569" s="682">
        <v>1</v>
      </c>
      <c r="L2569" s="748">
        <v>12</v>
      </c>
      <c r="M2569" s="749">
        <v>53510.28</v>
      </c>
      <c r="N2569" s="682">
        <v>1</v>
      </c>
      <c r="O2569" s="748">
        <v>6</v>
      </c>
      <c r="P2569" s="749">
        <v>24908.61</v>
      </c>
    </row>
    <row r="2570" spans="1:16" ht="22.5" x14ac:dyDescent="0.2">
      <c r="A2570" s="744">
        <v>480</v>
      </c>
      <c r="B2570" s="744" t="s">
        <v>1264</v>
      </c>
      <c r="C2570" s="744" t="s">
        <v>1201</v>
      </c>
      <c r="D2570" s="746" t="s">
        <v>7803</v>
      </c>
      <c r="E2570" s="750">
        <v>2100</v>
      </c>
      <c r="F2570" s="744" t="s">
        <v>7804</v>
      </c>
      <c r="G2570" s="737" t="s">
        <v>7805</v>
      </c>
      <c r="H2570" s="737" t="s">
        <v>7158</v>
      </c>
      <c r="I2570" s="737" t="s">
        <v>2625</v>
      </c>
      <c r="J2570" s="753" t="s">
        <v>2511</v>
      </c>
      <c r="K2570" s="682">
        <v>5</v>
      </c>
      <c r="L2570" s="748">
        <v>12</v>
      </c>
      <c r="M2570" s="749">
        <v>30705.899999999998</v>
      </c>
      <c r="N2570" s="682">
        <v>2</v>
      </c>
      <c r="O2570" s="748">
        <v>6</v>
      </c>
      <c r="P2570" s="749">
        <v>11622.5</v>
      </c>
    </row>
    <row r="2571" spans="1:16" x14ac:dyDescent="0.2">
      <c r="A2571" s="744">
        <v>480</v>
      </c>
      <c r="B2571" s="744" t="s">
        <v>2598</v>
      </c>
      <c r="C2571" s="744" t="s">
        <v>1201</v>
      </c>
      <c r="D2571" s="746" t="s">
        <v>2647</v>
      </c>
      <c r="E2571" s="750">
        <v>1500</v>
      </c>
      <c r="F2571" s="744" t="s">
        <v>7806</v>
      </c>
      <c r="G2571" s="737" t="s">
        <v>7807</v>
      </c>
      <c r="H2571" s="737" t="s">
        <v>2658</v>
      </c>
      <c r="I2571" s="737" t="s">
        <v>2526</v>
      </c>
      <c r="J2571" s="753" t="s">
        <v>2526</v>
      </c>
      <c r="K2571" s="682">
        <v>1</v>
      </c>
      <c r="L2571" s="748">
        <v>12</v>
      </c>
      <c r="M2571" s="749">
        <v>28753.460000000006</v>
      </c>
      <c r="N2571" s="682">
        <v>1</v>
      </c>
      <c r="O2571" s="748">
        <v>6</v>
      </c>
      <c r="P2571" s="749">
        <v>12743.74</v>
      </c>
    </row>
    <row r="2572" spans="1:16" x14ac:dyDescent="0.2">
      <c r="A2572" s="744">
        <v>480</v>
      </c>
      <c r="B2572" s="744" t="s">
        <v>1264</v>
      </c>
      <c r="C2572" s="744" t="s">
        <v>1201</v>
      </c>
      <c r="D2572" s="746" t="s">
        <v>2674</v>
      </c>
      <c r="E2572" s="750">
        <v>1500</v>
      </c>
      <c r="F2572" s="744" t="s">
        <v>7808</v>
      </c>
      <c r="G2572" s="737" t="s">
        <v>7809</v>
      </c>
      <c r="H2572" s="737" t="s">
        <v>7810</v>
      </c>
      <c r="I2572" s="737" t="s">
        <v>2625</v>
      </c>
      <c r="J2572" s="753" t="s">
        <v>2511</v>
      </c>
      <c r="K2572" s="682">
        <v>1</v>
      </c>
      <c r="L2572" s="748">
        <v>12</v>
      </c>
      <c r="M2572" s="749">
        <v>29689.160000000007</v>
      </c>
      <c r="N2572" s="682">
        <v>1</v>
      </c>
      <c r="O2572" s="748">
        <v>6</v>
      </c>
      <c r="P2572" s="749">
        <v>12927.64</v>
      </c>
    </row>
    <row r="2573" spans="1:16" ht="22.5" x14ac:dyDescent="0.2">
      <c r="A2573" s="744">
        <v>480</v>
      </c>
      <c r="B2573" s="744" t="s">
        <v>2598</v>
      </c>
      <c r="C2573" s="744" t="s">
        <v>1201</v>
      </c>
      <c r="D2573" s="746" t="s">
        <v>2604</v>
      </c>
      <c r="E2573" s="750">
        <v>1500</v>
      </c>
      <c r="F2573" s="744" t="s">
        <v>7811</v>
      </c>
      <c r="G2573" s="737" t="s">
        <v>7812</v>
      </c>
      <c r="H2573" s="737" t="s">
        <v>2587</v>
      </c>
      <c r="I2573" s="737" t="s">
        <v>2526</v>
      </c>
      <c r="J2573" s="753" t="s">
        <v>2526</v>
      </c>
      <c r="K2573" s="682">
        <v>1</v>
      </c>
      <c r="L2573" s="748">
        <v>12</v>
      </c>
      <c r="M2573" s="749">
        <v>29695.83</v>
      </c>
      <c r="N2573" s="682">
        <v>1</v>
      </c>
      <c r="O2573" s="748">
        <v>6</v>
      </c>
      <c r="P2573" s="749">
        <v>11880</v>
      </c>
    </row>
    <row r="2574" spans="1:16" x14ac:dyDescent="0.2">
      <c r="A2574" s="744">
        <v>480</v>
      </c>
      <c r="B2574" s="744" t="s">
        <v>2598</v>
      </c>
      <c r="C2574" s="744" t="s">
        <v>1201</v>
      </c>
      <c r="D2574" s="746" t="s">
        <v>2614</v>
      </c>
      <c r="E2574" s="750">
        <v>1500</v>
      </c>
      <c r="F2574" s="744" t="s">
        <v>7813</v>
      </c>
      <c r="G2574" s="737" t="s">
        <v>7814</v>
      </c>
      <c r="H2574" s="737" t="s">
        <v>2806</v>
      </c>
      <c r="I2574" s="737" t="s">
        <v>2625</v>
      </c>
      <c r="J2574" s="753" t="s">
        <v>2511</v>
      </c>
      <c r="K2574" s="682">
        <v>1</v>
      </c>
      <c r="L2574" s="748">
        <v>12</v>
      </c>
      <c r="M2574" s="749">
        <v>29633.200000000004</v>
      </c>
      <c r="N2574" s="682">
        <v>1</v>
      </c>
      <c r="O2574" s="748">
        <v>6</v>
      </c>
      <c r="P2574" s="749">
        <v>12929.59</v>
      </c>
    </row>
    <row r="2575" spans="1:16" x14ac:dyDescent="0.2">
      <c r="A2575" s="744">
        <v>480</v>
      </c>
      <c r="B2575" s="744" t="s">
        <v>2598</v>
      </c>
      <c r="C2575" s="744" t="s">
        <v>1201</v>
      </c>
      <c r="D2575" s="746" t="s">
        <v>2614</v>
      </c>
      <c r="E2575" s="750">
        <v>1500</v>
      </c>
      <c r="F2575" s="744" t="s">
        <v>7815</v>
      </c>
      <c r="G2575" s="737" t="s">
        <v>7816</v>
      </c>
      <c r="H2575" s="737" t="s">
        <v>7817</v>
      </c>
      <c r="I2575" s="737" t="s">
        <v>2526</v>
      </c>
      <c r="J2575" s="753" t="s">
        <v>2526</v>
      </c>
      <c r="K2575" s="682">
        <v>1</v>
      </c>
      <c r="L2575" s="748">
        <v>12</v>
      </c>
      <c r="M2575" s="749">
        <v>28623.289999999997</v>
      </c>
      <c r="N2575" s="682">
        <v>1</v>
      </c>
      <c r="O2575" s="748">
        <v>6</v>
      </c>
      <c r="P2575" s="749">
        <v>12515.41</v>
      </c>
    </row>
    <row r="2576" spans="1:16" ht="22.5" x14ac:dyDescent="0.2">
      <c r="A2576" s="744">
        <v>480</v>
      </c>
      <c r="B2576" s="744" t="s">
        <v>1264</v>
      </c>
      <c r="C2576" s="744" t="s">
        <v>1201</v>
      </c>
      <c r="D2576" s="746" t="s">
        <v>2509</v>
      </c>
      <c r="E2576" s="750">
        <v>6000</v>
      </c>
      <c r="F2576" s="744" t="s">
        <v>2422</v>
      </c>
      <c r="G2576" s="737" t="s">
        <v>2423</v>
      </c>
      <c r="H2576" s="737" t="s">
        <v>2555</v>
      </c>
      <c r="I2576" s="737" t="s">
        <v>2625</v>
      </c>
      <c r="J2576" s="753" t="s">
        <v>2511</v>
      </c>
      <c r="K2576" s="682">
        <v>1</v>
      </c>
      <c r="L2576" s="748">
        <v>11</v>
      </c>
      <c r="M2576" s="749">
        <v>15997.92</v>
      </c>
      <c r="N2576" s="682"/>
      <c r="O2576" s="748"/>
      <c r="P2576" s="749"/>
    </row>
    <row r="2577" spans="1:16" x14ac:dyDescent="0.2">
      <c r="A2577" s="744">
        <v>480</v>
      </c>
      <c r="B2577" s="744" t="s">
        <v>1264</v>
      </c>
      <c r="C2577" s="744" t="s">
        <v>1201</v>
      </c>
      <c r="D2577" s="746" t="s">
        <v>4450</v>
      </c>
      <c r="E2577" s="750">
        <v>2500</v>
      </c>
      <c r="F2577" s="744" t="s">
        <v>7818</v>
      </c>
      <c r="G2577" s="737" t="s">
        <v>7819</v>
      </c>
      <c r="H2577" s="737" t="s">
        <v>7820</v>
      </c>
      <c r="I2577" s="737" t="s">
        <v>2625</v>
      </c>
      <c r="J2577" s="753" t="s">
        <v>2511</v>
      </c>
      <c r="K2577" s="682">
        <v>1</v>
      </c>
      <c r="L2577" s="748">
        <v>12</v>
      </c>
      <c r="M2577" s="749">
        <v>40806.869999999995</v>
      </c>
      <c r="N2577" s="682">
        <v>1</v>
      </c>
      <c r="O2577" s="748">
        <v>6</v>
      </c>
      <c r="P2577" s="749">
        <v>18692.580000000002</v>
      </c>
    </row>
    <row r="2578" spans="1:16" x14ac:dyDescent="0.2">
      <c r="A2578" s="744">
        <v>480</v>
      </c>
      <c r="B2578" s="744" t="s">
        <v>1264</v>
      </c>
      <c r="C2578" s="744" t="s">
        <v>1201</v>
      </c>
      <c r="D2578" s="746" t="s">
        <v>3144</v>
      </c>
      <c r="E2578" s="750">
        <v>2100</v>
      </c>
      <c r="F2578" s="744" t="s">
        <v>7821</v>
      </c>
      <c r="G2578" s="737" t="s">
        <v>7822</v>
      </c>
      <c r="H2578" s="737" t="s">
        <v>2509</v>
      </c>
      <c r="I2578" s="737" t="s">
        <v>2625</v>
      </c>
      <c r="J2578" s="753" t="s">
        <v>2511</v>
      </c>
      <c r="K2578" s="682">
        <v>1</v>
      </c>
      <c r="L2578" s="748">
        <v>12</v>
      </c>
      <c r="M2578" s="749">
        <v>37192.1</v>
      </c>
      <c r="N2578" s="682">
        <v>1</v>
      </c>
      <c r="O2578" s="748">
        <v>6</v>
      </c>
      <c r="P2578" s="749">
        <v>16419.489999999998</v>
      </c>
    </row>
    <row r="2579" spans="1:16" x14ac:dyDescent="0.2">
      <c r="A2579" s="744">
        <v>480</v>
      </c>
      <c r="B2579" s="744" t="s">
        <v>1264</v>
      </c>
      <c r="C2579" s="744" t="s">
        <v>1201</v>
      </c>
      <c r="D2579" s="746" t="s">
        <v>3025</v>
      </c>
      <c r="E2579" s="750">
        <v>1800</v>
      </c>
      <c r="F2579" s="744" t="s">
        <v>7823</v>
      </c>
      <c r="G2579" s="737" t="s">
        <v>7824</v>
      </c>
      <c r="H2579" s="737" t="s">
        <v>2873</v>
      </c>
      <c r="I2579" s="737" t="s">
        <v>2625</v>
      </c>
      <c r="J2579" s="753" t="s">
        <v>2511</v>
      </c>
      <c r="K2579" s="682">
        <v>1</v>
      </c>
      <c r="L2579" s="748">
        <v>12</v>
      </c>
      <c r="M2579" s="749">
        <v>33022.050000000003</v>
      </c>
      <c r="N2579" s="682">
        <v>1</v>
      </c>
      <c r="O2579" s="748">
        <v>6</v>
      </c>
      <c r="P2579" s="749">
        <v>14764.67</v>
      </c>
    </row>
    <row r="2580" spans="1:16" x14ac:dyDescent="0.2">
      <c r="A2580" s="744">
        <v>480</v>
      </c>
      <c r="B2580" s="744" t="s">
        <v>2598</v>
      </c>
      <c r="C2580" s="744" t="s">
        <v>1201</v>
      </c>
      <c r="D2580" s="746" t="s">
        <v>2614</v>
      </c>
      <c r="E2580" s="750">
        <v>1500</v>
      </c>
      <c r="F2580" s="744" t="s">
        <v>7825</v>
      </c>
      <c r="G2580" s="737" t="s">
        <v>7826</v>
      </c>
      <c r="H2580" s="737" t="s">
        <v>2583</v>
      </c>
      <c r="I2580" s="737" t="s">
        <v>2526</v>
      </c>
      <c r="J2580" s="753" t="s">
        <v>2526</v>
      </c>
      <c r="K2580" s="682">
        <v>1</v>
      </c>
      <c r="L2580" s="748">
        <v>12</v>
      </c>
      <c r="M2580" s="749">
        <v>29628.47</v>
      </c>
      <c r="N2580" s="682">
        <v>1</v>
      </c>
      <c r="O2580" s="748">
        <v>6</v>
      </c>
      <c r="P2580" s="749">
        <v>12929.72</v>
      </c>
    </row>
    <row r="2581" spans="1:16" x14ac:dyDescent="0.2">
      <c r="A2581" s="744">
        <v>480</v>
      </c>
      <c r="B2581" s="744" t="s">
        <v>2598</v>
      </c>
      <c r="C2581" s="744" t="s">
        <v>1201</v>
      </c>
      <c r="D2581" s="746" t="s">
        <v>7525</v>
      </c>
      <c r="E2581" s="750">
        <v>2500</v>
      </c>
      <c r="F2581" s="744" t="s">
        <v>7827</v>
      </c>
      <c r="G2581" s="737" t="s">
        <v>7828</v>
      </c>
      <c r="H2581" s="737" t="s">
        <v>7829</v>
      </c>
      <c r="I2581" s="737" t="s">
        <v>2625</v>
      </c>
      <c r="J2581" s="753" t="s">
        <v>2511</v>
      </c>
      <c r="K2581" s="682">
        <v>1</v>
      </c>
      <c r="L2581" s="748">
        <v>12</v>
      </c>
      <c r="M2581" s="749">
        <v>41248.779999999992</v>
      </c>
      <c r="N2581" s="682">
        <v>1</v>
      </c>
      <c r="O2581" s="748">
        <v>6</v>
      </c>
      <c r="P2581" s="749">
        <v>19020.330000000002</v>
      </c>
    </row>
    <row r="2582" spans="1:16" x14ac:dyDescent="0.2">
      <c r="A2582" s="744">
        <v>480</v>
      </c>
      <c r="B2582" s="744" t="s">
        <v>1264</v>
      </c>
      <c r="C2582" s="744" t="s">
        <v>1201</v>
      </c>
      <c r="D2582" s="746" t="s">
        <v>2621</v>
      </c>
      <c r="E2582" s="750">
        <v>1800</v>
      </c>
      <c r="F2582" s="744" t="s">
        <v>7830</v>
      </c>
      <c r="G2582" s="737" t="s">
        <v>7831</v>
      </c>
      <c r="H2582" s="737" t="s">
        <v>7832</v>
      </c>
      <c r="I2582" s="737" t="s">
        <v>2625</v>
      </c>
      <c r="J2582" s="753" t="s">
        <v>2511</v>
      </c>
      <c r="K2582" s="682">
        <v>5</v>
      </c>
      <c r="L2582" s="748">
        <v>12</v>
      </c>
      <c r="M2582" s="749">
        <v>33172.94</v>
      </c>
      <c r="N2582" s="682">
        <v>2</v>
      </c>
      <c r="O2582" s="748">
        <v>6</v>
      </c>
      <c r="P2582" s="749">
        <v>14611.33</v>
      </c>
    </row>
    <row r="2583" spans="1:16" x14ac:dyDescent="0.2">
      <c r="A2583" s="744">
        <v>480</v>
      </c>
      <c r="B2583" s="744" t="s">
        <v>2598</v>
      </c>
      <c r="C2583" s="744" t="s">
        <v>1201</v>
      </c>
      <c r="D2583" s="746" t="s">
        <v>3252</v>
      </c>
      <c r="E2583" s="750">
        <v>2100</v>
      </c>
      <c r="F2583" s="744" t="s">
        <v>7833</v>
      </c>
      <c r="G2583" s="737" t="s">
        <v>7834</v>
      </c>
      <c r="H2583" s="737" t="s">
        <v>7835</v>
      </c>
      <c r="I2583" s="737" t="s">
        <v>2625</v>
      </c>
      <c r="J2583" s="753" t="s">
        <v>2733</v>
      </c>
      <c r="K2583" s="682">
        <v>5</v>
      </c>
      <c r="L2583" s="748">
        <v>12</v>
      </c>
      <c r="M2583" s="749">
        <v>30895.900000000005</v>
      </c>
      <c r="N2583" s="682">
        <v>2</v>
      </c>
      <c r="O2583" s="748">
        <v>6</v>
      </c>
      <c r="P2583" s="749">
        <v>13527.8</v>
      </c>
    </row>
    <row r="2584" spans="1:16" x14ac:dyDescent="0.2">
      <c r="A2584" s="744">
        <v>480</v>
      </c>
      <c r="B2584" s="744" t="s">
        <v>2598</v>
      </c>
      <c r="C2584" s="744" t="s">
        <v>1201</v>
      </c>
      <c r="D2584" s="746" t="s">
        <v>2614</v>
      </c>
      <c r="E2584" s="750">
        <v>1500</v>
      </c>
      <c r="F2584" s="744" t="s">
        <v>7836</v>
      </c>
      <c r="G2584" s="737" t="s">
        <v>7837</v>
      </c>
      <c r="H2584" s="737" t="s">
        <v>6162</v>
      </c>
      <c r="I2584" s="737" t="s">
        <v>2625</v>
      </c>
      <c r="J2584" s="753" t="s">
        <v>2511</v>
      </c>
      <c r="K2584" s="682">
        <v>1</v>
      </c>
      <c r="L2584" s="748">
        <v>12</v>
      </c>
      <c r="M2584" s="749">
        <v>29652.510000000009</v>
      </c>
      <c r="N2584" s="682">
        <v>1</v>
      </c>
      <c r="O2584" s="748">
        <v>6</v>
      </c>
      <c r="P2584" s="749">
        <v>12925.97</v>
      </c>
    </row>
    <row r="2585" spans="1:16" x14ac:dyDescent="0.2">
      <c r="A2585" s="744">
        <v>480</v>
      </c>
      <c r="B2585" s="744" t="s">
        <v>1264</v>
      </c>
      <c r="C2585" s="744" t="s">
        <v>1201</v>
      </c>
      <c r="D2585" s="746" t="s">
        <v>3013</v>
      </c>
      <c r="E2585" s="750">
        <v>5000</v>
      </c>
      <c r="F2585" s="744" t="s">
        <v>7838</v>
      </c>
      <c r="G2585" s="737" t="s">
        <v>7839</v>
      </c>
      <c r="H2585" s="737" t="s">
        <v>2509</v>
      </c>
      <c r="I2585" s="737" t="s">
        <v>2625</v>
      </c>
      <c r="J2585" s="753" t="s">
        <v>2511</v>
      </c>
      <c r="K2585" s="682">
        <v>5</v>
      </c>
      <c r="L2585" s="748">
        <v>12</v>
      </c>
      <c r="M2585" s="749">
        <v>65032.630000000005</v>
      </c>
      <c r="N2585" s="682">
        <v>1</v>
      </c>
      <c r="O2585" s="748">
        <v>6</v>
      </c>
      <c r="P2585" s="749">
        <v>31398.059999999998</v>
      </c>
    </row>
    <row r="2586" spans="1:16" x14ac:dyDescent="0.2">
      <c r="A2586" s="744">
        <v>480</v>
      </c>
      <c r="B2586" s="744" t="s">
        <v>1264</v>
      </c>
      <c r="C2586" s="744" t="s">
        <v>1201</v>
      </c>
      <c r="D2586" s="746" t="s">
        <v>7840</v>
      </c>
      <c r="E2586" s="750">
        <v>1500</v>
      </c>
      <c r="F2586" s="744" t="s">
        <v>7841</v>
      </c>
      <c r="G2586" s="737" t="s">
        <v>7842</v>
      </c>
      <c r="H2586" s="737" t="s">
        <v>2519</v>
      </c>
      <c r="I2586" s="737" t="s">
        <v>2521</v>
      </c>
      <c r="J2586" s="753" t="s">
        <v>2521</v>
      </c>
      <c r="K2586" s="682">
        <v>1</v>
      </c>
      <c r="L2586" s="748">
        <v>12</v>
      </c>
      <c r="M2586" s="749">
        <v>29642.109999999997</v>
      </c>
      <c r="N2586" s="682">
        <v>1</v>
      </c>
      <c r="O2586" s="748">
        <v>6</v>
      </c>
      <c r="P2586" s="749">
        <v>12828.89</v>
      </c>
    </row>
    <row r="2587" spans="1:16" ht="22.5" x14ac:dyDescent="0.2">
      <c r="A2587" s="744">
        <v>480</v>
      </c>
      <c r="B2587" s="744" t="s">
        <v>1264</v>
      </c>
      <c r="C2587" s="744" t="s">
        <v>1201</v>
      </c>
      <c r="D2587" s="746" t="s">
        <v>3856</v>
      </c>
      <c r="E2587" s="750">
        <v>6700</v>
      </c>
      <c r="F2587" s="744" t="s">
        <v>7843</v>
      </c>
      <c r="G2587" s="737" t="s">
        <v>7844</v>
      </c>
      <c r="H2587" s="737" t="s">
        <v>2673</v>
      </c>
      <c r="I2587" s="737" t="s">
        <v>2625</v>
      </c>
      <c r="J2587" s="753" t="s">
        <v>2511</v>
      </c>
      <c r="K2587" s="682">
        <v>3</v>
      </c>
      <c r="L2587" s="748">
        <v>8</v>
      </c>
      <c r="M2587" s="749">
        <v>64383.32</v>
      </c>
      <c r="N2587" s="682"/>
      <c r="O2587" s="748"/>
      <c r="P2587" s="749"/>
    </row>
    <row r="2588" spans="1:16" ht="22.5" x14ac:dyDescent="0.2">
      <c r="A2588" s="744">
        <v>480</v>
      </c>
      <c r="B2588" s="744" t="s">
        <v>2598</v>
      </c>
      <c r="C2588" s="744" t="s">
        <v>1201</v>
      </c>
      <c r="D2588" s="746" t="s">
        <v>7845</v>
      </c>
      <c r="E2588" s="750">
        <v>6000</v>
      </c>
      <c r="F2588" s="744" t="s">
        <v>7846</v>
      </c>
      <c r="G2588" s="737" t="s">
        <v>7847</v>
      </c>
      <c r="H2588" s="737" t="s">
        <v>2571</v>
      </c>
      <c r="I2588" s="737" t="s">
        <v>2625</v>
      </c>
      <c r="J2588" s="753" t="s">
        <v>2511</v>
      </c>
      <c r="K2588" s="682">
        <v>5</v>
      </c>
      <c r="L2588" s="748">
        <v>12</v>
      </c>
      <c r="M2588" s="749">
        <v>77700</v>
      </c>
      <c r="N2588" s="682">
        <v>2</v>
      </c>
      <c r="O2588" s="748">
        <v>6</v>
      </c>
      <c r="P2588" s="749">
        <v>36930</v>
      </c>
    </row>
    <row r="2589" spans="1:16" x14ac:dyDescent="0.2">
      <c r="A2589" s="744">
        <v>480</v>
      </c>
      <c r="B2589" s="744" t="s">
        <v>2598</v>
      </c>
      <c r="C2589" s="744" t="s">
        <v>1201</v>
      </c>
      <c r="D2589" s="746" t="s">
        <v>5956</v>
      </c>
      <c r="E2589" s="750">
        <v>2100</v>
      </c>
      <c r="F2589" s="744" t="s">
        <v>7848</v>
      </c>
      <c r="G2589" s="737" t="s">
        <v>7849</v>
      </c>
      <c r="H2589" s="737" t="s">
        <v>7850</v>
      </c>
      <c r="I2589" s="737" t="s">
        <v>2625</v>
      </c>
      <c r="J2589" s="753" t="s">
        <v>2511</v>
      </c>
      <c r="K2589" s="682">
        <v>1</v>
      </c>
      <c r="L2589" s="748">
        <v>12</v>
      </c>
      <c r="M2589" s="749">
        <v>29779.270000000004</v>
      </c>
      <c r="N2589" s="682">
        <v>1</v>
      </c>
      <c r="O2589" s="748">
        <v>6</v>
      </c>
      <c r="P2589" s="749">
        <v>11906.64</v>
      </c>
    </row>
    <row r="2590" spans="1:16" ht="22.5" x14ac:dyDescent="0.2">
      <c r="A2590" s="744">
        <v>480</v>
      </c>
      <c r="B2590" s="744" t="s">
        <v>1264</v>
      </c>
      <c r="C2590" s="744" t="s">
        <v>1201</v>
      </c>
      <c r="D2590" s="746" t="s">
        <v>7851</v>
      </c>
      <c r="E2590" s="750">
        <v>3100</v>
      </c>
      <c r="F2590" s="744" t="s">
        <v>7852</v>
      </c>
      <c r="G2590" s="737" t="s">
        <v>7853</v>
      </c>
      <c r="H2590" s="737" t="s">
        <v>7854</v>
      </c>
      <c r="I2590" s="737" t="s">
        <v>2526</v>
      </c>
      <c r="J2590" s="753" t="s">
        <v>2526</v>
      </c>
      <c r="K2590" s="682">
        <v>1</v>
      </c>
      <c r="L2590" s="748">
        <v>12</v>
      </c>
      <c r="M2590" s="749">
        <v>48878.5</v>
      </c>
      <c r="N2590" s="682">
        <v>1</v>
      </c>
      <c r="O2590" s="748">
        <v>6</v>
      </c>
      <c r="P2590" s="749">
        <v>22287.5</v>
      </c>
    </row>
    <row r="2591" spans="1:16" x14ac:dyDescent="0.2">
      <c r="A2591" s="744">
        <v>480</v>
      </c>
      <c r="B2591" s="744" t="s">
        <v>2598</v>
      </c>
      <c r="C2591" s="744" t="s">
        <v>1201</v>
      </c>
      <c r="D2591" s="746" t="s">
        <v>2700</v>
      </c>
      <c r="E2591" s="750">
        <v>1800</v>
      </c>
      <c r="F2591" s="744" t="s">
        <v>7855</v>
      </c>
      <c r="G2591" s="737" t="s">
        <v>7856</v>
      </c>
      <c r="H2591" s="737" t="s">
        <v>3472</v>
      </c>
      <c r="I2591" s="737" t="s">
        <v>2526</v>
      </c>
      <c r="J2591" s="753" t="s">
        <v>2526</v>
      </c>
      <c r="K2591" s="682">
        <v>1</v>
      </c>
      <c r="L2591" s="748">
        <v>12</v>
      </c>
      <c r="M2591" s="749">
        <v>33267.230000000003</v>
      </c>
      <c r="N2591" s="682">
        <v>1</v>
      </c>
      <c r="O2591" s="748">
        <v>6</v>
      </c>
      <c r="P2591" s="749">
        <v>14645.17</v>
      </c>
    </row>
    <row r="2592" spans="1:16" ht="22.5" x14ac:dyDescent="0.2">
      <c r="A2592" s="744">
        <v>480</v>
      </c>
      <c r="B2592" s="744" t="s">
        <v>2598</v>
      </c>
      <c r="C2592" s="744" t="s">
        <v>1201</v>
      </c>
      <c r="D2592" s="746" t="s">
        <v>2865</v>
      </c>
      <c r="E2592" s="750">
        <v>1800</v>
      </c>
      <c r="F2592" s="744" t="s">
        <v>7857</v>
      </c>
      <c r="G2592" s="737" t="s">
        <v>7858</v>
      </c>
      <c r="H2592" s="737" t="s">
        <v>2519</v>
      </c>
      <c r="I2592" s="737" t="s">
        <v>2519</v>
      </c>
      <c r="J2592" s="753" t="s">
        <v>2519</v>
      </c>
      <c r="K2592" s="682">
        <v>5</v>
      </c>
      <c r="L2592" s="748">
        <v>12</v>
      </c>
      <c r="M2592" s="749">
        <v>27060</v>
      </c>
      <c r="N2592" s="682">
        <v>2</v>
      </c>
      <c r="O2592" s="748">
        <v>6</v>
      </c>
      <c r="P2592" s="749">
        <v>11730</v>
      </c>
    </row>
    <row r="2593" spans="1:16" x14ac:dyDescent="0.2">
      <c r="A2593" s="744">
        <v>480</v>
      </c>
      <c r="B2593" s="744" t="s">
        <v>1264</v>
      </c>
      <c r="C2593" s="744" t="s">
        <v>1201</v>
      </c>
      <c r="D2593" s="746" t="s">
        <v>7859</v>
      </c>
      <c r="E2593" s="750">
        <v>6000</v>
      </c>
      <c r="F2593" s="744" t="s">
        <v>7860</v>
      </c>
      <c r="G2593" s="737" t="s">
        <v>7861</v>
      </c>
      <c r="H2593" s="737" t="s">
        <v>3773</v>
      </c>
      <c r="I2593" s="737" t="s">
        <v>2625</v>
      </c>
      <c r="J2593" s="753" t="s">
        <v>2511</v>
      </c>
      <c r="K2593" s="682">
        <v>1</v>
      </c>
      <c r="L2593" s="748">
        <v>12</v>
      </c>
      <c r="M2593" s="749">
        <v>76925.42</v>
      </c>
      <c r="N2593" s="682">
        <v>1</v>
      </c>
      <c r="O2593" s="748">
        <v>6</v>
      </c>
      <c r="P2593" s="749">
        <v>9516.67</v>
      </c>
    </row>
    <row r="2594" spans="1:16" ht="22.5" x14ac:dyDescent="0.2">
      <c r="A2594" s="744">
        <v>480</v>
      </c>
      <c r="B2594" s="744" t="s">
        <v>2598</v>
      </c>
      <c r="C2594" s="744" t="s">
        <v>1201</v>
      </c>
      <c r="D2594" s="746" t="s">
        <v>2746</v>
      </c>
      <c r="E2594" s="750">
        <v>1800</v>
      </c>
      <c r="F2594" s="744" t="s">
        <v>7862</v>
      </c>
      <c r="G2594" s="737" t="s">
        <v>7863</v>
      </c>
      <c r="H2594" s="737" t="s">
        <v>7864</v>
      </c>
      <c r="I2594" s="737" t="s">
        <v>2625</v>
      </c>
      <c r="J2594" s="753" t="s">
        <v>2511</v>
      </c>
      <c r="K2594" s="682">
        <v>1</v>
      </c>
      <c r="L2594" s="748">
        <v>12</v>
      </c>
      <c r="M2594" s="749">
        <v>33073.160000000003</v>
      </c>
      <c r="N2594" s="682">
        <v>1</v>
      </c>
      <c r="O2594" s="748">
        <v>6</v>
      </c>
      <c r="P2594" s="749">
        <v>14699.48</v>
      </c>
    </row>
    <row r="2595" spans="1:16" x14ac:dyDescent="0.2">
      <c r="A2595" s="744">
        <v>480</v>
      </c>
      <c r="B2595" s="744" t="s">
        <v>1264</v>
      </c>
      <c r="C2595" s="744" t="s">
        <v>1201</v>
      </c>
      <c r="D2595" s="746" t="s">
        <v>3025</v>
      </c>
      <c r="E2595" s="750">
        <v>1500</v>
      </c>
      <c r="F2595" s="744" t="s">
        <v>7865</v>
      </c>
      <c r="G2595" s="737" t="s">
        <v>7866</v>
      </c>
      <c r="H2595" s="737" t="s">
        <v>2640</v>
      </c>
      <c r="I2595" s="737" t="s">
        <v>2625</v>
      </c>
      <c r="J2595" s="753" t="s">
        <v>2511</v>
      </c>
      <c r="K2595" s="682">
        <v>1</v>
      </c>
      <c r="L2595" s="748">
        <v>12</v>
      </c>
      <c r="M2595" s="749">
        <v>28167.239999999998</v>
      </c>
      <c r="N2595" s="682">
        <v>1</v>
      </c>
      <c r="O2595" s="748">
        <v>6</v>
      </c>
      <c r="P2595" s="749">
        <v>12224.26</v>
      </c>
    </row>
    <row r="2596" spans="1:16" ht="22.5" x14ac:dyDescent="0.2">
      <c r="A2596" s="744">
        <v>480</v>
      </c>
      <c r="B2596" s="744" t="s">
        <v>1264</v>
      </c>
      <c r="C2596" s="744" t="s">
        <v>1201</v>
      </c>
      <c r="D2596" s="746" t="s">
        <v>2621</v>
      </c>
      <c r="E2596" s="750">
        <v>1800</v>
      </c>
      <c r="F2596" s="744" t="s">
        <v>7867</v>
      </c>
      <c r="G2596" s="737" t="s">
        <v>7868</v>
      </c>
      <c r="H2596" s="737" t="s">
        <v>7869</v>
      </c>
      <c r="I2596" s="737" t="s">
        <v>2625</v>
      </c>
      <c r="J2596" s="753" t="s">
        <v>2511</v>
      </c>
      <c r="K2596" s="682">
        <v>5</v>
      </c>
      <c r="L2596" s="748">
        <v>12</v>
      </c>
      <c r="M2596" s="749">
        <v>33163.14</v>
      </c>
      <c r="N2596" s="682">
        <v>2</v>
      </c>
      <c r="O2596" s="748">
        <v>6</v>
      </c>
      <c r="P2596" s="749">
        <v>14709.86</v>
      </c>
    </row>
    <row r="2597" spans="1:16" ht="22.5" x14ac:dyDescent="0.2">
      <c r="A2597" s="744">
        <v>480</v>
      </c>
      <c r="B2597" s="744" t="s">
        <v>3203</v>
      </c>
      <c r="C2597" s="744" t="s">
        <v>1201</v>
      </c>
      <c r="D2597" s="746" t="s">
        <v>2611</v>
      </c>
      <c r="E2597" s="750">
        <v>1500</v>
      </c>
      <c r="F2597" s="744" t="s">
        <v>7870</v>
      </c>
      <c r="G2597" s="737" t="s">
        <v>7871</v>
      </c>
      <c r="H2597" s="737" t="s">
        <v>7872</v>
      </c>
      <c r="I2597" s="737" t="s">
        <v>2625</v>
      </c>
      <c r="J2597" s="753" t="s">
        <v>2511</v>
      </c>
      <c r="K2597" s="682">
        <v>2</v>
      </c>
      <c r="L2597" s="748">
        <v>5</v>
      </c>
      <c r="M2597" s="749">
        <v>12928.949999999999</v>
      </c>
      <c r="N2597" s="682"/>
      <c r="O2597" s="748"/>
      <c r="P2597" s="749"/>
    </row>
    <row r="2598" spans="1:16" x14ac:dyDescent="0.2">
      <c r="A2598" s="744">
        <v>480</v>
      </c>
      <c r="B2598" s="744" t="s">
        <v>1264</v>
      </c>
      <c r="C2598" s="744" t="s">
        <v>1201</v>
      </c>
      <c r="D2598" s="746" t="s">
        <v>2604</v>
      </c>
      <c r="E2598" s="750">
        <v>1500</v>
      </c>
      <c r="F2598" s="744" t="s">
        <v>7873</v>
      </c>
      <c r="G2598" s="737" t="s">
        <v>7874</v>
      </c>
      <c r="H2598" s="737" t="s">
        <v>2525</v>
      </c>
      <c r="I2598" s="737" t="s">
        <v>2526</v>
      </c>
      <c r="J2598" s="753" t="s">
        <v>2526</v>
      </c>
      <c r="K2598" s="682">
        <v>1</v>
      </c>
      <c r="L2598" s="748">
        <v>12</v>
      </c>
      <c r="M2598" s="749">
        <v>29433.329999999998</v>
      </c>
      <c r="N2598" s="682">
        <v>1</v>
      </c>
      <c r="O2598" s="748">
        <v>6</v>
      </c>
      <c r="P2598" s="749">
        <v>12930</v>
      </c>
    </row>
    <row r="2599" spans="1:16" x14ac:dyDescent="0.2">
      <c r="A2599" s="744">
        <v>480</v>
      </c>
      <c r="B2599" s="744" t="s">
        <v>1264</v>
      </c>
      <c r="C2599" s="744" t="s">
        <v>1201</v>
      </c>
      <c r="D2599" s="746" t="s">
        <v>7875</v>
      </c>
      <c r="E2599" s="750">
        <v>1500</v>
      </c>
      <c r="F2599" s="744" t="s">
        <v>7876</v>
      </c>
      <c r="G2599" s="737" t="s">
        <v>7877</v>
      </c>
      <c r="H2599" s="737" t="s">
        <v>3524</v>
      </c>
      <c r="I2599" s="737" t="s">
        <v>2625</v>
      </c>
      <c r="J2599" s="753" t="s">
        <v>2511</v>
      </c>
      <c r="K2599" s="682">
        <v>5</v>
      </c>
      <c r="L2599" s="748">
        <v>12</v>
      </c>
      <c r="M2599" s="749">
        <v>23338.22</v>
      </c>
      <c r="N2599" s="682">
        <v>2</v>
      </c>
      <c r="O2599" s="748">
        <v>6</v>
      </c>
      <c r="P2599" s="749">
        <v>9768.5400000000009</v>
      </c>
    </row>
    <row r="2600" spans="1:16" x14ac:dyDescent="0.2">
      <c r="A2600" s="744">
        <v>480</v>
      </c>
      <c r="B2600" s="744" t="s">
        <v>2598</v>
      </c>
      <c r="C2600" s="744" t="s">
        <v>1201</v>
      </c>
      <c r="D2600" s="746" t="s">
        <v>2604</v>
      </c>
      <c r="E2600" s="750">
        <v>1500</v>
      </c>
      <c r="F2600" s="744" t="s">
        <v>7878</v>
      </c>
      <c r="G2600" s="737" t="s">
        <v>7879</v>
      </c>
      <c r="H2600" s="737" t="s">
        <v>2583</v>
      </c>
      <c r="I2600" s="737" t="s">
        <v>2526</v>
      </c>
      <c r="J2600" s="753" t="s">
        <v>2526</v>
      </c>
      <c r="K2600" s="682">
        <v>1</v>
      </c>
      <c r="L2600" s="748">
        <v>12</v>
      </c>
      <c r="M2600" s="749">
        <v>29376.66</v>
      </c>
      <c r="N2600" s="682">
        <v>1</v>
      </c>
      <c r="O2600" s="748">
        <v>6</v>
      </c>
      <c r="P2600" s="749">
        <v>13123.89</v>
      </c>
    </row>
    <row r="2601" spans="1:16" x14ac:dyDescent="0.2">
      <c r="A2601" s="744">
        <v>480</v>
      </c>
      <c r="B2601" s="744" t="s">
        <v>2598</v>
      </c>
      <c r="C2601" s="744" t="s">
        <v>1201</v>
      </c>
      <c r="D2601" s="746" t="s">
        <v>2611</v>
      </c>
      <c r="E2601" s="750">
        <v>1500</v>
      </c>
      <c r="F2601" s="744" t="s">
        <v>7880</v>
      </c>
      <c r="G2601" s="737" t="s">
        <v>7881</v>
      </c>
      <c r="H2601" s="737" t="s">
        <v>2555</v>
      </c>
      <c r="I2601" s="737" t="s">
        <v>2625</v>
      </c>
      <c r="J2601" s="753" t="s">
        <v>2511</v>
      </c>
      <c r="K2601" s="682">
        <v>5</v>
      </c>
      <c r="L2601" s="748">
        <v>12</v>
      </c>
      <c r="M2601" s="749">
        <v>21375.72</v>
      </c>
      <c r="N2601" s="682">
        <v>2</v>
      </c>
      <c r="O2601" s="748">
        <v>6</v>
      </c>
      <c r="P2601" s="749">
        <v>9925.7199999999993</v>
      </c>
    </row>
    <row r="2602" spans="1:16" x14ac:dyDescent="0.2">
      <c r="A2602" s="744">
        <v>480</v>
      </c>
      <c r="B2602" s="744" t="s">
        <v>2598</v>
      </c>
      <c r="C2602" s="744" t="s">
        <v>1201</v>
      </c>
      <c r="D2602" s="746" t="s">
        <v>2614</v>
      </c>
      <c r="E2602" s="750">
        <v>1500</v>
      </c>
      <c r="F2602" s="744" t="s">
        <v>7882</v>
      </c>
      <c r="G2602" s="737" t="s">
        <v>7883</v>
      </c>
      <c r="H2602" s="737" t="s">
        <v>2617</v>
      </c>
      <c r="I2602" s="737" t="s">
        <v>2625</v>
      </c>
      <c r="J2602" s="753" t="s">
        <v>2511</v>
      </c>
      <c r="K2602" s="682">
        <v>1</v>
      </c>
      <c r="L2602" s="748">
        <v>12</v>
      </c>
      <c r="M2602" s="749">
        <v>29298.909999999996</v>
      </c>
      <c r="N2602" s="682">
        <v>1</v>
      </c>
      <c r="O2602" s="748">
        <v>6</v>
      </c>
      <c r="P2602" s="749">
        <v>12995.310000000001</v>
      </c>
    </row>
    <row r="2603" spans="1:16" x14ac:dyDescent="0.2">
      <c r="A2603" s="744">
        <v>480</v>
      </c>
      <c r="B2603" s="744" t="s">
        <v>1264</v>
      </c>
      <c r="C2603" s="744" t="s">
        <v>1201</v>
      </c>
      <c r="D2603" s="746" t="s">
        <v>2614</v>
      </c>
      <c r="E2603" s="750">
        <v>1500</v>
      </c>
      <c r="F2603" s="744" t="s">
        <v>7884</v>
      </c>
      <c r="G2603" s="737" t="s">
        <v>7885</v>
      </c>
      <c r="H2603" s="737" t="s">
        <v>2873</v>
      </c>
      <c r="I2603" s="737" t="s">
        <v>2526</v>
      </c>
      <c r="J2603" s="753" t="s">
        <v>2526</v>
      </c>
      <c r="K2603" s="682">
        <v>1</v>
      </c>
      <c r="L2603" s="748">
        <v>12</v>
      </c>
      <c r="M2603" s="749">
        <v>29409.3</v>
      </c>
      <c r="N2603" s="682">
        <v>1</v>
      </c>
      <c r="O2603" s="748">
        <v>6</v>
      </c>
      <c r="P2603" s="749">
        <v>12857.920000000002</v>
      </c>
    </row>
    <row r="2604" spans="1:16" x14ac:dyDescent="0.2">
      <c r="A2604" s="744">
        <v>480</v>
      </c>
      <c r="B2604" s="744" t="s">
        <v>1264</v>
      </c>
      <c r="C2604" s="744" t="s">
        <v>1201</v>
      </c>
      <c r="D2604" s="746" t="s">
        <v>3252</v>
      </c>
      <c r="E2604" s="750">
        <v>2100</v>
      </c>
      <c r="F2604" s="744" t="s">
        <v>7886</v>
      </c>
      <c r="G2604" s="737" t="s">
        <v>7887</v>
      </c>
      <c r="H2604" s="737" t="s">
        <v>2873</v>
      </c>
      <c r="I2604" s="737" t="s">
        <v>2625</v>
      </c>
      <c r="J2604" s="753" t="s">
        <v>2511</v>
      </c>
      <c r="K2604" s="682">
        <v>5</v>
      </c>
      <c r="L2604" s="748">
        <v>12</v>
      </c>
      <c r="M2604" s="749">
        <v>29689.14</v>
      </c>
      <c r="N2604" s="682">
        <v>2</v>
      </c>
      <c r="O2604" s="748">
        <v>6</v>
      </c>
      <c r="P2604" s="749">
        <v>13306</v>
      </c>
    </row>
    <row r="2605" spans="1:16" x14ac:dyDescent="0.2">
      <c r="A2605" s="744">
        <v>480</v>
      </c>
      <c r="B2605" s="744" t="s">
        <v>2598</v>
      </c>
      <c r="C2605" s="744" t="s">
        <v>1201</v>
      </c>
      <c r="D2605" s="746" t="s">
        <v>2700</v>
      </c>
      <c r="E2605" s="750">
        <v>1800</v>
      </c>
      <c r="F2605" s="744" t="s">
        <v>7888</v>
      </c>
      <c r="G2605" s="737" t="s">
        <v>7889</v>
      </c>
      <c r="H2605" s="737" t="s">
        <v>7890</v>
      </c>
      <c r="I2605" s="737" t="s">
        <v>2526</v>
      </c>
      <c r="J2605" s="753" t="s">
        <v>2526</v>
      </c>
      <c r="K2605" s="682">
        <v>1</v>
      </c>
      <c r="L2605" s="748">
        <v>12</v>
      </c>
      <c r="M2605" s="749">
        <v>33195.03</v>
      </c>
      <c r="N2605" s="682">
        <v>1</v>
      </c>
      <c r="O2605" s="748">
        <v>6</v>
      </c>
      <c r="P2605" s="749">
        <v>14724.56</v>
      </c>
    </row>
    <row r="2606" spans="1:16" x14ac:dyDescent="0.2">
      <c r="A2606" s="744">
        <v>480</v>
      </c>
      <c r="B2606" s="744" t="s">
        <v>2598</v>
      </c>
      <c r="C2606" s="744" t="s">
        <v>1201</v>
      </c>
      <c r="D2606" s="746" t="s">
        <v>2614</v>
      </c>
      <c r="E2606" s="750">
        <v>1500</v>
      </c>
      <c r="F2606" s="744" t="s">
        <v>7891</v>
      </c>
      <c r="G2606" s="737" t="s">
        <v>7892</v>
      </c>
      <c r="H2606" s="737" t="s">
        <v>7893</v>
      </c>
      <c r="I2606" s="737" t="s">
        <v>2625</v>
      </c>
      <c r="J2606" s="753" t="s">
        <v>2511</v>
      </c>
      <c r="K2606" s="682">
        <v>5</v>
      </c>
      <c r="L2606" s="748">
        <v>12</v>
      </c>
      <c r="M2606" s="749">
        <v>28746.970000000005</v>
      </c>
      <c r="N2606" s="682">
        <v>2</v>
      </c>
      <c r="O2606" s="748">
        <v>6</v>
      </c>
      <c r="P2606" s="749">
        <v>12196.67</v>
      </c>
    </row>
    <row r="2607" spans="1:16" ht="22.5" x14ac:dyDescent="0.2">
      <c r="A2607" s="744">
        <v>480</v>
      </c>
      <c r="B2607" s="744" t="s">
        <v>2598</v>
      </c>
      <c r="C2607" s="744" t="s">
        <v>1201</v>
      </c>
      <c r="D2607" s="746" t="s">
        <v>2614</v>
      </c>
      <c r="E2607" s="750">
        <v>1500</v>
      </c>
      <c r="F2607" s="744" t="s">
        <v>7894</v>
      </c>
      <c r="G2607" s="737" t="s">
        <v>7895</v>
      </c>
      <c r="H2607" s="737" t="s">
        <v>7896</v>
      </c>
      <c r="I2607" s="737" t="s">
        <v>2526</v>
      </c>
      <c r="J2607" s="753" t="s">
        <v>2526</v>
      </c>
      <c r="K2607" s="682">
        <v>5</v>
      </c>
      <c r="L2607" s="748">
        <v>12</v>
      </c>
      <c r="M2607" s="749">
        <v>23353.84</v>
      </c>
      <c r="N2607" s="682">
        <v>2</v>
      </c>
      <c r="O2607" s="748">
        <v>6</v>
      </c>
      <c r="P2607" s="749">
        <v>9753.75</v>
      </c>
    </row>
    <row r="2608" spans="1:16" ht="22.5" x14ac:dyDescent="0.2">
      <c r="A2608" s="744">
        <v>480</v>
      </c>
      <c r="B2608" s="744" t="s">
        <v>2598</v>
      </c>
      <c r="C2608" s="744" t="s">
        <v>1201</v>
      </c>
      <c r="D2608" s="746" t="s">
        <v>2700</v>
      </c>
      <c r="E2608" s="750">
        <v>1800</v>
      </c>
      <c r="F2608" s="744" t="s">
        <v>7897</v>
      </c>
      <c r="G2608" s="737" t="s">
        <v>7898</v>
      </c>
      <c r="H2608" s="737" t="s">
        <v>7496</v>
      </c>
      <c r="I2608" s="737" t="s">
        <v>2625</v>
      </c>
      <c r="J2608" s="753" t="s">
        <v>2511</v>
      </c>
      <c r="K2608" s="682">
        <v>1</v>
      </c>
      <c r="L2608" s="748">
        <v>12</v>
      </c>
      <c r="M2608" s="749">
        <v>29000.150000000005</v>
      </c>
      <c r="N2608" s="682">
        <v>1</v>
      </c>
      <c r="O2608" s="748">
        <v>6</v>
      </c>
      <c r="P2608" s="749">
        <v>14712.89</v>
      </c>
    </row>
    <row r="2609" spans="1:16" ht="22.5" x14ac:dyDescent="0.2">
      <c r="A2609" s="744">
        <v>480</v>
      </c>
      <c r="B2609" s="744" t="s">
        <v>1264</v>
      </c>
      <c r="C2609" s="744" t="s">
        <v>1201</v>
      </c>
      <c r="D2609" s="746" t="s">
        <v>4450</v>
      </c>
      <c r="E2609" s="750">
        <v>2500</v>
      </c>
      <c r="F2609" s="744" t="s">
        <v>7899</v>
      </c>
      <c r="G2609" s="737" t="s">
        <v>7900</v>
      </c>
      <c r="H2609" s="737" t="s">
        <v>7901</v>
      </c>
      <c r="I2609" s="737" t="s">
        <v>2625</v>
      </c>
      <c r="J2609" s="753" t="s">
        <v>2511</v>
      </c>
      <c r="K2609" s="682">
        <v>1</v>
      </c>
      <c r="L2609" s="748">
        <v>12</v>
      </c>
      <c r="M2609" s="749">
        <v>41467.69</v>
      </c>
      <c r="N2609" s="682">
        <v>1</v>
      </c>
      <c r="O2609" s="748">
        <v>6</v>
      </c>
      <c r="P2609" s="749">
        <v>18888.55</v>
      </c>
    </row>
    <row r="2610" spans="1:16" x14ac:dyDescent="0.2">
      <c r="A2610" s="744">
        <v>480</v>
      </c>
      <c r="B2610" s="744" t="s">
        <v>2598</v>
      </c>
      <c r="C2610" s="744" t="s">
        <v>1201</v>
      </c>
      <c r="D2610" s="746" t="s">
        <v>2604</v>
      </c>
      <c r="E2610" s="750">
        <v>1500</v>
      </c>
      <c r="F2610" s="744" t="s">
        <v>7902</v>
      </c>
      <c r="G2610" s="737" t="s">
        <v>7903</v>
      </c>
      <c r="H2610" s="737" t="s">
        <v>2583</v>
      </c>
      <c r="I2610" s="737" t="s">
        <v>2526</v>
      </c>
      <c r="J2610" s="753" t="s">
        <v>2526</v>
      </c>
      <c r="K2610" s="682">
        <v>1</v>
      </c>
      <c r="L2610" s="748">
        <v>12</v>
      </c>
      <c r="M2610" s="749">
        <v>27956.640000000003</v>
      </c>
      <c r="N2610" s="682">
        <v>1</v>
      </c>
      <c r="O2610" s="748">
        <v>6</v>
      </c>
      <c r="P2610" s="749">
        <v>12723.46</v>
      </c>
    </row>
    <row r="2611" spans="1:16" x14ac:dyDescent="0.2">
      <c r="A2611" s="744">
        <v>480</v>
      </c>
      <c r="B2611" s="744" t="s">
        <v>1264</v>
      </c>
      <c r="C2611" s="744" t="s">
        <v>1201</v>
      </c>
      <c r="D2611" s="746" t="s">
        <v>2854</v>
      </c>
      <c r="E2611" s="750">
        <v>1500</v>
      </c>
      <c r="F2611" s="744" t="s">
        <v>7904</v>
      </c>
      <c r="G2611" s="737" t="s">
        <v>7905</v>
      </c>
      <c r="H2611" s="737" t="s">
        <v>2587</v>
      </c>
      <c r="I2611" s="737" t="s">
        <v>2526</v>
      </c>
      <c r="J2611" s="753" t="s">
        <v>2526</v>
      </c>
      <c r="K2611" s="682">
        <v>1</v>
      </c>
      <c r="L2611" s="748">
        <v>12</v>
      </c>
      <c r="M2611" s="749">
        <v>29493.600000000006</v>
      </c>
      <c r="N2611" s="682">
        <v>1</v>
      </c>
      <c r="O2611" s="748">
        <v>6</v>
      </c>
      <c r="P2611" s="749">
        <v>12916.79</v>
      </c>
    </row>
    <row r="2612" spans="1:16" x14ac:dyDescent="0.2">
      <c r="A2612" s="744">
        <v>480</v>
      </c>
      <c r="B2612" s="744" t="s">
        <v>1264</v>
      </c>
      <c r="C2612" s="744" t="s">
        <v>1201</v>
      </c>
      <c r="D2612" s="746" t="s">
        <v>2674</v>
      </c>
      <c r="E2612" s="750">
        <v>1500</v>
      </c>
      <c r="F2612" s="744" t="s">
        <v>7906</v>
      </c>
      <c r="G2612" s="737" t="s">
        <v>7907</v>
      </c>
      <c r="H2612" s="737" t="s">
        <v>7908</v>
      </c>
      <c r="I2612" s="737" t="s">
        <v>2526</v>
      </c>
      <c r="J2612" s="753" t="s">
        <v>2526</v>
      </c>
      <c r="K2612" s="682">
        <v>1</v>
      </c>
      <c r="L2612" s="748">
        <v>12</v>
      </c>
      <c r="M2612" s="749">
        <v>29428.600000000006</v>
      </c>
      <c r="N2612" s="682">
        <v>1</v>
      </c>
      <c r="O2612" s="748">
        <v>6</v>
      </c>
      <c r="P2612" s="749">
        <v>12894.29</v>
      </c>
    </row>
    <row r="2613" spans="1:16" x14ac:dyDescent="0.2">
      <c r="A2613" s="744">
        <v>480</v>
      </c>
      <c r="B2613" s="744" t="s">
        <v>2598</v>
      </c>
      <c r="C2613" s="744" t="s">
        <v>1201</v>
      </c>
      <c r="D2613" s="746" t="s">
        <v>2614</v>
      </c>
      <c r="E2613" s="750">
        <v>1500</v>
      </c>
      <c r="F2613" s="744" t="s">
        <v>7909</v>
      </c>
      <c r="G2613" s="737" t="s">
        <v>7910</v>
      </c>
      <c r="H2613" s="737" t="s">
        <v>2806</v>
      </c>
      <c r="I2613" s="737" t="s">
        <v>2625</v>
      </c>
      <c r="J2613" s="753" t="s">
        <v>2511</v>
      </c>
      <c r="K2613" s="682">
        <v>1</v>
      </c>
      <c r="L2613" s="748">
        <v>12</v>
      </c>
      <c r="M2613" s="749">
        <v>29312.199999999997</v>
      </c>
      <c r="N2613" s="682">
        <v>1</v>
      </c>
      <c r="O2613" s="748">
        <v>6</v>
      </c>
      <c r="P2613" s="749">
        <v>12738.060000000001</v>
      </c>
    </row>
    <row r="2614" spans="1:16" x14ac:dyDescent="0.2">
      <c r="A2614" s="744">
        <v>480</v>
      </c>
      <c r="B2614" s="744" t="s">
        <v>1264</v>
      </c>
      <c r="C2614" s="744" t="s">
        <v>1201</v>
      </c>
      <c r="D2614" s="746" t="s">
        <v>2509</v>
      </c>
      <c r="E2614" s="750">
        <v>2500</v>
      </c>
      <c r="F2614" s="744" t="s">
        <v>7911</v>
      </c>
      <c r="G2614" s="737" t="s">
        <v>7912</v>
      </c>
      <c r="H2614" s="737" t="s">
        <v>2509</v>
      </c>
      <c r="I2614" s="737" t="s">
        <v>2625</v>
      </c>
      <c r="J2614" s="753" t="s">
        <v>2511</v>
      </c>
      <c r="K2614" s="682">
        <v>1</v>
      </c>
      <c r="L2614" s="748">
        <v>12</v>
      </c>
      <c r="M2614" s="749">
        <v>41518.559999999983</v>
      </c>
      <c r="N2614" s="682">
        <v>1</v>
      </c>
      <c r="O2614" s="748">
        <v>6</v>
      </c>
      <c r="P2614" s="749">
        <v>18882.919999999998</v>
      </c>
    </row>
    <row r="2615" spans="1:16" x14ac:dyDescent="0.2">
      <c r="A2615" s="744">
        <v>480</v>
      </c>
      <c r="B2615" s="744" t="s">
        <v>1264</v>
      </c>
      <c r="C2615" s="744" t="s">
        <v>1201</v>
      </c>
      <c r="D2615" s="746" t="s">
        <v>2854</v>
      </c>
      <c r="E2615" s="750">
        <v>1500</v>
      </c>
      <c r="F2615" s="744" t="s">
        <v>7913</v>
      </c>
      <c r="G2615" s="737" t="s">
        <v>7914</v>
      </c>
      <c r="H2615" s="737" t="s">
        <v>5586</v>
      </c>
      <c r="I2615" s="737" t="s">
        <v>2526</v>
      </c>
      <c r="J2615" s="753" t="s">
        <v>2526</v>
      </c>
      <c r="K2615" s="682">
        <v>1</v>
      </c>
      <c r="L2615" s="748">
        <v>12</v>
      </c>
      <c r="M2615" s="749">
        <v>29700</v>
      </c>
      <c r="N2615" s="682">
        <v>1</v>
      </c>
      <c r="O2615" s="748">
        <v>6</v>
      </c>
      <c r="P2615" s="749">
        <v>12863.33</v>
      </c>
    </row>
    <row r="2616" spans="1:16" x14ac:dyDescent="0.2">
      <c r="A2616" s="744">
        <v>480</v>
      </c>
      <c r="B2616" s="744" t="s">
        <v>2598</v>
      </c>
      <c r="C2616" s="744" t="s">
        <v>1201</v>
      </c>
      <c r="D2616" s="746" t="s">
        <v>2614</v>
      </c>
      <c r="E2616" s="750">
        <v>1500</v>
      </c>
      <c r="F2616" s="744" t="s">
        <v>7915</v>
      </c>
      <c r="G2616" s="737" t="s">
        <v>7916</v>
      </c>
      <c r="H2616" s="737" t="s">
        <v>2583</v>
      </c>
      <c r="I2616" s="737" t="s">
        <v>2526</v>
      </c>
      <c r="J2616" s="753" t="s">
        <v>2526</v>
      </c>
      <c r="K2616" s="682">
        <v>1</v>
      </c>
      <c r="L2616" s="748">
        <v>12</v>
      </c>
      <c r="M2616" s="749">
        <v>28698.009999999995</v>
      </c>
      <c r="N2616" s="682">
        <v>1</v>
      </c>
      <c r="O2616" s="748">
        <v>6</v>
      </c>
      <c r="P2616" s="749">
        <v>13745.82</v>
      </c>
    </row>
    <row r="2617" spans="1:16" ht="22.5" x14ac:dyDescent="0.2">
      <c r="A2617" s="744">
        <v>480</v>
      </c>
      <c r="B2617" s="744" t="s">
        <v>2598</v>
      </c>
      <c r="C2617" s="744" t="s">
        <v>1201</v>
      </c>
      <c r="D2617" s="746" t="s">
        <v>7917</v>
      </c>
      <c r="E2617" s="750">
        <v>1800</v>
      </c>
      <c r="F2617" s="744" t="s">
        <v>7918</v>
      </c>
      <c r="G2617" s="737" t="s">
        <v>7919</v>
      </c>
      <c r="H2617" s="737" t="s">
        <v>4042</v>
      </c>
      <c r="I2617" s="737" t="s">
        <v>2603</v>
      </c>
      <c r="J2617" s="753" t="s">
        <v>2547</v>
      </c>
      <c r="K2617" s="682">
        <v>1</v>
      </c>
      <c r="L2617" s="748">
        <v>12</v>
      </c>
      <c r="M2617" s="749">
        <v>31485.199999999993</v>
      </c>
      <c r="N2617" s="682">
        <v>1</v>
      </c>
      <c r="O2617" s="748">
        <v>6</v>
      </c>
      <c r="P2617" s="749">
        <v>14636.560000000001</v>
      </c>
    </row>
    <row r="2618" spans="1:16" x14ac:dyDescent="0.2">
      <c r="A2618" s="744">
        <v>480</v>
      </c>
      <c r="B2618" s="744" t="s">
        <v>2598</v>
      </c>
      <c r="C2618" s="744" t="s">
        <v>1201</v>
      </c>
      <c r="D2618" s="746" t="s">
        <v>2700</v>
      </c>
      <c r="E2618" s="750">
        <v>1800</v>
      </c>
      <c r="F2618" s="744" t="s">
        <v>7920</v>
      </c>
      <c r="G2618" s="737" t="s">
        <v>7921</v>
      </c>
      <c r="H2618" s="737" t="s">
        <v>7017</v>
      </c>
      <c r="I2618" s="737" t="s">
        <v>2625</v>
      </c>
      <c r="J2618" s="753" t="s">
        <v>2511</v>
      </c>
      <c r="K2618" s="682">
        <v>5</v>
      </c>
      <c r="L2618" s="748">
        <v>12</v>
      </c>
      <c r="M2618" s="749">
        <v>33056.560000000005</v>
      </c>
      <c r="N2618" s="682">
        <v>2</v>
      </c>
      <c r="O2618" s="748">
        <v>6</v>
      </c>
      <c r="P2618" s="749">
        <v>14648.849999999999</v>
      </c>
    </row>
    <row r="2619" spans="1:16" x14ac:dyDescent="0.2">
      <c r="A2619" s="744">
        <v>480</v>
      </c>
      <c r="B2619" s="744" t="s">
        <v>1264</v>
      </c>
      <c r="C2619" s="744" t="s">
        <v>1201</v>
      </c>
      <c r="D2619" s="746" t="s">
        <v>2700</v>
      </c>
      <c r="E2619" s="750">
        <v>1800</v>
      </c>
      <c r="F2619" s="744" t="s">
        <v>7922</v>
      </c>
      <c r="G2619" s="737" t="s">
        <v>7923</v>
      </c>
      <c r="H2619" s="737" t="s">
        <v>3472</v>
      </c>
      <c r="I2619" s="737" t="s">
        <v>2526</v>
      </c>
      <c r="J2619" s="753" t="s">
        <v>2526</v>
      </c>
      <c r="K2619" s="682">
        <v>1</v>
      </c>
      <c r="L2619" s="748">
        <v>12</v>
      </c>
      <c r="M2619" s="749">
        <v>32560.289999999994</v>
      </c>
      <c r="N2619" s="682">
        <v>1</v>
      </c>
      <c r="O2619" s="748">
        <v>6</v>
      </c>
      <c r="P2619" s="749">
        <v>14700.92</v>
      </c>
    </row>
    <row r="2620" spans="1:16" x14ac:dyDescent="0.2">
      <c r="A2620" s="744">
        <v>480</v>
      </c>
      <c r="B2620" s="744" t="s">
        <v>1264</v>
      </c>
      <c r="C2620" s="744" t="s">
        <v>1201</v>
      </c>
      <c r="D2620" s="746" t="s">
        <v>2608</v>
      </c>
      <c r="E2620" s="750">
        <v>1500</v>
      </c>
      <c r="F2620" s="744" t="s">
        <v>7924</v>
      </c>
      <c r="G2620" s="737" t="s">
        <v>7925</v>
      </c>
      <c r="H2620" s="737" t="s">
        <v>4619</v>
      </c>
      <c r="I2620" s="737" t="s">
        <v>2526</v>
      </c>
      <c r="J2620" s="753" t="s">
        <v>2526</v>
      </c>
      <c r="K2620" s="682">
        <v>1</v>
      </c>
      <c r="L2620" s="748">
        <v>12</v>
      </c>
      <c r="M2620" s="749">
        <v>28644.540000000008</v>
      </c>
      <c r="N2620" s="682">
        <v>1</v>
      </c>
      <c r="O2620" s="748">
        <v>6</v>
      </c>
      <c r="P2620" s="749">
        <v>12657.37</v>
      </c>
    </row>
    <row r="2621" spans="1:16" ht="22.5" x14ac:dyDescent="0.2">
      <c r="A2621" s="744">
        <v>480</v>
      </c>
      <c r="B2621" s="744" t="s">
        <v>1264</v>
      </c>
      <c r="C2621" s="744" t="s">
        <v>1201</v>
      </c>
      <c r="D2621" s="746" t="s">
        <v>2604</v>
      </c>
      <c r="E2621" s="750">
        <v>1500</v>
      </c>
      <c r="F2621" s="744" t="s">
        <v>7926</v>
      </c>
      <c r="G2621" s="737" t="s">
        <v>7927</v>
      </c>
      <c r="H2621" s="737" t="s">
        <v>7928</v>
      </c>
      <c r="I2621" s="737" t="s">
        <v>2603</v>
      </c>
      <c r="J2621" s="753" t="s">
        <v>2547</v>
      </c>
      <c r="K2621" s="682">
        <v>1</v>
      </c>
      <c r="L2621" s="748">
        <v>12</v>
      </c>
      <c r="M2621" s="749">
        <v>29098.61</v>
      </c>
      <c r="N2621" s="682">
        <v>1</v>
      </c>
      <c r="O2621" s="748">
        <v>6</v>
      </c>
      <c r="P2621" s="749">
        <v>12858.48</v>
      </c>
    </row>
    <row r="2622" spans="1:16" ht="22.5" x14ac:dyDescent="0.2">
      <c r="A2622" s="744">
        <v>480</v>
      </c>
      <c r="B2622" s="744" t="s">
        <v>1264</v>
      </c>
      <c r="C2622" s="744" t="s">
        <v>1201</v>
      </c>
      <c r="D2622" s="746" t="s">
        <v>3641</v>
      </c>
      <c r="E2622" s="750">
        <v>2100</v>
      </c>
      <c r="F2622" s="744" t="s">
        <v>7929</v>
      </c>
      <c r="G2622" s="737" t="s">
        <v>7930</v>
      </c>
      <c r="H2622" s="737" t="s">
        <v>7931</v>
      </c>
      <c r="I2622" s="737" t="s">
        <v>2625</v>
      </c>
      <c r="J2622" s="753" t="s">
        <v>2511</v>
      </c>
      <c r="K2622" s="682">
        <v>1</v>
      </c>
      <c r="L2622" s="748">
        <v>12</v>
      </c>
      <c r="M2622" s="749">
        <v>33556.550000000003</v>
      </c>
      <c r="N2622" s="682">
        <v>1</v>
      </c>
      <c r="O2622" s="748">
        <v>6</v>
      </c>
      <c r="P2622" s="749">
        <v>16317.77</v>
      </c>
    </row>
    <row r="2623" spans="1:16" ht="22.5" x14ac:dyDescent="0.2">
      <c r="A2623" s="744">
        <v>480</v>
      </c>
      <c r="B2623" s="744" t="s">
        <v>2598</v>
      </c>
      <c r="C2623" s="744" t="s">
        <v>1201</v>
      </c>
      <c r="D2623" s="746" t="s">
        <v>4601</v>
      </c>
      <c r="E2623" s="750">
        <v>1500</v>
      </c>
      <c r="F2623" s="744" t="s">
        <v>7932</v>
      </c>
      <c r="G2623" s="737" t="s">
        <v>7933</v>
      </c>
      <c r="H2623" s="737" t="s">
        <v>7934</v>
      </c>
      <c r="I2623" s="737" t="s">
        <v>2526</v>
      </c>
      <c r="J2623" s="753" t="s">
        <v>2526</v>
      </c>
      <c r="K2623" s="682">
        <v>1</v>
      </c>
      <c r="L2623" s="748">
        <v>12</v>
      </c>
      <c r="M2623" s="749">
        <v>29476.489999999994</v>
      </c>
      <c r="N2623" s="682">
        <v>1</v>
      </c>
      <c r="O2623" s="748">
        <v>6</v>
      </c>
      <c r="P2623" s="749">
        <v>12925.98</v>
      </c>
    </row>
    <row r="2624" spans="1:16" x14ac:dyDescent="0.2">
      <c r="A2624" s="744">
        <v>480</v>
      </c>
      <c r="B2624" s="744" t="s">
        <v>1264</v>
      </c>
      <c r="C2624" s="744" t="s">
        <v>1201</v>
      </c>
      <c r="D2624" s="746" t="s">
        <v>3252</v>
      </c>
      <c r="E2624" s="750">
        <v>2100</v>
      </c>
      <c r="F2624" s="744" t="s">
        <v>7935</v>
      </c>
      <c r="G2624" s="737" t="s">
        <v>7936</v>
      </c>
      <c r="H2624" s="737" t="s">
        <v>6613</v>
      </c>
      <c r="I2624" s="737" t="s">
        <v>2625</v>
      </c>
      <c r="J2624" s="753" t="s">
        <v>2511</v>
      </c>
      <c r="K2624" s="682">
        <v>5</v>
      </c>
      <c r="L2624" s="748">
        <v>12</v>
      </c>
      <c r="M2624" s="749">
        <v>30621.3</v>
      </c>
      <c r="N2624" s="682">
        <v>2</v>
      </c>
      <c r="O2624" s="748">
        <v>6</v>
      </c>
      <c r="P2624" s="749">
        <v>13513.82</v>
      </c>
    </row>
    <row r="2625" spans="1:16" x14ac:dyDescent="0.2">
      <c r="A2625" s="744">
        <v>480</v>
      </c>
      <c r="B2625" s="744" t="s">
        <v>2598</v>
      </c>
      <c r="C2625" s="744" t="s">
        <v>1201</v>
      </c>
      <c r="D2625" s="746" t="s">
        <v>2604</v>
      </c>
      <c r="E2625" s="750">
        <v>1500</v>
      </c>
      <c r="F2625" s="744" t="s">
        <v>7937</v>
      </c>
      <c r="G2625" s="737" t="s">
        <v>7938</v>
      </c>
      <c r="H2625" s="737" t="s">
        <v>2583</v>
      </c>
      <c r="I2625" s="737" t="s">
        <v>2526</v>
      </c>
      <c r="J2625" s="753" t="s">
        <v>2526</v>
      </c>
      <c r="K2625" s="682">
        <v>1</v>
      </c>
      <c r="L2625" s="748">
        <v>12</v>
      </c>
      <c r="M2625" s="749">
        <v>29633.33</v>
      </c>
      <c r="N2625" s="682">
        <v>1</v>
      </c>
      <c r="O2625" s="748">
        <v>6</v>
      </c>
      <c r="P2625" s="749">
        <v>12863.33</v>
      </c>
    </row>
    <row r="2626" spans="1:16" x14ac:dyDescent="0.2">
      <c r="A2626" s="744">
        <v>480</v>
      </c>
      <c r="B2626" s="744" t="s">
        <v>2598</v>
      </c>
      <c r="C2626" s="744" t="s">
        <v>1201</v>
      </c>
      <c r="D2626" s="746" t="s">
        <v>2641</v>
      </c>
      <c r="E2626" s="750">
        <v>2100</v>
      </c>
      <c r="F2626" s="744" t="s">
        <v>7939</v>
      </c>
      <c r="G2626" s="737" t="s">
        <v>7940</v>
      </c>
      <c r="H2626" s="737" t="s">
        <v>7941</v>
      </c>
      <c r="I2626" s="737" t="s">
        <v>2625</v>
      </c>
      <c r="J2626" s="753" t="s">
        <v>2511</v>
      </c>
      <c r="K2626" s="682">
        <v>1</v>
      </c>
      <c r="L2626" s="748">
        <v>12</v>
      </c>
      <c r="M2626" s="749">
        <v>36757.710000000006</v>
      </c>
      <c r="N2626" s="682">
        <v>1</v>
      </c>
      <c r="O2626" s="748">
        <v>6</v>
      </c>
      <c r="P2626" s="749">
        <v>16522.419999999998</v>
      </c>
    </row>
    <row r="2627" spans="1:16" x14ac:dyDescent="0.2">
      <c r="A2627" s="744">
        <v>480</v>
      </c>
      <c r="B2627" s="744" t="s">
        <v>1264</v>
      </c>
      <c r="C2627" s="744" t="s">
        <v>1201</v>
      </c>
      <c r="D2627" s="746" t="s">
        <v>5053</v>
      </c>
      <c r="E2627" s="750">
        <v>3500</v>
      </c>
      <c r="F2627" s="744" t="s">
        <v>7942</v>
      </c>
      <c r="G2627" s="737" t="s">
        <v>7943</v>
      </c>
      <c r="H2627" s="737" t="s">
        <v>2583</v>
      </c>
      <c r="I2627" s="737" t="s">
        <v>2526</v>
      </c>
      <c r="J2627" s="753" t="s">
        <v>2526</v>
      </c>
      <c r="K2627" s="682">
        <v>1</v>
      </c>
      <c r="L2627" s="748">
        <v>12</v>
      </c>
      <c r="M2627" s="749">
        <v>52930.270000000004</v>
      </c>
      <c r="N2627" s="682">
        <v>1</v>
      </c>
      <c r="O2627" s="748">
        <v>6</v>
      </c>
      <c r="P2627" s="749">
        <v>24897.22</v>
      </c>
    </row>
    <row r="2628" spans="1:16" x14ac:dyDescent="0.2">
      <c r="A2628" s="744">
        <v>480</v>
      </c>
      <c r="B2628" s="744" t="s">
        <v>2598</v>
      </c>
      <c r="C2628" s="744" t="s">
        <v>1201</v>
      </c>
      <c r="D2628" s="746" t="s">
        <v>2700</v>
      </c>
      <c r="E2628" s="750">
        <v>1800</v>
      </c>
      <c r="F2628" s="744" t="s">
        <v>7944</v>
      </c>
      <c r="G2628" s="737" t="s">
        <v>7945</v>
      </c>
      <c r="H2628" s="737" t="s">
        <v>7946</v>
      </c>
      <c r="I2628" s="737" t="s">
        <v>2625</v>
      </c>
      <c r="J2628" s="753" t="s">
        <v>2511</v>
      </c>
      <c r="K2628" s="682">
        <v>5</v>
      </c>
      <c r="L2628" s="748">
        <v>12</v>
      </c>
      <c r="M2628" s="749">
        <v>33130.189999999988</v>
      </c>
      <c r="N2628" s="682">
        <v>1</v>
      </c>
      <c r="O2628" s="748">
        <v>6</v>
      </c>
      <c r="P2628" s="749">
        <v>14786.380000000001</v>
      </c>
    </row>
    <row r="2629" spans="1:16" x14ac:dyDescent="0.2">
      <c r="A2629" s="744">
        <v>480</v>
      </c>
      <c r="B2629" s="744" t="s">
        <v>2598</v>
      </c>
      <c r="C2629" s="744" t="s">
        <v>1201</v>
      </c>
      <c r="D2629" s="746" t="s">
        <v>2700</v>
      </c>
      <c r="E2629" s="750">
        <v>1800</v>
      </c>
      <c r="F2629" s="744" t="s">
        <v>7947</v>
      </c>
      <c r="G2629" s="737" t="s">
        <v>7948</v>
      </c>
      <c r="H2629" s="737" t="s">
        <v>3524</v>
      </c>
      <c r="I2629" s="737" t="s">
        <v>2625</v>
      </c>
      <c r="J2629" s="753" t="s">
        <v>2511</v>
      </c>
      <c r="K2629" s="682">
        <v>1</v>
      </c>
      <c r="L2629" s="748">
        <v>12</v>
      </c>
      <c r="M2629" s="749">
        <v>33205.569999999992</v>
      </c>
      <c r="N2629" s="682">
        <v>1</v>
      </c>
      <c r="O2629" s="748">
        <v>6</v>
      </c>
      <c r="P2629" s="749">
        <v>14724.41</v>
      </c>
    </row>
    <row r="2630" spans="1:16" x14ac:dyDescent="0.2">
      <c r="A2630" s="744">
        <v>480</v>
      </c>
      <c r="B2630" s="744" t="s">
        <v>1264</v>
      </c>
      <c r="C2630" s="744" t="s">
        <v>1201</v>
      </c>
      <c r="D2630" s="746" t="s">
        <v>3556</v>
      </c>
      <c r="E2630" s="750">
        <v>3500</v>
      </c>
      <c r="F2630" s="744" t="s">
        <v>7949</v>
      </c>
      <c r="G2630" s="737" t="s">
        <v>7950</v>
      </c>
      <c r="H2630" s="737" t="s">
        <v>7951</v>
      </c>
      <c r="I2630" s="737" t="s">
        <v>2625</v>
      </c>
      <c r="J2630" s="753" t="s">
        <v>2511</v>
      </c>
      <c r="K2630" s="682">
        <v>1</v>
      </c>
      <c r="L2630" s="748">
        <v>12</v>
      </c>
      <c r="M2630" s="749">
        <v>52760.69</v>
      </c>
      <c r="N2630" s="682">
        <v>1</v>
      </c>
      <c r="O2630" s="748">
        <v>6</v>
      </c>
      <c r="P2630" s="749">
        <v>26423.33</v>
      </c>
    </row>
    <row r="2631" spans="1:16" ht="22.5" x14ac:dyDescent="0.2">
      <c r="A2631" s="744">
        <v>480</v>
      </c>
      <c r="B2631" s="744" t="s">
        <v>1264</v>
      </c>
      <c r="C2631" s="744" t="s">
        <v>1201</v>
      </c>
      <c r="D2631" s="746" t="s">
        <v>2614</v>
      </c>
      <c r="E2631" s="750">
        <v>1500</v>
      </c>
      <c r="F2631" s="744" t="s">
        <v>7952</v>
      </c>
      <c r="G2631" s="737" t="s">
        <v>7953</v>
      </c>
      <c r="H2631" s="737" t="s">
        <v>2519</v>
      </c>
      <c r="I2631" s="737" t="s">
        <v>2519</v>
      </c>
      <c r="J2631" s="753" t="s">
        <v>2519</v>
      </c>
      <c r="K2631" s="682">
        <v>5</v>
      </c>
      <c r="L2631" s="748">
        <v>12</v>
      </c>
      <c r="M2631" s="749">
        <v>23296.66</v>
      </c>
      <c r="N2631" s="682">
        <v>2</v>
      </c>
      <c r="O2631" s="748">
        <v>6</v>
      </c>
      <c r="P2631" s="749">
        <v>9929.17</v>
      </c>
    </row>
    <row r="2632" spans="1:16" x14ac:dyDescent="0.2">
      <c r="A2632" s="744">
        <v>480</v>
      </c>
      <c r="B2632" s="744" t="s">
        <v>1264</v>
      </c>
      <c r="C2632" s="744" t="s">
        <v>1201</v>
      </c>
      <c r="D2632" s="746" t="s">
        <v>5777</v>
      </c>
      <c r="E2632" s="750">
        <v>3500</v>
      </c>
      <c r="F2632" s="744" t="s">
        <v>7954</v>
      </c>
      <c r="G2632" s="737" t="s">
        <v>7955</v>
      </c>
      <c r="H2632" s="737" t="s">
        <v>7956</v>
      </c>
      <c r="I2632" s="737" t="s">
        <v>2625</v>
      </c>
      <c r="J2632" s="753" t="s">
        <v>2511</v>
      </c>
      <c r="K2632" s="682">
        <v>5</v>
      </c>
      <c r="L2632" s="748">
        <v>12</v>
      </c>
      <c r="M2632" s="749">
        <v>47280.49</v>
      </c>
      <c r="N2632" s="682">
        <v>3</v>
      </c>
      <c r="O2632" s="748">
        <v>6</v>
      </c>
      <c r="P2632" s="749">
        <v>21946.53</v>
      </c>
    </row>
    <row r="2633" spans="1:16" x14ac:dyDescent="0.2">
      <c r="A2633" s="744">
        <v>480</v>
      </c>
      <c r="B2633" s="744" t="s">
        <v>2598</v>
      </c>
      <c r="C2633" s="744" t="s">
        <v>1201</v>
      </c>
      <c r="D2633" s="746" t="s">
        <v>2614</v>
      </c>
      <c r="E2633" s="750">
        <v>1500</v>
      </c>
      <c r="F2633" s="744" t="s">
        <v>7957</v>
      </c>
      <c r="G2633" s="737" t="s">
        <v>7958</v>
      </c>
      <c r="H2633" s="737" t="s">
        <v>3765</v>
      </c>
      <c r="I2633" s="737" t="s">
        <v>2526</v>
      </c>
      <c r="J2633" s="753" t="s">
        <v>2526</v>
      </c>
      <c r="K2633" s="682">
        <v>1</v>
      </c>
      <c r="L2633" s="748">
        <v>12</v>
      </c>
      <c r="M2633" s="749">
        <v>29494.170000000002</v>
      </c>
      <c r="N2633" s="682">
        <v>1</v>
      </c>
      <c r="O2633" s="748">
        <v>6</v>
      </c>
      <c r="P2633" s="749">
        <v>12861.53</v>
      </c>
    </row>
    <row r="2634" spans="1:16" x14ac:dyDescent="0.2">
      <c r="A2634" s="744">
        <v>480</v>
      </c>
      <c r="B2634" s="744" t="s">
        <v>1264</v>
      </c>
      <c r="C2634" s="744" t="s">
        <v>1201</v>
      </c>
      <c r="D2634" s="746" t="s">
        <v>2604</v>
      </c>
      <c r="E2634" s="750">
        <v>1500</v>
      </c>
      <c r="F2634" s="744" t="s">
        <v>7959</v>
      </c>
      <c r="G2634" s="737" t="s">
        <v>7960</v>
      </c>
      <c r="H2634" s="737" t="s">
        <v>2587</v>
      </c>
      <c r="I2634" s="737" t="s">
        <v>2526</v>
      </c>
      <c r="J2634" s="753" t="s">
        <v>2526</v>
      </c>
      <c r="K2634" s="682">
        <v>1</v>
      </c>
      <c r="L2634" s="748">
        <v>12</v>
      </c>
      <c r="M2634" s="749">
        <v>29729.5</v>
      </c>
      <c r="N2634" s="682">
        <v>1</v>
      </c>
      <c r="O2634" s="748">
        <v>6</v>
      </c>
      <c r="P2634" s="749">
        <v>12921.53</v>
      </c>
    </row>
    <row r="2635" spans="1:16" x14ac:dyDescent="0.2">
      <c r="A2635" s="744">
        <v>480</v>
      </c>
      <c r="B2635" s="744" t="s">
        <v>2598</v>
      </c>
      <c r="C2635" s="744" t="s">
        <v>1201</v>
      </c>
      <c r="D2635" s="746" t="s">
        <v>2865</v>
      </c>
      <c r="E2635" s="750">
        <v>1800</v>
      </c>
      <c r="F2635" s="744" t="s">
        <v>7961</v>
      </c>
      <c r="G2635" s="737" t="s">
        <v>7962</v>
      </c>
      <c r="H2635" s="737" t="s">
        <v>3524</v>
      </c>
      <c r="I2635" s="737" t="s">
        <v>2625</v>
      </c>
      <c r="J2635" s="753" t="s">
        <v>2511</v>
      </c>
      <c r="K2635" s="682">
        <v>5</v>
      </c>
      <c r="L2635" s="748">
        <v>12</v>
      </c>
      <c r="M2635" s="749">
        <v>26932.57</v>
      </c>
      <c r="N2635" s="682">
        <v>2</v>
      </c>
      <c r="O2635" s="748">
        <v>6</v>
      </c>
      <c r="P2635" s="749">
        <v>11712.74</v>
      </c>
    </row>
    <row r="2636" spans="1:16" x14ac:dyDescent="0.2">
      <c r="A2636" s="744">
        <v>480</v>
      </c>
      <c r="B2636" s="744" t="s">
        <v>1264</v>
      </c>
      <c r="C2636" s="744" t="s">
        <v>1201</v>
      </c>
      <c r="D2636" s="746" t="s">
        <v>2641</v>
      </c>
      <c r="E2636" s="750">
        <v>2100</v>
      </c>
      <c r="F2636" s="744" t="s">
        <v>7963</v>
      </c>
      <c r="G2636" s="737" t="s">
        <v>7964</v>
      </c>
      <c r="H2636" s="737" t="s">
        <v>2587</v>
      </c>
      <c r="I2636" s="737" t="s">
        <v>2526</v>
      </c>
      <c r="J2636" s="753" t="s">
        <v>2526</v>
      </c>
      <c r="K2636" s="682">
        <v>5</v>
      </c>
      <c r="L2636" s="748">
        <v>12</v>
      </c>
      <c r="M2636" s="749">
        <v>36699.769999999997</v>
      </c>
      <c r="N2636" s="682">
        <v>2</v>
      </c>
      <c r="O2636" s="748">
        <v>6</v>
      </c>
      <c r="P2636" s="749">
        <v>17526.400000000001</v>
      </c>
    </row>
    <row r="2637" spans="1:16" ht="22.5" x14ac:dyDescent="0.2">
      <c r="A2637" s="744">
        <v>480</v>
      </c>
      <c r="B2637" s="744" t="s">
        <v>1264</v>
      </c>
      <c r="C2637" s="744" t="s">
        <v>1201</v>
      </c>
      <c r="D2637" s="746" t="s">
        <v>3793</v>
      </c>
      <c r="E2637" s="750">
        <v>1800</v>
      </c>
      <c r="F2637" s="744" t="s">
        <v>7965</v>
      </c>
      <c r="G2637" s="737" t="s">
        <v>7966</v>
      </c>
      <c r="H2637" s="737" t="s">
        <v>7967</v>
      </c>
      <c r="I2637" s="737" t="s">
        <v>2526</v>
      </c>
      <c r="J2637" s="753" t="s">
        <v>2526</v>
      </c>
      <c r="K2637" s="682">
        <v>1</v>
      </c>
      <c r="L2637" s="748">
        <v>12</v>
      </c>
      <c r="M2637" s="749">
        <v>33212.290000000008</v>
      </c>
      <c r="N2637" s="682">
        <v>1</v>
      </c>
      <c r="O2637" s="748">
        <v>6</v>
      </c>
      <c r="P2637" s="749">
        <v>14727.92</v>
      </c>
    </row>
    <row r="2638" spans="1:16" x14ac:dyDescent="0.2">
      <c r="A2638" s="744">
        <v>480</v>
      </c>
      <c r="B2638" s="744" t="s">
        <v>2598</v>
      </c>
      <c r="C2638" s="744" t="s">
        <v>1201</v>
      </c>
      <c r="D2638" s="746" t="s">
        <v>2700</v>
      </c>
      <c r="E2638" s="750">
        <v>1500</v>
      </c>
      <c r="F2638" s="744" t="s">
        <v>7968</v>
      </c>
      <c r="G2638" s="737" t="s">
        <v>7969</v>
      </c>
      <c r="H2638" s="737" t="s">
        <v>2509</v>
      </c>
      <c r="I2638" s="737" t="s">
        <v>2625</v>
      </c>
      <c r="J2638" s="753" t="s">
        <v>2511</v>
      </c>
      <c r="K2638" s="682">
        <v>1</v>
      </c>
      <c r="L2638" s="748">
        <v>12</v>
      </c>
      <c r="M2638" s="749">
        <v>29386.349999999991</v>
      </c>
      <c r="N2638" s="682">
        <v>1</v>
      </c>
      <c r="O2638" s="748">
        <v>6</v>
      </c>
      <c r="P2638" s="749">
        <v>12996.11</v>
      </c>
    </row>
    <row r="2639" spans="1:16" x14ac:dyDescent="0.2">
      <c r="A2639" s="744">
        <v>480</v>
      </c>
      <c r="B2639" s="744" t="s">
        <v>2598</v>
      </c>
      <c r="C2639" s="744" t="s">
        <v>1201</v>
      </c>
      <c r="D2639" s="746" t="s">
        <v>2604</v>
      </c>
      <c r="E2639" s="750">
        <v>1500</v>
      </c>
      <c r="F2639" s="744" t="s">
        <v>7970</v>
      </c>
      <c r="G2639" s="737" t="s">
        <v>7971</v>
      </c>
      <c r="H2639" s="737" t="s">
        <v>2583</v>
      </c>
      <c r="I2639" s="737" t="s">
        <v>2526</v>
      </c>
      <c r="J2639" s="753" t="s">
        <v>2526</v>
      </c>
      <c r="K2639" s="682">
        <v>1</v>
      </c>
      <c r="L2639" s="748">
        <v>12</v>
      </c>
      <c r="M2639" s="749">
        <v>28884.979999999996</v>
      </c>
      <c r="N2639" s="682">
        <v>1</v>
      </c>
      <c r="O2639" s="748">
        <v>6</v>
      </c>
      <c r="P2639" s="749">
        <v>12428.619999999999</v>
      </c>
    </row>
    <row r="2640" spans="1:16" x14ac:dyDescent="0.2">
      <c r="A2640" s="744">
        <v>480</v>
      </c>
      <c r="B2640" s="744" t="s">
        <v>1264</v>
      </c>
      <c r="C2640" s="744" t="s">
        <v>1201</v>
      </c>
      <c r="D2640" s="746" t="s">
        <v>2608</v>
      </c>
      <c r="E2640" s="750">
        <v>1500</v>
      </c>
      <c r="F2640" s="744" t="s">
        <v>7972</v>
      </c>
      <c r="G2640" s="737" t="s">
        <v>7973</v>
      </c>
      <c r="H2640" s="737" t="s">
        <v>2742</v>
      </c>
      <c r="I2640" s="737" t="s">
        <v>2521</v>
      </c>
      <c r="J2640" s="753" t="s">
        <v>2521</v>
      </c>
      <c r="K2640" s="682">
        <v>2</v>
      </c>
      <c r="L2640" s="748">
        <v>4</v>
      </c>
      <c r="M2640" s="749">
        <v>11292.5</v>
      </c>
      <c r="N2640" s="682"/>
      <c r="O2640" s="748"/>
      <c r="P2640" s="749"/>
    </row>
    <row r="2641" spans="1:16" x14ac:dyDescent="0.2">
      <c r="A2641" s="744">
        <v>480</v>
      </c>
      <c r="B2641" s="744" t="s">
        <v>2598</v>
      </c>
      <c r="C2641" s="744" t="s">
        <v>1201</v>
      </c>
      <c r="D2641" s="746" t="s">
        <v>2614</v>
      </c>
      <c r="E2641" s="750">
        <v>1500</v>
      </c>
      <c r="F2641" s="744" t="s">
        <v>7974</v>
      </c>
      <c r="G2641" s="737" t="s">
        <v>7975</v>
      </c>
      <c r="H2641" s="737" t="s">
        <v>7976</v>
      </c>
      <c r="I2641" s="737" t="s">
        <v>2625</v>
      </c>
      <c r="J2641" s="753" t="s">
        <v>2511</v>
      </c>
      <c r="K2641" s="682">
        <v>1</v>
      </c>
      <c r="L2641" s="748">
        <v>12</v>
      </c>
      <c r="M2641" s="749">
        <v>29403.990000000005</v>
      </c>
      <c r="N2641" s="682">
        <v>1</v>
      </c>
      <c r="O2641" s="748">
        <v>6</v>
      </c>
      <c r="P2641" s="749">
        <v>12909.57</v>
      </c>
    </row>
    <row r="2642" spans="1:16" x14ac:dyDescent="0.2">
      <c r="A2642" s="744">
        <v>480</v>
      </c>
      <c r="B2642" s="744" t="s">
        <v>2598</v>
      </c>
      <c r="C2642" s="744" t="s">
        <v>1201</v>
      </c>
      <c r="D2642" s="746" t="s">
        <v>2604</v>
      </c>
      <c r="E2642" s="750">
        <v>1500</v>
      </c>
      <c r="F2642" s="744" t="s">
        <v>7977</v>
      </c>
      <c r="G2642" s="737" t="s">
        <v>7978</v>
      </c>
      <c r="H2642" s="737" t="s">
        <v>3019</v>
      </c>
      <c r="I2642" s="737" t="s">
        <v>2625</v>
      </c>
      <c r="J2642" s="753" t="s">
        <v>2511</v>
      </c>
      <c r="K2642" s="682">
        <v>1</v>
      </c>
      <c r="L2642" s="748">
        <v>12</v>
      </c>
      <c r="M2642" s="749">
        <v>29365.000000000004</v>
      </c>
      <c r="N2642" s="682">
        <v>1</v>
      </c>
      <c r="O2642" s="748">
        <v>6</v>
      </c>
      <c r="P2642" s="749">
        <v>12856.369999999999</v>
      </c>
    </row>
    <row r="2643" spans="1:16" x14ac:dyDescent="0.2">
      <c r="A2643" s="744">
        <v>480</v>
      </c>
      <c r="B2643" s="744" t="s">
        <v>1264</v>
      </c>
      <c r="C2643" s="744" t="s">
        <v>1201</v>
      </c>
      <c r="D2643" s="746" t="s">
        <v>2647</v>
      </c>
      <c r="E2643" s="750">
        <v>1500</v>
      </c>
      <c r="F2643" s="744" t="s">
        <v>7979</v>
      </c>
      <c r="G2643" s="737" t="s">
        <v>7980</v>
      </c>
      <c r="H2643" s="737" t="s">
        <v>2583</v>
      </c>
      <c r="I2643" s="737" t="s">
        <v>2526</v>
      </c>
      <c r="J2643" s="753" t="s">
        <v>2526</v>
      </c>
      <c r="K2643" s="682">
        <v>1</v>
      </c>
      <c r="L2643" s="748">
        <v>12</v>
      </c>
      <c r="M2643" s="749">
        <v>29620.83</v>
      </c>
      <c r="N2643" s="682">
        <v>1</v>
      </c>
      <c r="O2643" s="748">
        <v>4</v>
      </c>
      <c r="P2643" s="749">
        <v>9526.5400000000009</v>
      </c>
    </row>
    <row r="2644" spans="1:16" ht="22.5" x14ac:dyDescent="0.2">
      <c r="A2644" s="744">
        <v>480</v>
      </c>
      <c r="B2644" s="744" t="s">
        <v>1264</v>
      </c>
      <c r="C2644" s="744" t="s">
        <v>1201</v>
      </c>
      <c r="D2644" s="746" t="s">
        <v>3013</v>
      </c>
      <c r="E2644" s="750">
        <v>5000</v>
      </c>
      <c r="F2644" s="744" t="s">
        <v>7981</v>
      </c>
      <c r="G2644" s="737" t="s">
        <v>7982</v>
      </c>
      <c r="H2644" s="737" t="s">
        <v>2640</v>
      </c>
      <c r="I2644" s="737" t="s">
        <v>2625</v>
      </c>
      <c r="J2644" s="753" t="s">
        <v>2511</v>
      </c>
      <c r="K2644" s="682">
        <v>1</v>
      </c>
      <c r="L2644" s="748">
        <v>12</v>
      </c>
      <c r="M2644" s="749">
        <v>65357.630000000005</v>
      </c>
      <c r="N2644" s="682">
        <v>1</v>
      </c>
      <c r="O2644" s="748">
        <v>6</v>
      </c>
      <c r="P2644" s="749">
        <v>31095.279999999999</v>
      </c>
    </row>
    <row r="2645" spans="1:16" x14ac:dyDescent="0.2">
      <c r="A2645" s="744">
        <v>480</v>
      </c>
      <c r="B2645" s="744" t="s">
        <v>2598</v>
      </c>
      <c r="C2645" s="744" t="s">
        <v>1201</v>
      </c>
      <c r="D2645" s="746" t="s">
        <v>2700</v>
      </c>
      <c r="E2645" s="750">
        <v>1800</v>
      </c>
      <c r="F2645" s="744" t="s">
        <v>7983</v>
      </c>
      <c r="G2645" s="737" t="s">
        <v>7984</v>
      </c>
      <c r="H2645" s="737" t="s">
        <v>3472</v>
      </c>
      <c r="I2645" s="737" t="s">
        <v>2526</v>
      </c>
      <c r="J2645" s="753" t="s">
        <v>2526</v>
      </c>
      <c r="K2645" s="682">
        <v>5</v>
      </c>
      <c r="L2645" s="748">
        <v>12</v>
      </c>
      <c r="M2645" s="749">
        <v>33214.209999999992</v>
      </c>
      <c r="N2645" s="682">
        <v>2</v>
      </c>
      <c r="O2645" s="748">
        <v>6</v>
      </c>
      <c r="P2645" s="749">
        <v>14728.08</v>
      </c>
    </row>
    <row r="2646" spans="1:16" ht="22.5" x14ac:dyDescent="0.2">
      <c r="A2646" s="744">
        <v>480</v>
      </c>
      <c r="B2646" s="744" t="s">
        <v>1264</v>
      </c>
      <c r="C2646" s="744" t="s">
        <v>1201</v>
      </c>
      <c r="D2646" s="746" t="s">
        <v>2614</v>
      </c>
      <c r="E2646" s="750">
        <v>1500</v>
      </c>
      <c r="F2646" s="744" t="s">
        <v>7985</v>
      </c>
      <c r="G2646" s="737" t="s">
        <v>7986</v>
      </c>
      <c r="H2646" s="737" t="s">
        <v>3039</v>
      </c>
      <c r="I2646" s="737" t="s">
        <v>2526</v>
      </c>
      <c r="J2646" s="753" t="s">
        <v>2526</v>
      </c>
      <c r="K2646" s="682">
        <v>5</v>
      </c>
      <c r="L2646" s="748">
        <v>12</v>
      </c>
      <c r="M2646" s="749">
        <v>29695.270000000008</v>
      </c>
      <c r="N2646" s="682">
        <v>1</v>
      </c>
      <c r="O2646" s="748">
        <v>6</v>
      </c>
      <c r="P2646" s="749">
        <v>12863.33</v>
      </c>
    </row>
    <row r="2647" spans="1:16" x14ac:dyDescent="0.2">
      <c r="A2647" s="744">
        <v>480</v>
      </c>
      <c r="B2647" s="744" t="s">
        <v>2598</v>
      </c>
      <c r="C2647" s="744" t="s">
        <v>1201</v>
      </c>
      <c r="D2647" s="746" t="s">
        <v>2647</v>
      </c>
      <c r="E2647" s="750">
        <v>1500</v>
      </c>
      <c r="F2647" s="744" t="s">
        <v>7987</v>
      </c>
      <c r="G2647" s="737" t="s">
        <v>7988</v>
      </c>
      <c r="H2647" s="737" t="s">
        <v>2587</v>
      </c>
      <c r="I2647" s="737" t="s">
        <v>2526</v>
      </c>
      <c r="J2647" s="753" t="s">
        <v>2526</v>
      </c>
      <c r="K2647" s="682">
        <v>1</v>
      </c>
      <c r="L2647" s="748">
        <v>12</v>
      </c>
      <c r="M2647" s="749">
        <v>29373.460000000003</v>
      </c>
      <c r="N2647" s="682">
        <v>1</v>
      </c>
      <c r="O2647" s="748">
        <v>6</v>
      </c>
      <c r="P2647" s="749">
        <v>12868.880000000001</v>
      </c>
    </row>
    <row r="2648" spans="1:16" x14ac:dyDescent="0.2">
      <c r="A2648" s="744">
        <v>480</v>
      </c>
      <c r="B2648" s="744" t="s">
        <v>1264</v>
      </c>
      <c r="C2648" s="744" t="s">
        <v>1201</v>
      </c>
      <c r="D2648" s="746" t="s">
        <v>4532</v>
      </c>
      <c r="E2648" s="750">
        <v>2100</v>
      </c>
      <c r="F2648" s="744" t="s">
        <v>1862</v>
      </c>
      <c r="G2648" s="737" t="s">
        <v>1863</v>
      </c>
      <c r="H2648" s="737" t="s">
        <v>2640</v>
      </c>
      <c r="I2648" s="737" t="s">
        <v>2625</v>
      </c>
      <c r="J2648" s="753" t="s">
        <v>2511</v>
      </c>
      <c r="K2648" s="682">
        <v>1</v>
      </c>
      <c r="L2648" s="748">
        <v>6</v>
      </c>
      <c r="M2648" s="749">
        <v>22350</v>
      </c>
      <c r="N2648" s="682"/>
      <c r="O2648" s="748"/>
      <c r="P2648" s="749"/>
    </row>
    <row r="2649" spans="1:16" ht="22.5" x14ac:dyDescent="0.2">
      <c r="A2649" s="744">
        <v>480</v>
      </c>
      <c r="B2649" s="744" t="s">
        <v>2598</v>
      </c>
      <c r="C2649" s="744" t="s">
        <v>1201</v>
      </c>
      <c r="D2649" s="746" t="s">
        <v>2614</v>
      </c>
      <c r="E2649" s="750">
        <v>1500</v>
      </c>
      <c r="F2649" s="744" t="s">
        <v>7989</v>
      </c>
      <c r="G2649" s="737" t="s">
        <v>7990</v>
      </c>
      <c r="H2649" s="737" t="s">
        <v>6139</v>
      </c>
      <c r="I2649" s="737" t="s">
        <v>2625</v>
      </c>
      <c r="J2649" s="753" t="s">
        <v>2511</v>
      </c>
      <c r="K2649" s="682">
        <v>1</v>
      </c>
      <c r="L2649" s="748">
        <v>12</v>
      </c>
      <c r="M2649" s="749">
        <v>29556.950000000008</v>
      </c>
      <c r="N2649" s="682">
        <v>1</v>
      </c>
      <c r="O2649" s="748">
        <v>6</v>
      </c>
      <c r="P2649" s="749">
        <v>12929.18</v>
      </c>
    </row>
    <row r="2650" spans="1:16" x14ac:dyDescent="0.2">
      <c r="A2650" s="744">
        <v>480</v>
      </c>
      <c r="B2650" s="744" t="s">
        <v>2598</v>
      </c>
      <c r="C2650" s="744" t="s">
        <v>1201</v>
      </c>
      <c r="D2650" s="746" t="s">
        <v>2604</v>
      </c>
      <c r="E2650" s="750">
        <v>1500</v>
      </c>
      <c r="F2650" s="744" t="s">
        <v>7991</v>
      </c>
      <c r="G2650" s="737" t="s">
        <v>7992</v>
      </c>
      <c r="H2650" s="737" t="s">
        <v>4977</v>
      </c>
      <c r="I2650" s="737" t="s">
        <v>2625</v>
      </c>
      <c r="J2650" s="753" t="s">
        <v>2511</v>
      </c>
      <c r="K2650" s="682">
        <v>1</v>
      </c>
      <c r="L2650" s="748">
        <v>12</v>
      </c>
      <c r="M2650" s="749">
        <v>29452.930000000004</v>
      </c>
      <c r="N2650" s="682">
        <v>1</v>
      </c>
      <c r="O2650" s="748">
        <v>6</v>
      </c>
      <c r="P2650" s="749">
        <v>12907.8</v>
      </c>
    </row>
    <row r="2651" spans="1:16" x14ac:dyDescent="0.2">
      <c r="A2651" s="744">
        <v>480</v>
      </c>
      <c r="B2651" s="744" t="s">
        <v>2598</v>
      </c>
      <c r="C2651" s="744" t="s">
        <v>1201</v>
      </c>
      <c r="D2651" s="746" t="s">
        <v>2647</v>
      </c>
      <c r="E2651" s="750">
        <v>1500</v>
      </c>
      <c r="F2651" s="744" t="s">
        <v>7993</v>
      </c>
      <c r="G2651" s="737" t="s">
        <v>7994</v>
      </c>
      <c r="H2651" s="737" t="s">
        <v>3386</v>
      </c>
      <c r="I2651" s="737" t="s">
        <v>2526</v>
      </c>
      <c r="J2651" s="753" t="s">
        <v>2526</v>
      </c>
      <c r="K2651" s="682">
        <v>1</v>
      </c>
      <c r="L2651" s="748">
        <v>12</v>
      </c>
      <c r="M2651" s="749">
        <v>29576.510000000002</v>
      </c>
      <c r="N2651" s="682">
        <v>1</v>
      </c>
      <c r="O2651" s="748">
        <v>6</v>
      </c>
      <c r="P2651" s="749">
        <v>12863.33</v>
      </c>
    </row>
    <row r="2652" spans="1:16" ht="22.5" x14ac:dyDescent="0.2">
      <c r="A2652" s="744">
        <v>480</v>
      </c>
      <c r="B2652" s="744" t="s">
        <v>1264</v>
      </c>
      <c r="C2652" s="744" t="s">
        <v>1201</v>
      </c>
      <c r="D2652" s="746" t="s">
        <v>3690</v>
      </c>
      <c r="E2652" s="750">
        <v>2100</v>
      </c>
      <c r="F2652" s="744" t="s">
        <v>7995</v>
      </c>
      <c r="G2652" s="737" t="s">
        <v>7996</v>
      </c>
      <c r="H2652" s="737" t="s">
        <v>7997</v>
      </c>
      <c r="I2652" s="737" t="s">
        <v>2625</v>
      </c>
      <c r="J2652" s="753" t="s">
        <v>2511</v>
      </c>
      <c r="K2652" s="682">
        <v>1</v>
      </c>
      <c r="L2652" s="748">
        <v>12</v>
      </c>
      <c r="M2652" s="749">
        <v>36666</v>
      </c>
      <c r="N2652" s="682">
        <v>1</v>
      </c>
      <c r="O2652" s="748">
        <v>6</v>
      </c>
      <c r="P2652" s="749">
        <v>16518.809999999998</v>
      </c>
    </row>
    <row r="2653" spans="1:16" ht="22.5" x14ac:dyDescent="0.2">
      <c r="A2653" s="744">
        <v>480</v>
      </c>
      <c r="B2653" s="744" t="s">
        <v>3203</v>
      </c>
      <c r="C2653" s="744" t="s">
        <v>1201</v>
      </c>
      <c r="D2653" s="746" t="s">
        <v>2611</v>
      </c>
      <c r="E2653" s="750">
        <v>1500</v>
      </c>
      <c r="F2653" s="744" t="s">
        <v>7998</v>
      </c>
      <c r="G2653" s="737" t="s">
        <v>7999</v>
      </c>
      <c r="H2653" s="737" t="s">
        <v>8000</v>
      </c>
      <c r="I2653" s="737" t="s">
        <v>2526</v>
      </c>
      <c r="J2653" s="753" t="s">
        <v>2526</v>
      </c>
      <c r="K2653" s="682">
        <v>1</v>
      </c>
      <c r="L2653" s="748">
        <v>2</v>
      </c>
      <c r="M2653" s="749">
        <v>6292.7</v>
      </c>
      <c r="N2653" s="682"/>
      <c r="O2653" s="748"/>
      <c r="P2653" s="749"/>
    </row>
    <row r="2654" spans="1:16" ht="22.5" x14ac:dyDescent="0.2">
      <c r="A2654" s="744">
        <v>480</v>
      </c>
      <c r="B2654" s="744" t="s">
        <v>1264</v>
      </c>
      <c r="C2654" s="744" t="s">
        <v>1201</v>
      </c>
      <c r="D2654" s="746" t="s">
        <v>3747</v>
      </c>
      <c r="E2654" s="750">
        <v>2100</v>
      </c>
      <c r="F2654" s="744" t="s">
        <v>8001</v>
      </c>
      <c r="G2654" s="737" t="s">
        <v>8002</v>
      </c>
      <c r="H2654" s="737" t="s">
        <v>2587</v>
      </c>
      <c r="I2654" s="737" t="s">
        <v>2526</v>
      </c>
      <c r="J2654" s="753" t="s">
        <v>2526</v>
      </c>
      <c r="K2654" s="682">
        <v>5</v>
      </c>
      <c r="L2654" s="748">
        <v>12</v>
      </c>
      <c r="M2654" s="749">
        <v>30738.569999999996</v>
      </c>
      <c r="N2654" s="682">
        <v>3</v>
      </c>
      <c r="O2654" s="748">
        <v>6</v>
      </c>
      <c r="P2654" s="749">
        <v>13387.52</v>
      </c>
    </row>
    <row r="2655" spans="1:16" ht="22.5" x14ac:dyDescent="0.2">
      <c r="A2655" s="744">
        <v>480</v>
      </c>
      <c r="B2655" s="744" t="s">
        <v>2598</v>
      </c>
      <c r="C2655" s="744" t="s">
        <v>1201</v>
      </c>
      <c r="D2655" s="746" t="s">
        <v>2604</v>
      </c>
      <c r="E2655" s="750">
        <v>1500</v>
      </c>
      <c r="F2655" s="744" t="s">
        <v>8003</v>
      </c>
      <c r="G2655" s="737" t="s">
        <v>8004</v>
      </c>
      <c r="H2655" s="737" t="s">
        <v>6262</v>
      </c>
      <c r="I2655" s="737" t="s">
        <v>2625</v>
      </c>
      <c r="J2655" s="753" t="s">
        <v>2511</v>
      </c>
      <c r="K2655" s="682">
        <v>1</v>
      </c>
      <c r="L2655" s="748">
        <v>12</v>
      </c>
      <c r="M2655" s="749">
        <v>29466.939999999995</v>
      </c>
      <c r="N2655" s="682">
        <v>1</v>
      </c>
      <c r="O2655" s="748">
        <v>6</v>
      </c>
      <c r="P2655" s="749">
        <v>12839.29</v>
      </c>
    </row>
    <row r="2656" spans="1:16" x14ac:dyDescent="0.2">
      <c r="A2656" s="744">
        <v>480</v>
      </c>
      <c r="B2656" s="744" t="s">
        <v>2598</v>
      </c>
      <c r="C2656" s="744" t="s">
        <v>1201</v>
      </c>
      <c r="D2656" s="746" t="s">
        <v>2746</v>
      </c>
      <c r="E2656" s="750">
        <v>1800</v>
      </c>
      <c r="F2656" s="744" t="s">
        <v>8005</v>
      </c>
      <c r="G2656" s="737" t="s">
        <v>8006</v>
      </c>
      <c r="H2656" s="737" t="s">
        <v>2587</v>
      </c>
      <c r="I2656" s="737" t="s">
        <v>2526</v>
      </c>
      <c r="J2656" s="753" t="s">
        <v>2526</v>
      </c>
      <c r="K2656" s="682">
        <v>1</v>
      </c>
      <c r="L2656" s="748">
        <v>12</v>
      </c>
      <c r="M2656" s="749">
        <v>32926.689999999995</v>
      </c>
      <c r="N2656" s="682">
        <v>1</v>
      </c>
      <c r="O2656" s="748">
        <v>6</v>
      </c>
      <c r="P2656" s="749">
        <v>14722.33</v>
      </c>
    </row>
    <row r="2657" spans="1:16" x14ac:dyDescent="0.2">
      <c r="A2657" s="744">
        <v>480</v>
      </c>
      <c r="B2657" s="744" t="s">
        <v>1264</v>
      </c>
      <c r="C2657" s="744" t="s">
        <v>1201</v>
      </c>
      <c r="D2657" s="746" t="s">
        <v>3252</v>
      </c>
      <c r="E2657" s="750">
        <v>2100</v>
      </c>
      <c r="F2657" s="744" t="s">
        <v>8007</v>
      </c>
      <c r="G2657" s="737" t="s">
        <v>8008</v>
      </c>
      <c r="H2657" s="737" t="s">
        <v>2519</v>
      </c>
      <c r="I2657" s="737" t="s">
        <v>2519</v>
      </c>
      <c r="J2657" s="753" t="s">
        <v>2519</v>
      </c>
      <c r="K2657" s="682">
        <v>5</v>
      </c>
      <c r="L2657" s="748">
        <v>12</v>
      </c>
      <c r="M2657" s="749">
        <v>30716.530000000002</v>
      </c>
      <c r="N2657" s="682">
        <v>2</v>
      </c>
      <c r="O2657" s="748">
        <v>6</v>
      </c>
      <c r="P2657" s="749">
        <v>13594.45</v>
      </c>
    </row>
    <row r="2658" spans="1:16" x14ac:dyDescent="0.2">
      <c r="A2658" s="744">
        <v>480</v>
      </c>
      <c r="B2658" s="744" t="s">
        <v>1264</v>
      </c>
      <c r="C2658" s="744" t="s">
        <v>1201</v>
      </c>
      <c r="D2658" s="746" t="s">
        <v>2614</v>
      </c>
      <c r="E2658" s="750">
        <v>1500</v>
      </c>
      <c r="F2658" s="744" t="s">
        <v>8009</v>
      </c>
      <c r="G2658" s="737" t="s">
        <v>8010</v>
      </c>
      <c r="H2658" s="737" t="s">
        <v>2583</v>
      </c>
      <c r="I2658" s="737" t="s">
        <v>2526</v>
      </c>
      <c r="J2658" s="753" t="s">
        <v>2526</v>
      </c>
      <c r="K2658" s="682">
        <v>1</v>
      </c>
      <c r="L2658" s="748">
        <v>12</v>
      </c>
      <c r="M2658" s="749">
        <v>29627.780000000002</v>
      </c>
      <c r="N2658" s="682">
        <v>1</v>
      </c>
      <c r="O2658" s="748">
        <v>6</v>
      </c>
      <c r="P2658" s="749">
        <v>12863.33</v>
      </c>
    </row>
    <row r="2659" spans="1:16" x14ac:dyDescent="0.2">
      <c r="A2659" s="744">
        <v>480</v>
      </c>
      <c r="B2659" s="744" t="s">
        <v>1264</v>
      </c>
      <c r="C2659" s="744" t="s">
        <v>1201</v>
      </c>
      <c r="D2659" s="746" t="s">
        <v>3141</v>
      </c>
      <c r="E2659" s="750">
        <v>2100</v>
      </c>
      <c r="F2659" s="744" t="s">
        <v>8011</v>
      </c>
      <c r="G2659" s="737" t="s">
        <v>8012</v>
      </c>
      <c r="H2659" s="737" t="s">
        <v>2587</v>
      </c>
      <c r="I2659" s="737" t="s">
        <v>2526</v>
      </c>
      <c r="J2659" s="753" t="s">
        <v>2526</v>
      </c>
      <c r="K2659" s="682">
        <v>1</v>
      </c>
      <c r="L2659" s="748">
        <v>12</v>
      </c>
      <c r="M2659" s="749">
        <v>36898.370000000003</v>
      </c>
      <c r="N2659" s="682">
        <v>1</v>
      </c>
      <c r="O2659" s="748">
        <v>6</v>
      </c>
      <c r="P2659" s="749">
        <v>16528.190000000002</v>
      </c>
    </row>
    <row r="2660" spans="1:16" x14ac:dyDescent="0.2">
      <c r="A2660" s="744">
        <v>480</v>
      </c>
      <c r="B2660" s="744" t="s">
        <v>2598</v>
      </c>
      <c r="C2660" s="744" t="s">
        <v>1201</v>
      </c>
      <c r="D2660" s="746" t="s">
        <v>2865</v>
      </c>
      <c r="E2660" s="750">
        <v>1800</v>
      </c>
      <c r="F2660" s="744" t="s">
        <v>8013</v>
      </c>
      <c r="G2660" s="737" t="s">
        <v>8014</v>
      </c>
      <c r="H2660" s="737" t="s">
        <v>2519</v>
      </c>
      <c r="I2660" s="737" t="s">
        <v>2519</v>
      </c>
      <c r="J2660" s="753" t="s">
        <v>2519</v>
      </c>
      <c r="K2660" s="682">
        <v>5</v>
      </c>
      <c r="L2660" s="748">
        <v>12</v>
      </c>
      <c r="M2660" s="749">
        <v>27219.969999999998</v>
      </c>
      <c r="N2660" s="682"/>
      <c r="O2660" s="748"/>
      <c r="P2660" s="749"/>
    </row>
    <row r="2661" spans="1:16" ht="22.5" x14ac:dyDescent="0.2">
      <c r="A2661" s="744">
        <v>480</v>
      </c>
      <c r="B2661" s="744" t="s">
        <v>1264</v>
      </c>
      <c r="C2661" s="744" t="s">
        <v>1201</v>
      </c>
      <c r="D2661" s="746" t="s">
        <v>8015</v>
      </c>
      <c r="E2661" s="750">
        <v>5500</v>
      </c>
      <c r="F2661" s="744" t="s">
        <v>8016</v>
      </c>
      <c r="G2661" s="737" t="s">
        <v>8017</v>
      </c>
      <c r="H2661" s="737" t="s">
        <v>2806</v>
      </c>
      <c r="I2661" s="737" t="s">
        <v>2625</v>
      </c>
      <c r="J2661" s="753" t="s">
        <v>2511</v>
      </c>
      <c r="K2661" s="682">
        <v>5</v>
      </c>
      <c r="L2661" s="748">
        <v>12</v>
      </c>
      <c r="M2661" s="749">
        <v>71128.22</v>
      </c>
      <c r="N2661" s="682">
        <v>3</v>
      </c>
      <c r="O2661" s="748">
        <v>6</v>
      </c>
      <c r="P2661" s="749">
        <v>33760.800000000003</v>
      </c>
    </row>
    <row r="2662" spans="1:16" x14ac:dyDescent="0.2">
      <c r="A2662" s="744">
        <v>480</v>
      </c>
      <c r="B2662" s="744" t="s">
        <v>2598</v>
      </c>
      <c r="C2662" s="744" t="s">
        <v>1201</v>
      </c>
      <c r="D2662" s="746" t="s">
        <v>2614</v>
      </c>
      <c r="E2662" s="750">
        <v>1500</v>
      </c>
      <c r="F2662" s="744" t="s">
        <v>8018</v>
      </c>
      <c r="G2662" s="737" t="s">
        <v>8019</v>
      </c>
      <c r="H2662" s="737" t="s">
        <v>8020</v>
      </c>
      <c r="I2662" s="737" t="s">
        <v>2625</v>
      </c>
      <c r="J2662" s="753" t="s">
        <v>2511</v>
      </c>
      <c r="K2662" s="682">
        <v>1</v>
      </c>
      <c r="L2662" s="748">
        <v>12</v>
      </c>
      <c r="M2662" s="749">
        <v>29527.759999999998</v>
      </c>
      <c r="N2662" s="682">
        <v>1</v>
      </c>
      <c r="O2662" s="748">
        <v>6</v>
      </c>
      <c r="P2662" s="749">
        <v>12919.16</v>
      </c>
    </row>
    <row r="2663" spans="1:16" ht="22.5" x14ac:dyDescent="0.2">
      <c r="A2663" s="744">
        <v>480</v>
      </c>
      <c r="B2663" s="744" t="s">
        <v>2598</v>
      </c>
      <c r="C2663" s="744" t="s">
        <v>1201</v>
      </c>
      <c r="D2663" s="746" t="s">
        <v>2614</v>
      </c>
      <c r="E2663" s="750">
        <v>1500</v>
      </c>
      <c r="F2663" s="744" t="s">
        <v>8021</v>
      </c>
      <c r="G2663" s="737" t="s">
        <v>8022</v>
      </c>
      <c r="H2663" s="737" t="s">
        <v>3263</v>
      </c>
      <c r="I2663" s="737" t="s">
        <v>2526</v>
      </c>
      <c r="J2663" s="753" t="s">
        <v>2526</v>
      </c>
      <c r="K2663" s="682">
        <v>1</v>
      </c>
      <c r="L2663" s="748">
        <v>12</v>
      </c>
      <c r="M2663" s="749">
        <v>29355.449999999997</v>
      </c>
      <c r="N2663" s="682">
        <v>1</v>
      </c>
      <c r="O2663" s="748">
        <v>6</v>
      </c>
      <c r="P2663" s="749">
        <v>12793.9</v>
      </c>
    </row>
    <row r="2664" spans="1:16" x14ac:dyDescent="0.2">
      <c r="A2664" s="744">
        <v>480</v>
      </c>
      <c r="B2664" s="744" t="s">
        <v>1264</v>
      </c>
      <c r="C2664" s="744" t="s">
        <v>1201</v>
      </c>
      <c r="D2664" s="746" t="s">
        <v>2556</v>
      </c>
      <c r="E2664" s="750">
        <v>2100</v>
      </c>
      <c r="F2664" s="744" t="s">
        <v>8023</v>
      </c>
      <c r="G2664" s="737" t="s">
        <v>8024</v>
      </c>
      <c r="H2664" s="737" t="s">
        <v>2583</v>
      </c>
      <c r="I2664" s="737" t="s">
        <v>2526</v>
      </c>
      <c r="J2664" s="753" t="s">
        <v>2526</v>
      </c>
      <c r="K2664" s="682">
        <v>1</v>
      </c>
      <c r="L2664" s="748">
        <v>12</v>
      </c>
      <c r="M2664" s="749">
        <v>36791.479999999996</v>
      </c>
      <c r="N2664" s="682">
        <v>1</v>
      </c>
      <c r="O2664" s="748">
        <v>6</v>
      </c>
      <c r="P2664" s="749">
        <v>16605.300000000003</v>
      </c>
    </row>
    <row r="2665" spans="1:16" ht="22.5" x14ac:dyDescent="0.2">
      <c r="A2665" s="744">
        <v>480</v>
      </c>
      <c r="B2665" s="744" t="s">
        <v>1264</v>
      </c>
      <c r="C2665" s="744" t="s">
        <v>1201</v>
      </c>
      <c r="D2665" s="746" t="s">
        <v>2650</v>
      </c>
      <c r="E2665" s="750">
        <v>2100</v>
      </c>
      <c r="F2665" s="744" t="s">
        <v>8025</v>
      </c>
      <c r="G2665" s="737" t="s">
        <v>8026</v>
      </c>
      <c r="H2665" s="737" t="s">
        <v>8027</v>
      </c>
      <c r="I2665" s="737" t="s">
        <v>2625</v>
      </c>
      <c r="J2665" s="753" t="s">
        <v>2511</v>
      </c>
      <c r="K2665" s="682">
        <v>7</v>
      </c>
      <c r="L2665" s="748">
        <v>12</v>
      </c>
      <c r="M2665" s="749">
        <v>30422.400000000001</v>
      </c>
      <c r="N2665" s="682"/>
      <c r="O2665" s="748"/>
      <c r="P2665" s="749"/>
    </row>
    <row r="2666" spans="1:16" x14ac:dyDescent="0.2">
      <c r="A2666" s="744">
        <v>480</v>
      </c>
      <c r="B2666" s="744" t="s">
        <v>1264</v>
      </c>
      <c r="C2666" s="744" t="s">
        <v>1201</v>
      </c>
      <c r="D2666" s="746" t="s">
        <v>8028</v>
      </c>
      <c r="E2666" s="750">
        <v>3100</v>
      </c>
      <c r="F2666" s="744" t="s">
        <v>2573</v>
      </c>
      <c r="G2666" s="737" t="s">
        <v>2574</v>
      </c>
      <c r="H2666" s="737" t="s">
        <v>2575</v>
      </c>
      <c r="I2666" s="737" t="s">
        <v>2625</v>
      </c>
      <c r="J2666" s="753" t="s">
        <v>2511</v>
      </c>
      <c r="K2666" s="682">
        <v>1</v>
      </c>
      <c r="L2666" s="748">
        <v>9</v>
      </c>
      <c r="M2666" s="749">
        <v>37419.9</v>
      </c>
      <c r="N2666" s="682"/>
      <c r="O2666" s="748"/>
      <c r="P2666" s="749"/>
    </row>
    <row r="2667" spans="1:16" x14ac:dyDescent="0.2">
      <c r="A2667" s="744">
        <v>480</v>
      </c>
      <c r="B2667" s="744" t="s">
        <v>1264</v>
      </c>
      <c r="C2667" s="744" t="s">
        <v>1201</v>
      </c>
      <c r="D2667" s="746" t="s">
        <v>2604</v>
      </c>
      <c r="E2667" s="750">
        <v>1500</v>
      </c>
      <c r="F2667" s="744" t="s">
        <v>8029</v>
      </c>
      <c r="G2667" s="737" t="s">
        <v>8030</v>
      </c>
      <c r="H2667" s="737" t="s">
        <v>8031</v>
      </c>
      <c r="I2667" s="737" t="s">
        <v>2625</v>
      </c>
      <c r="J2667" s="753" t="s">
        <v>2511</v>
      </c>
      <c r="K2667" s="682">
        <v>1</v>
      </c>
      <c r="L2667" s="748">
        <v>12</v>
      </c>
      <c r="M2667" s="749">
        <v>29596.509999999995</v>
      </c>
      <c r="N2667" s="682">
        <v>1</v>
      </c>
      <c r="O2667" s="748">
        <v>6</v>
      </c>
      <c r="P2667" s="749">
        <v>12788.46</v>
      </c>
    </row>
    <row r="2668" spans="1:16" x14ac:dyDescent="0.2">
      <c r="A2668" s="744">
        <v>480</v>
      </c>
      <c r="B2668" s="744" t="s">
        <v>1264</v>
      </c>
      <c r="C2668" s="744" t="s">
        <v>1201</v>
      </c>
      <c r="D2668" s="746" t="s">
        <v>4532</v>
      </c>
      <c r="E2668" s="750">
        <v>2100</v>
      </c>
      <c r="F2668" s="744" t="s">
        <v>8032</v>
      </c>
      <c r="G2668" s="737" t="s">
        <v>8033</v>
      </c>
      <c r="H2668" s="737" t="s">
        <v>3424</v>
      </c>
      <c r="I2668" s="737" t="s">
        <v>2526</v>
      </c>
      <c r="J2668" s="753" t="s">
        <v>2526</v>
      </c>
      <c r="K2668" s="682">
        <v>1</v>
      </c>
      <c r="L2668" s="748">
        <v>12</v>
      </c>
      <c r="M2668" s="749">
        <v>36888.280000000013</v>
      </c>
      <c r="N2668" s="682">
        <v>1</v>
      </c>
      <c r="O2668" s="748">
        <v>6</v>
      </c>
      <c r="P2668" s="749">
        <v>16482.879999999997</v>
      </c>
    </row>
    <row r="2669" spans="1:16" x14ac:dyDescent="0.2">
      <c r="A2669" s="744">
        <v>480</v>
      </c>
      <c r="B2669" s="744" t="s">
        <v>1264</v>
      </c>
      <c r="C2669" s="744" t="s">
        <v>1201</v>
      </c>
      <c r="D2669" s="746" t="s">
        <v>2614</v>
      </c>
      <c r="E2669" s="750">
        <v>1500</v>
      </c>
      <c r="F2669" s="744" t="s">
        <v>8034</v>
      </c>
      <c r="G2669" s="737" t="s">
        <v>8035</v>
      </c>
      <c r="H2669" s="737" t="s">
        <v>4885</v>
      </c>
      <c r="I2669" s="737" t="s">
        <v>2625</v>
      </c>
      <c r="J2669" s="753" t="s">
        <v>2511</v>
      </c>
      <c r="K2669" s="682">
        <v>1</v>
      </c>
      <c r="L2669" s="748">
        <v>12</v>
      </c>
      <c r="M2669" s="749">
        <v>29444.98</v>
      </c>
      <c r="N2669" s="682">
        <v>1</v>
      </c>
      <c r="O2669" s="748">
        <v>6</v>
      </c>
      <c r="P2669" s="749">
        <v>12976.119999999999</v>
      </c>
    </row>
    <row r="2670" spans="1:16" x14ac:dyDescent="0.2">
      <c r="A2670" s="744">
        <v>480</v>
      </c>
      <c r="B2670" s="744" t="s">
        <v>1264</v>
      </c>
      <c r="C2670" s="744" t="s">
        <v>1201</v>
      </c>
      <c r="D2670" s="746" t="s">
        <v>3446</v>
      </c>
      <c r="E2670" s="750">
        <v>1800</v>
      </c>
      <c r="F2670" s="744" t="s">
        <v>8036</v>
      </c>
      <c r="G2670" s="737" t="s">
        <v>8037</v>
      </c>
      <c r="H2670" s="737" t="s">
        <v>2587</v>
      </c>
      <c r="I2670" s="737" t="s">
        <v>2526</v>
      </c>
      <c r="J2670" s="753" t="s">
        <v>2526</v>
      </c>
      <c r="K2670" s="682">
        <v>1</v>
      </c>
      <c r="L2670" s="748">
        <v>12</v>
      </c>
      <c r="M2670" s="749">
        <v>33010.22</v>
      </c>
      <c r="N2670" s="682">
        <v>1</v>
      </c>
      <c r="O2670" s="748">
        <v>6</v>
      </c>
      <c r="P2670" s="749">
        <v>14653.33</v>
      </c>
    </row>
    <row r="2671" spans="1:16" x14ac:dyDescent="0.2">
      <c r="A2671" s="744">
        <v>480</v>
      </c>
      <c r="B2671" s="744" t="s">
        <v>3203</v>
      </c>
      <c r="C2671" s="744" t="s">
        <v>1201</v>
      </c>
      <c r="D2671" s="746" t="s">
        <v>2614</v>
      </c>
      <c r="E2671" s="750">
        <v>1500</v>
      </c>
      <c r="F2671" s="744" t="s">
        <v>8038</v>
      </c>
      <c r="G2671" s="737" t="s">
        <v>8039</v>
      </c>
      <c r="H2671" s="737" t="s">
        <v>8040</v>
      </c>
      <c r="I2671" s="737" t="s">
        <v>2625</v>
      </c>
      <c r="J2671" s="753" t="s">
        <v>2511</v>
      </c>
      <c r="K2671" s="682">
        <v>1</v>
      </c>
      <c r="L2671" s="748">
        <v>12</v>
      </c>
      <c r="M2671" s="749">
        <v>10641.38</v>
      </c>
      <c r="N2671" s="682"/>
      <c r="O2671" s="748"/>
      <c r="P2671" s="749"/>
    </row>
    <row r="2672" spans="1:16" ht="22.5" x14ac:dyDescent="0.2">
      <c r="A2672" s="744">
        <v>480</v>
      </c>
      <c r="B2672" s="744" t="s">
        <v>2598</v>
      </c>
      <c r="C2672" s="744" t="s">
        <v>1201</v>
      </c>
      <c r="D2672" s="746" t="s">
        <v>4601</v>
      </c>
      <c r="E2672" s="750">
        <v>1500</v>
      </c>
      <c r="F2672" s="744" t="s">
        <v>8041</v>
      </c>
      <c r="G2672" s="737" t="s">
        <v>8042</v>
      </c>
      <c r="H2672" s="737" t="s">
        <v>2587</v>
      </c>
      <c r="I2672" s="737" t="s">
        <v>2526</v>
      </c>
      <c r="J2672" s="753" t="s">
        <v>2526</v>
      </c>
      <c r="K2672" s="682">
        <v>1</v>
      </c>
      <c r="L2672" s="748">
        <v>12</v>
      </c>
      <c r="M2672" s="749">
        <v>29135.670000000002</v>
      </c>
      <c r="N2672" s="682">
        <v>1</v>
      </c>
      <c r="O2672" s="748">
        <v>6</v>
      </c>
      <c r="P2672" s="749">
        <v>11651.189999999999</v>
      </c>
    </row>
    <row r="2673" spans="1:16" x14ac:dyDescent="0.2">
      <c r="A2673" s="744">
        <v>480</v>
      </c>
      <c r="B2673" s="744" t="s">
        <v>2598</v>
      </c>
      <c r="C2673" s="744" t="s">
        <v>1201</v>
      </c>
      <c r="D2673" s="746" t="s">
        <v>2723</v>
      </c>
      <c r="E2673" s="750">
        <v>2500</v>
      </c>
      <c r="F2673" s="744" t="s">
        <v>8043</v>
      </c>
      <c r="G2673" s="737" t="s">
        <v>8044</v>
      </c>
      <c r="H2673" s="737" t="s">
        <v>3389</v>
      </c>
      <c r="I2673" s="737" t="s">
        <v>2526</v>
      </c>
      <c r="J2673" s="753" t="s">
        <v>2526</v>
      </c>
      <c r="K2673" s="682">
        <v>1</v>
      </c>
      <c r="L2673" s="748">
        <v>12</v>
      </c>
      <c r="M2673" s="749">
        <v>40928.31</v>
      </c>
      <c r="N2673" s="682">
        <v>1</v>
      </c>
      <c r="O2673" s="748">
        <v>6</v>
      </c>
      <c r="P2673" s="749">
        <v>18692.7</v>
      </c>
    </row>
    <row r="2674" spans="1:16" x14ac:dyDescent="0.2">
      <c r="A2674" s="744">
        <v>480</v>
      </c>
      <c r="B2674" s="744" t="s">
        <v>1264</v>
      </c>
      <c r="C2674" s="744" t="s">
        <v>1201</v>
      </c>
      <c r="D2674" s="746" t="s">
        <v>2604</v>
      </c>
      <c r="E2674" s="750">
        <v>1500</v>
      </c>
      <c r="F2674" s="744" t="s">
        <v>8045</v>
      </c>
      <c r="G2674" s="737" t="s">
        <v>8046</v>
      </c>
      <c r="H2674" s="737" t="s">
        <v>2562</v>
      </c>
      <c r="I2674" s="737" t="s">
        <v>2526</v>
      </c>
      <c r="J2674" s="753" t="s">
        <v>2526</v>
      </c>
      <c r="K2674" s="682">
        <v>1</v>
      </c>
      <c r="L2674" s="748">
        <v>12</v>
      </c>
      <c r="M2674" s="749">
        <v>29261.93</v>
      </c>
      <c r="N2674" s="682">
        <v>1</v>
      </c>
      <c r="O2674" s="748">
        <v>6</v>
      </c>
      <c r="P2674" s="749">
        <v>12794.02</v>
      </c>
    </row>
    <row r="2675" spans="1:16" ht="22.5" x14ac:dyDescent="0.2">
      <c r="A2675" s="744">
        <v>480</v>
      </c>
      <c r="B2675" s="744" t="s">
        <v>2598</v>
      </c>
      <c r="C2675" s="744" t="s">
        <v>1201</v>
      </c>
      <c r="D2675" s="746" t="s">
        <v>4601</v>
      </c>
      <c r="E2675" s="750">
        <v>1500</v>
      </c>
      <c r="F2675" s="744" t="s">
        <v>8047</v>
      </c>
      <c r="G2675" s="737" t="s">
        <v>8048</v>
      </c>
      <c r="H2675" s="737" t="s">
        <v>2658</v>
      </c>
      <c r="I2675" s="737" t="s">
        <v>2526</v>
      </c>
      <c r="J2675" s="753" t="s">
        <v>2526</v>
      </c>
      <c r="K2675" s="682">
        <v>1</v>
      </c>
      <c r="L2675" s="748">
        <v>12</v>
      </c>
      <c r="M2675" s="749">
        <v>28793.279999999995</v>
      </c>
      <c r="N2675" s="682">
        <v>1</v>
      </c>
      <c r="O2675" s="748">
        <v>6</v>
      </c>
      <c r="P2675" s="749">
        <v>12631.130000000001</v>
      </c>
    </row>
    <row r="2676" spans="1:16" x14ac:dyDescent="0.2">
      <c r="A2676" s="744">
        <v>480</v>
      </c>
      <c r="B2676" s="744" t="s">
        <v>1264</v>
      </c>
      <c r="C2676" s="744" t="s">
        <v>1201</v>
      </c>
      <c r="D2676" s="746" t="s">
        <v>2647</v>
      </c>
      <c r="E2676" s="750">
        <v>1500</v>
      </c>
      <c r="F2676" s="744" t="s">
        <v>8049</v>
      </c>
      <c r="G2676" s="737" t="s">
        <v>8050</v>
      </c>
      <c r="H2676" s="737" t="s">
        <v>8051</v>
      </c>
      <c r="I2676" s="737" t="s">
        <v>2526</v>
      </c>
      <c r="J2676" s="753" t="s">
        <v>2526</v>
      </c>
      <c r="K2676" s="682">
        <v>1</v>
      </c>
      <c r="L2676" s="748">
        <v>12</v>
      </c>
      <c r="M2676" s="749">
        <v>29536.390000000003</v>
      </c>
      <c r="N2676" s="682">
        <v>1</v>
      </c>
      <c r="O2676" s="748">
        <v>6</v>
      </c>
      <c r="P2676" s="749">
        <v>12859.029999999999</v>
      </c>
    </row>
    <row r="2677" spans="1:16" x14ac:dyDescent="0.2">
      <c r="A2677" s="744">
        <v>480</v>
      </c>
      <c r="B2677" s="744" t="s">
        <v>1264</v>
      </c>
      <c r="C2677" s="744" t="s">
        <v>1201</v>
      </c>
      <c r="D2677" s="746" t="s">
        <v>4907</v>
      </c>
      <c r="E2677" s="750">
        <v>2100</v>
      </c>
      <c r="F2677" s="744" t="s">
        <v>8052</v>
      </c>
      <c r="G2677" s="737" t="s">
        <v>8053</v>
      </c>
      <c r="H2677" s="737" t="s">
        <v>5218</v>
      </c>
      <c r="I2677" s="737" t="s">
        <v>2625</v>
      </c>
      <c r="J2677" s="753" t="s">
        <v>2511</v>
      </c>
      <c r="K2677" s="682">
        <v>5</v>
      </c>
      <c r="L2677" s="748">
        <v>12</v>
      </c>
      <c r="M2677" s="749">
        <v>35733.26</v>
      </c>
      <c r="N2677" s="682">
        <v>2</v>
      </c>
      <c r="O2677" s="748">
        <v>6</v>
      </c>
      <c r="P2677" s="749">
        <v>16379.41</v>
      </c>
    </row>
    <row r="2678" spans="1:16" x14ac:dyDescent="0.2">
      <c r="A2678" s="744">
        <v>480</v>
      </c>
      <c r="B2678" s="744" t="s">
        <v>3203</v>
      </c>
      <c r="C2678" s="744" t="s">
        <v>1201</v>
      </c>
      <c r="D2678" s="746" t="s">
        <v>5956</v>
      </c>
      <c r="E2678" s="750">
        <v>2100</v>
      </c>
      <c r="F2678" s="744" t="s">
        <v>8054</v>
      </c>
      <c r="G2678" s="737" t="s">
        <v>8055</v>
      </c>
      <c r="H2678" s="737" t="s">
        <v>2873</v>
      </c>
      <c r="I2678" s="737" t="s">
        <v>2625</v>
      </c>
      <c r="J2678" s="753" t="s">
        <v>2511</v>
      </c>
      <c r="K2678" s="682">
        <v>1</v>
      </c>
      <c r="L2678" s="748">
        <v>2</v>
      </c>
      <c r="M2678" s="749">
        <v>7983.33</v>
      </c>
      <c r="N2678" s="682"/>
      <c r="O2678" s="748"/>
      <c r="P2678" s="749"/>
    </row>
    <row r="2679" spans="1:16" x14ac:dyDescent="0.2">
      <c r="A2679" s="744">
        <v>480</v>
      </c>
      <c r="B2679" s="744" t="s">
        <v>2598</v>
      </c>
      <c r="C2679" s="744" t="s">
        <v>1201</v>
      </c>
      <c r="D2679" s="746" t="s">
        <v>2614</v>
      </c>
      <c r="E2679" s="750">
        <v>1500</v>
      </c>
      <c r="F2679" s="744" t="s">
        <v>8056</v>
      </c>
      <c r="G2679" s="737" t="s">
        <v>8057</v>
      </c>
      <c r="H2679" s="737" t="s">
        <v>2806</v>
      </c>
      <c r="I2679" s="737" t="s">
        <v>2625</v>
      </c>
      <c r="J2679" s="753" t="s">
        <v>2511</v>
      </c>
      <c r="K2679" s="682">
        <v>1</v>
      </c>
      <c r="L2679" s="748">
        <v>12</v>
      </c>
      <c r="M2679" s="749">
        <v>29523.450000000008</v>
      </c>
      <c r="N2679" s="682">
        <v>1</v>
      </c>
      <c r="O2679" s="748">
        <v>6</v>
      </c>
      <c r="P2679" s="749">
        <v>12917.79</v>
      </c>
    </row>
    <row r="2680" spans="1:16" x14ac:dyDescent="0.2">
      <c r="A2680" s="744">
        <v>480</v>
      </c>
      <c r="B2680" s="744" t="s">
        <v>1264</v>
      </c>
      <c r="C2680" s="744" t="s">
        <v>1201</v>
      </c>
      <c r="D2680" s="746" t="s">
        <v>2604</v>
      </c>
      <c r="E2680" s="750">
        <v>1500</v>
      </c>
      <c r="F2680" s="744" t="s">
        <v>8058</v>
      </c>
      <c r="G2680" s="737" t="s">
        <v>8059</v>
      </c>
      <c r="H2680" s="737" t="s">
        <v>6501</v>
      </c>
      <c r="I2680" s="737" t="s">
        <v>2625</v>
      </c>
      <c r="J2680" s="753" t="s">
        <v>2511</v>
      </c>
      <c r="K2680" s="682">
        <v>1</v>
      </c>
      <c r="L2680" s="748">
        <v>12</v>
      </c>
      <c r="M2680" s="749">
        <v>28865.820000000003</v>
      </c>
      <c r="N2680" s="682">
        <v>1</v>
      </c>
      <c r="O2680" s="748">
        <v>6</v>
      </c>
      <c r="P2680" s="749">
        <v>12716.8</v>
      </c>
    </row>
    <row r="2681" spans="1:16" x14ac:dyDescent="0.2">
      <c r="A2681" s="744">
        <v>480</v>
      </c>
      <c r="B2681" s="744" t="s">
        <v>1264</v>
      </c>
      <c r="C2681" s="744" t="s">
        <v>1201</v>
      </c>
      <c r="D2681" s="746" t="s">
        <v>8060</v>
      </c>
      <c r="E2681" s="750">
        <v>3500</v>
      </c>
      <c r="F2681" s="744" t="s">
        <v>8061</v>
      </c>
      <c r="G2681" s="737" t="s">
        <v>8062</v>
      </c>
      <c r="H2681" s="737" t="s">
        <v>8063</v>
      </c>
      <c r="I2681" s="737" t="s">
        <v>2625</v>
      </c>
      <c r="J2681" s="753" t="s">
        <v>2511</v>
      </c>
      <c r="K2681" s="682">
        <v>5</v>
      </c>
      <c r="L2681" s="748">
        <v>12</v>
      </c>
      <c r="M2681" s="749">
        <v>47057.83</v>
      </c>
      <c r="N2681" s="682">
        <v>2</v>
      </c>
      <c r="O2681" s="748">
        <v>6</v>
      </c>
      <c r="P2681" s="749">
        <v>21849.79</v>
      </c>
    </row>
    <row r="2682" spans="1:16" x14ac:dyDescent="0.2">
      <c r="A2682" s="744">
        <v>480</v>
      </c>
      <c r="B2682" s="744" t="s">
        <v>2598</v>
      </c>
      <c r="C2682" s="744" t="s">
        <v>1201</v>
      </c>
      <c r="D2682" s="746" t="s">
        <v>2865</v>
      </c>
      <c r="E2682" s="750">
        <v>1800</v>
      </c>
      <c r="F2682" s="744" t="s">
        <v>8064</v>
      </c>
      <c r="G2682" s="737" t="s">
        <v>8065</v>
      </c>
      <c r="H2682" s="737" t="s">
        <v>5883</v>
      </c>
      <c r="I2682" s="737" t="s">
        <v>2625</v>
      </c>
      <c r="J2682" s="753" t="s">
        <v>2511</v>
      </c>
      <c r="K2682" s="682">
        <v>5</v>
      </c>
      <c r="L2682" s="748">
        <v>12</v>
      </c>
      <c r="M2682" s="749">
        <v>26858.48</v>
      </c>
      <c r="N2682" s="682">
        <v>2</v>
      </c>
      <c r="O2682" s="748">
        <v>3</v>
      </c>
      <c r="P2682" s="749">
        <v>7620</v>
      </c>
    </row>
    <row r="2683" spans="1:16" x14ac:dyDescent="0.2">
      <c r="A2683" s="744">
        <v>480</v>
      </c>
      <c r="B2683" s="744" t="s">
        <v>1264</v>
      </c>
      <c r="C2683" s="744" t="s">
        <v>1201</v>
      </c>
      <c r="D2683" s="746" t="s">
        <v>8066</v>
      </c>
      <c r="E2683" s="750">
        <v>2500</v>
      </c>
      <c r="F2683" s="744" t="s">
        <v>8067</v>
      </c>
      <c r="G2683" s="737" t="s">
        <v>8068</v>
      </c>
      <c r="H2683" s="737" t="s">
        <v>2519</v>
      </c>
      <c r="I2683" s="737" t="s">
        <v>2519</v>
      </c>
      <c r="J2683" s="753" t="s">
        <v>2519</v>
      </c>
      <c r="K2683" s="682">
        <v>5</v>
      </c>
      <c r="L2683" s="748">
        <v>12</v>
      </c>
      <c r="M2683" s="749">
        <v>35554.68</v>
      </c>
      <c r="N2683" s="682">
        <v>2</v>
      </c>
      <c r="O2683" s="748">
        <v>6</v>
      </c>
      <c r="P2683" s="749">
        <v>15909</v>
      </c>
    </row>
    <row r="2684" spans="1:16" ht="22.5" x14ac:dyDescent="0.2">
      <c r="A2684" s="744">
        <v>480</v>
      </c>
      <c r="B2684" s="744" t="s">
        <v>1264</v>
      </c>
      <c r="C2684" s="744" t="s">
        <v>1201</v>
      </c>
      <c r="D2684" s="746" t="s">
        <v>5245</v>
      </c>
      <c r="E2684" s="750">
        <v>3500</v>
      </c>
      <c r="F2684" s="744" t="s">
        <v>8069</v>
      </c>
      <c r="G2684" s="737" t="s">
        <v>8070</v>
      </c>
      <c r="H2684" s="737" t="s">
        <v>2509</v>
      </c>
      <c r="I2684" s="737" t="s">
        <v>2625</v>
      </c>
      <c r="J2684" s="753" t="s">
        <v>2511</v>
      </c>
      <c r="K2684" s="682">
        <v>5</v>
      </c>
      <c r="L2684" s="748">
        <v>12</v>
      </c>
      <c r="M2684" s="749">
        <v>46225.86</v>
      </c>
      <c r="N2684" s="682">
        <v>2</v>
      </c>
      <c r="O2684" s="748">
        <v>6</v>
      </c>
      <c r="P2684" s="749">
        <v>22355.89</v>
      </c>
    </row>
    <row r="2685" spans="1:16" x14ac:dyDescent="0.2">
      <c r="A2685" s="744">
        <v>480</v>
      </c>
      <c r="B2685" s="744" t="s">
        <v>2598</v>
      </c>
      <c r="C2685" s="744" t="s">
        <v>1201</v>
      </c>
      <c r="D2685" s="746" t="s">
        <v>2604</v>
      </c>
      <c r="E2685" s="750">
        <v>1500</v>
      </c>
      <c r="F2685" s="744" t="s">
        <v>8071</v>
      </c>
      <c r="G2685" s="737" t="s">
        <v>8072</v>
      </c>
      <c r="H2685" s="737" t="s">
        <v>3864</v>
      </c>
      <c r="I2685" s="737" t="s">
        <v>2526</v>
      </c>
      <c r="J2685" s="753" t="s">
        <v>2526</v>
      </c>
      <c r="K2685" s="682">
        <v>1</v>
      </c>
      <c r="L2685" s="748">
        <v>12</v>
      </c>
      <c r="M2685" s="749">
        <v>29646.12</v>
      </c>
      <c r="N2685" s="682">
        <v>1</v>
      </c>
      <c r="O2685" s="748">
        <v>6</v>
      </c>
      <c r="P2685" s="749">
        <v>12928.189999999999</v>
      </c>
    </row>
    <row r="2686" spans="1:16" x14ac:dyDescent="0.2">
      <c r="A2686" s="744">
        <v>480</v>
      </c>
      <c r="B2686" s="744" t="s">
        <v>2598</v>
      </c>
      <c r="C2686" s="744" t="s">
        <v>1201</v>
      </c>
      <c r="D2686" s="746" t="s">
        <v>2690</v>
      </c>
      <c r="E2686" s="750">
        <v>1500</v>
      </c>
      <c r="F2686" s="744" t="s">
        <v>8073</v>
      </c>
      <c r="G2686" s="737" t="s">
        <v>8074</v>
      </c>
      <c r="H2686" s="737" t="s">
        <v>8075</v>
      </c>
      <c r="I2686" s="737" t="s">
        <v>2625</v>
      </c>
      <c r="J2686" s="753" t="s">
        <v>2511</v>
      </c>
      <c r="K2686" s="682">
        <v>1</v>
      </c>
      <c r="L2686" s="748">
        <v>12</v>
      </c>
      <c r="M2686" s="749">
        <v>29283.9</v>
      </c>
      <c r="N2686" s="682">
        <v>1</v>
      </c>
      <c r="O2686" s="748">
        <v>6</v>
      </c>
      <c r="P2686" s="749">
        <v>12741.66</v>
      </c>
    </row>
    <row r="2687" spans="1:16" ht="22.5" x14ac:dyDescent="0.2">
      <c r="A2687" s="744">
        <v>480</v>
      </c>
      <c r="B2687" s="744" t="s">
        <v>2598</v>
      </c>
      <c r="C2687" s="744" t="s">
        <v>1201</v>
      </c>
      <c r="D2687" s="746" t="s">
        <v>2614</v>
      </c>
      <c r="E2687" s="750">
        <v>1500</v>
      </c>
      <c r="F2687" s="744" t="s">
        <v>8076</v>
      </c>
      <c r="G2687" s="737" t="s">
        <v>8077</v>
      </c>
      <c r="H2687" s="737" t="s">
        <v>8078</v>
      </c>
      <c r="I2687" s="737" t="s">
        <v>2603</v>
      </c>
      <c r="J2687" s="753" t="s">
        <v>2547</v>
      </c>
      <c r="K2687" s="682">
        <v>1</v>
      </c>
      <c r="L2687" s="748">
        <v>12</v>
      </c>
      <c r="M2687" s="749">
        <v>27854.710000000003</v>
      </c>
      <c r="N2687" s="682">
        <v>1</v>
      </c>
      <c r="O2687" s="748">
        <v>6</v>
      </c>
      <c r="P2687" s="749">
        <v>12709.029999999999</v>
      </c>
    </row>
    <row r="2688" spans="1:16" x14ac:dyDescent="0.2">
      <c r="A2688" s="744">
        <v>480</v>
      </c>
      <c r="B2688" s="744" t="s">
        <v>1264</v>
      </c>
      <c r="C2688" s="744" t="s">
        <v>1201</v>
      </c>
      <c r="D2688" s="746" t="s">
        <v>2611</v>
      </c>
      <c r="E2688" s="750">
        <v>1500</v>
      </c>
      <c r="F2688" s="744" t="s">
        <v>8079</v>
      </c>
      <c r="G2688" s="737" t="s">
        <v>8080</v>
      </c>
      <c r="H2688" s="737" t="s">
        <v>2519</v>
      </c>
      <c r="I2688" s="737" t="s">
        <v>2519</v>
      </c>
      <c r="J2688" s="753" t="s">
        <v>2519</v>
      </c>
      <c r="K2688" s="682">
        <v>5</v>
      </c>
      <c r="L2688" s="748">
        <v>12</v>
      </c>
      <c r="M2688" s="749">
        <v>23649.9</v>
      </c>
      <c r="N2688" s="682">
        <v>2</v>
      </c>
      <c r="O2688" s="748">
        <v>6</v>
      </c>
      <c r="P2688" s="749">
        <v>9929.9</v>
      </c>
    </row>
    <row r="2689" spans="1:16" x14ac:dyDescent="0.2">
      <c r="A2689" s="744">
        <v>480</v>
      </c>
      <c r="B2689" s="744" t="s">
        <v>2598</v>
      </c>
      <c r="C2689" s="744" t="s">
        <v>1201</v>
      </c>
      <c r="D2689" s="746" t="s">
        <v>2700</v>
      </c>
      <c r="E2689" s="750">
        <v>1800</v>
      </c>
      <c r="F2689" s="744" t="s">
        <v>8081</v>
      </c>
      <c r="G2689" s="737" t="s">
        <v>8082</v>
      </c>
      <c r="H2689" s="737" t="s">
        <v>3524</v>
      </c>
      <c r="I2689" s="737" t="s">
        <v>2625</v>
      </c>
      <c r="J2689" s="753" t="s">
        <v>2511</v>
      </c>
      <c r="K2689" s="682">
        <v>1</v>
      </c>
      <c r="L2689" s="748">
        <v>12</v>
      </c>
      <c r="M2689" s="749">
        <v>33085.270000000004</v>
      </c>
      <c r="N2689" s="682">
        <v>1</v>
      </c>
      <c r="O2689" s="748">
        <v>6</v>
      </c>
      <c r="P2689" s="749">
        <v>14630.470000000001</v>
      </c>
    </row>
    <row r="2690" spans="1:16" x14ac:dyDescent="0.2">
      <c r="A2690" s="744">
        <v>480</v>
      </c>
      <c r="B2690" s="744" t="s">
        <v>2598</v>
      </c>
      <c r="C2690" s="744" t="s">
        <v>1201</v>
      </c>
      <c r="D2690" s="746" t="s">
        <v>4931</v>
      </c>
      <c r="E2690" s="750">
        <v>2500</v>
      </c>
      <c r="F2690" s="744" t="s">
        <v>8083</v>
      </c>
      <c r="G2690" s="737" t="s">
        <v>8084</v>
      </c>
      <c r="H2690" s="737" t="s">
        <v>2583</v>
      </c>
      <c r="I2690" s="737" t="s">
        <v>2526</v>
      </c>
      <c r="J2690" s="753" t="s">
        <v>2526</v>
      </c>
      <c r="K2690" s="682">
        <v>1</v>
      </c>
      <c r="L2690" s="748">
        <v>12</v>
      </c>
      <c r="M2690" s="749">
        <v>41453.73000000001</v>
      </c>
      <c r="N2690" s="682">
        <v>1</v>
      </c>
      <c r="O2690" s="748">
        <v>6</v>
      </c>
      <c r="P2690" s="749">
        <v>18607.72</v>
      </c>
    </row>
    <row r="2691" spans="1:16" ht="22.5" x14ac:dyDescent="0.2">
      <c r="A2691" s="744">
        <v>480</v>
      </c>
      <c r="B2691" s="744" t="s">
        <v>2598</v>
      </c>
      <c r="C2691" s="744" t="s">
        <v>1201</v>
      </c>
      <c r="D2691" s="746" t="s">
        <v>2700</v>
      </c>
      <c r="E2691" s="750">
        <v>1800</v>
      </c>
      <c r="F2691" s="744" t="s">
        <v>8085</v>
      </c>
      <c r="G2691" s="737" t="s">
        <v>8086</v>
      </c>
      <c r="H2691" s="737" t="s">
        <v>2509</v>
      </c>
      <c r="I2691" s="737" t="s">
        <v>2625</v>
      </c>
      <c r="J2691" s="753" t="s">
        <v>2511</v>
      </c>
      <c r="K2691" s="682">
        <v>1</v>
      </c>
      <c r="L2691" s="748">
        <v>12</v>
      </c>
      <c r="M2691" s="749">
        <v>33162.29</v>
      </c>
      <c r="N2691" s="682">
        <v>1</v>
      </c>
      <c r="O2691" s="748">
        <v>6</v>
      </c>
      <c r="P2691" s="749">
        <v>14728.08</v>
      </c>
    </row>
    <row r="2692" spans="1:16" x14ac:dyDescent="0.2">
      <c r="A2692" s="744">
        <v>480</v>
      </c>
      <c r="B2692" s="744" t="s">
        <v>1264</v>
      </c>
      <c r="C2692" s="744" t="s">
        <v>1201</v>
      </c>
      <c r="D2692" s="746" t="s">
        <v>8087</v>
      </c>
      <c r="E2692" s="750">
        <v>2100</v>
      </c>
      <c r="F2692" s="744" t="s">
        <v>8088</v>
      </c>
      <c r="G2692" s="737" t="s">
        <v>8089</v>
      </c>
      <c r="H2692" s="737" t="s">
        <v>2519</v>
      </c>
      <c r="I2692" s="737" t="s">
        <v>2519</v>
      </c>
      <c r="J2692" s="753" t="s">
        <v>2519</v>
      </c>
      <c r="K2692" s="682">
        <v>5</v>
      </c>
      <c r="L2692" s="748">
        <v>12</v>
      </c>
      <c r="M2692" s="749">
        <v>30818.329999999998</v>
      </c>
      <c r="N2692" s="682">
        <v>3</v>
      </c>
      <c r="O2692" s="748">
        <v>6</v>
      </c>
      <c r="P2692" s="749">
        <v>13528.54</v>
      </c>
    </row>
    <row r="2693" spans="1:16" x14ac:dyDescent="0.2">
      <c r="A2693" s="744">
        <v>480</v>
      </c>
      <c r="B2693" s="744" t="s">
        <v>1264</v>
      </c>
      <c r="C2693" s="744" t="s">
        <v>1201</v>
      </c>
      <c r="D2693" s="746" t="s">
        <v>4145</v>
      </c>
      <c r="E2693" s="750">
        <v>1800</v>
      </c>
      <c r="F2693" s="744" t="s">
        <v>8090</v>
      </c>
      <c r="G2693" s="737" t="s">
        <v>8091</v>
      </c>
      <c r="H2693" s="737" t="s">
        <v>2583</v>
      </c>
      <c r="I2693" s="737" t="s">
        <v>2526</v>
      </c>
      <c r="J2693" s="753" t="s">
        <v>2526</v>
      </c>
      <c r="K2693" s="682">
        <v>1</v>
      </c>
      <c r="L2693" s="748">
        <v>12</v>
      </c>
      <c r="M2693" s="749">
        <v>33134.199999999997</v>
      </c>
      <c r="N2693" s="682">
        <v>1</v>
      </c>
      <c r="O2693" s="748">
        <v>6</v>
      </c>
      <c r="P2693" s="749">
        <v>14623.77</v>
      </c>
    </row>
    <row r="2694" spans="1:16" x14ac:dyDescent="0.2">
      <c r="A2694" s="744">
        <v>480</v>
      </c>
      <c r="B2694" s="744" t="s">
        <v>2598</v>
      </c>
      <c r="C2694" s="744" t="s">
        <v>1201</v>
      </c>
      <c r="D2694" s="746" t="s">
        <v>2614</v>
      </c>
      <c r="E2694" s="750">
        <v>1500</v>
      </c>
      <c r="F2694" s="744" t="s">
        <v>8092</v>
      </c>
      <c r="G2694" s="737" t="s">
        <v>8093</v>
      </c>
      <c r="H2694" s="737" t="s">
        <v>2587</v>
      </c>
      <c r="I2694" s="737" t="s">
        <v>2526</v>
      </c>
      <c r="J2694" s="753" t="s">
        <v>2526</v>
      </c>
      <c r="K2694" s="682">
        <v>1</v>
      </c>
      <c r="L2694" s="748">
        <v>12</v>
      </c>
      <c r="M2694" s="749">
        <v>29165.71</v>
      </c>
      <c r="N2694" s="682">
        <v>1</v>
      </c>
      <c r="O2694" s="748">
        <v>6</v>
      </c>
      <c r="P2694" s="749">
        <v>12928.9</v>
      </c>
    </row>
    <row r="2695" spans="1:16" x14ac:dyDescent="0.2">
      <c r="A2695" s="744">
        <v>480</v>
      </c>
      <c r="B2695" s="744" t="s">
        <v>1264</v>
      </c>
      <c r="C2695" s="744" t="s">
        <v>1201</v>
      </c>
      <c r="D2695" s="746" t="s">
        <v>2614</v>
      </c>
      <c r="E2695" s="750">
        <v>1500</v>
      </c>
      <c r="F2695" s="744" t="s">
        <v>8094</v>
      </c>
      <c r="G2695" s="737" t="s">
        <v>8095</v>
      </c>
      <c r="H2695" s="737" t="s">
        <v>8096</v>
      </c>
      <c r="I2695" s="737" t="s">
        <v>2625</v>
      </c>
      <c r="J2695" s="753" t="s">
        <v>2511</v>
      </c>
      <c r="K2695" s="682">
        <v>1</v>
      </c>
      <c r="L2695" s="748">
        <v>12</v>
      </c>
      <c r="M2695" s="749">
        <v>29609.269999999993</v>
      </c>
      <c r="N2695" s="682">
        <v>1</v>
      </c>
      <c r="O2695" s="748">
        <v>6</v>
      </c>
      <c r="P2695" s="749">
        <v>12794.43</v>
      </c>
    </row>
    <row r="2696" spans="1:16" x14ac:dyDescent="0.2">
      <c r="A2696" s="744">
        <v>480</v>
      </c>
      <c r="B2696" s="744" t="s">
        <v>2598</v>
      </c>
      <c r="C2696" s="744" t="s">
        <v>1201</v>
      </c>
      <c r="D2696" s="746" t="s">
        <v>2647</v>
      </c>
      <c r="E2696" s="750">
        <v>1500</v>
      </c>
      <c r="F2696" s="744" t="s">
        <v>8097</v>
      </c>
      <c r="G2696" s="737" t="s">
        <v>8098</v>
      </c>
      <c r="H2696" s="737" t="s">
        <v>2583</v>
      </c>
      <c r="I2696" s="737" t="s">
        <v>2526</v>
      </c>
      <c r="J2696" s="753" t="s">
        <v>2526</v>
      </c>
      <c r="K2696" s="682">
        <v>1</v>
      </c>
      <c r="L2696" s="748">
        <v>12</v>
      </c>
      <c r="M2696" s="749">
        <v>29700</v>
      </c>
      <c r="N2696" s="682">
        <v>1</v>
      </c>
      <c r="O2696" s="748">
        <v>6</v>
      </c>
      <c r="P2696" s="749">
        <v>12930</v>
      </c>
    </row>
    <row r="2697" spans="1:16" x14ac:dyDescent="0.2">
      <c r="A2697" s="744">
        <v>480</v>
      </c>
      <c r="B2697" s="744" t="s">
        <v>2598</v>
      </c>
      <c r="C2697" s="744" t="s">
        <v>1201</v>
      </c>
      <c r="D2697" s="746" t="s">
        <v>4931</v>
      </c>
      <c r="E2697" s="750">
        <v>2500</v>
      </c>
      <c r="F2697" s="744" t="s">
        <v>8099</v>
      </c>
      <c r="G2697" s="737" t="s">
        <v>8100</v>
      </c>
      <c r="H2697" s="737" t="s">
        <v>2551</v>
      </c>
      <c r="I2697" s="737" t="s">
        <v>2625</v>
      </c>
      <c r="J2697" s="753" t="s">
        <v>2511</v>
      </c>
      <c r="K2697" s="682">
        <v>1</v>
      </c>
      <c r="L2697" s="748">
        <v>12</v>
      </c>
      <c r="M2697" s="749">
        <v>41241.05000000001</v>
      </c>
      <c r="N2697" s="682">
        <v>1</v>
      </c>
      <c r="O2697" s="748">
        <v>6</v>
      </c>
      <c r="P2697" s="749">
        <v>19010.29</v>
      </c>
    </row>
    <row r="2698" spans="1:16" x14ac:dyDescent="0.2">
      <c r="A2698" s="744">
        <v>480</v>
      </c>
      <c r="B2698" s="744" t="s">
        <v>1264</v>
      </c>
      <c r="C2698" s="744" t="s">
        <v>1201</v>
      </c>
      <c r="D2698" s="746" t="s">
        <v>3307</v>
      </c>
      <c r="E2698" s="750">
        <v>2100</v>
      </c>
      <c r="F2698" s="744" t="s">
        <v>8101</v>
      </c>
      <c r="G2698" s="737" t="s">
        <v>8102</v>
      </c>
      <c r="H2698" s="737" t="s">
        <v>2658</v>
      </c>
      <c r="I2698" s="737" t="s">
        <v>2526</v>
      </c>
      <c r="J2698" s="753" t="s">
        <v>2526</v>
      </c>
      <c r="K2698" s="682">
        <v>1</v>
      </c>
      <c r="L2698" s="748">
        <v>12</v>
      </c>
      <c r="M2698" s="749">
        <v>36810.780000000006</v>
      </c>
      <c r="N2698" s="682">
        <v>1</v>
      </c>
      <c r="O2698" s="748">
        <v>6</v>
      </c>
      <c r="P2698" s="749">
        <v>16494.060000000001</v>
      </c>
    </row>
    <row r="2699" spans="1:16" x14ac:dyDescent="0.2">
      <c r="A2699" s="744">
        <v>480</v>
      </c>
      <c r="B2699" s="744" t="s">
        <v>1264</v>
      </c>
      <c r="C2699" s="744" t="s">
        <v>1201</v>
      </c>
      <c r="D2699" s="746" t="s">
        <v>3641</v>
      </c>
      <c r="E2699" s="750">
        <v>2100</v>
      </c>
      <c r="F2699" s="744" t="s">
        <v>8103</v>
      </c>
      <c r="G2699" s="737" t="s">
        <v>8104</v>
      </c>
      <c r="H2699" s="737" t="s">
        <v>8105</v>
      </c>
      <c r="I2699" s="737" t="s">
        <v>2526</v>
      </c>
      <c r="J2699" s="753" t="s">
        <v>2526</v>
      </c>
      <c r="K2699" s="682">
        <v>1</v>
      </c>
      <c r="L2699" s="748">
        <v>12</v>
      </c>
      <c r="M2699" s="749">
        <v>36086.35</v>
      </c>
      <c r="N2699" s="682">
        <v>1</v>
      </c>
      <c r="O2699" s="748">
        <v>6</v>
      </c>
      <c r="P2699" s="749">
        <v>16357.75</v>
      </c>
    </row>
    <row r="2700" spans="1:16" x14ac:dyDescent="0.2">
      <c r="A2700" s="744">
        <v>480</v>
      </c>
      <c r="B2700" s="744" t="s">
        <v>1264</v>
      </c>
      <c r="C2700" s="744" t="s">
        <v>1201</v>
      </c>
      <c r="D2700" s="746" t="s">
        <v>2650</v>
      </c>
      <c r="E2700" s="750">
        <v>2100</v>
      </c>
      <c r="F2700" s="744" t="s">
        <v>8106</v>
      </c>
      <c r="G2700" s="737" t="s">
        <v>8107</v>
      </c>
      <c r="H2700" s="737" t="s">
        <v>2583</v>
      </c>
      <c r="I2700" s="737" t="s">
        <v>2526</v>
      </c>
      <c r="J2700" s="753" t="s">
        <v>2526</v>
      </c>
      <c r="K2700" s="682">
        <v>6</v>
      </c>
      <c r="L2700" s="748">
        <v>12</v>
      </c>
      <c r="M2700" s="749">
        <v>30726.02</v>
      </c>
      <c r="N2700" s="682">
        <v>2</v>
      </c>
      <c r="O2700" s="748">
        <v>6</v>
      </c>
      <c r="P2700" s="749">
        <v>13529.27</v>
      </c>
    </row>
    <row r="2701" spans="1:16" x14ac:dyDescent="0.2">
      <c r="A2701" s="744">
        <v>480</v>
      </c>
      <c r="B2701" s="744" t="s">
        <v>2598</v>
      </c>
      <c r="C2701" s="744" t="s">
        <v>1201</v>
      </c>
      <c r="D2701" s="746" t="s">
        <v>2700</v>
      </c>
      <c r="E2701" s="750">
        <v>1800</v>
      </c>
      <c r="F2701" s="744" t="s">
        <v>8108</v>
      </c>
      <c r="G2701" s="737" t="s">
        <v>8109</v>
      </c>
      <c r="H2701" s="737" t="s">
        <v>8110</v>
      </c>
      <c r="I2701" s="737" t="s">
        <v>2625</v>
      </c>
      <c r="J2701" s="753" t="s">
        <v>2511</v>
      </c>
      <c r="K2701" s="682">
        <v>1</v>
      </c>
      <c r="L2701" s="748">
        <v>12</v>
      </c>
      <c r="M2701" s="749">
        <v>29519.219999999998</v>
      </c>
      <c r="N2701" s="682">
        <v>1</v>
      </c>
      <c r="O2701" s="748">
        <v>6</v>
      </c>
      <c r="P2701" s="749">
        <v>11720.99</v>
      </c>
    </row>
    <row r="2702" spans="1:16" x14ac:dyDescent="0.2">
      <c r="A2702" s="744">
        <v>480</v>
      </c>
      <c r="B2702" s="744" t="s">
        <v>1264</v>
      </c>
      <c r="C2702" s="744" t="s">
        <v>1201</v>
      </c>
      <c r="D2702" s="746" t="s">
        <v>8111</v>
      </c>
      <c r="E2702" s="750">
        <v>6000</v>
      </c>
      <c r="F2702" s="744" t="s">
        <v>8112</v>
      </c>
      <c r="G2702" s="737" t="s">
        <v>8113</v>
      </c>
      <c r="H2702" s="737" t="s">
        <v>2806</v>
      </c>
      <c r="I2702" s="737" t="s">
        <v>2625</v>
      </c>
      <c r="J2702" s="753" t="s">
        <v>2511</v>
      </c>
      <c r="K2702" s="682">
        <v>5</v>
      </c>
      <c r="L2702" s="748">
        <v>12</v>
      </c>
      <c r="M2702" s="749">
        <v>76078.34</v>
      </c>
      <c r="N2702" s="682">
        <v>2</v>
      </c>
      <c r="O2702" s="748">
        <v>6</v>
      </c>
      <c r="P2702" s="749">
        <v>36292.080000000002</v>
      </c>
    </row>
    <row r="2703" spans="1:16" x14ac:dyDescent="0.2">
      <c r="A2703" s="744">
        <v>480</v>
      </c>
      <c r="B2703" s="744" t="s">
        <v>1264</v>
      </c>
      <c r="C2703" s="744" t="s">
        <v>1201</v>
      </c>
      <c r="D2703" s="746" t="s">
        <v>2650</v>
      </c>
      <c r="E2703" s="750">
        <v>2100</v>
      </c>
      <c r="F2703" s="744" t="s">
        <v>8114</v>
      </c>
      <c r="G2703" s="737" t="s">
        <v>8115</v>
      </c>
      <c r="H2703" s="737" t="s">
        <v>3279</v>
      </c>
      <c r="I2703" s="737" t="s">
        <v>2625</v>
      </c>
      <c r="J2703" s="753" t="s">
        <v>2511</v>
      </c>
      <c r="K2703" s="682">
        <v>3</v>
      </c>
      <c r="L2703" s="748">
        <v>6</v>
      </c>
      <c r="M2703" s="749">
        <v>18295.919999999998</v>
      </c>
      <c r="N2703" s="682"/>
      <c r="O2703" s="748"/>
      <c r="P2703" s="749"/>
    </row>
    <row r="2704" spans="1:16" x14ac:dyDescent="0.2">
      <c r="A2704" s="744">
        <v>480</v>
      </c>
      <c r="B2704" s="744" t="s">
        <v>2598</v>
      </c>
      <c r="C2704" s="744" t="s">
        <v>1201</v>
      </c>
      <c r="D2704" s="746" t="s">
        <v>2865</v>
      </c>
      <c r="E2704" s="750">
        <v>1800</v>
      </c>
      <c r="F2704" s="744" t="s">
        <v>8116</v>
      </c>
      <c r="G2704" s="737" t="s">
        <v>8117</v>
      </c>
      <c r="H2704" s="737" t="s">
        <v>2519</v>
      </c>
      <c r="I2704" s="737" t="s">
        <v>2519</v>
      </c>
      <c r="J2704" s="753" t="s">
        <v>2519</v>
      </c>
      <c r="K2704" s="682">
        <v>3</v>
      </c>
      <c r="L2704" s="748">
        <v>8</v>
      </c>
      <c r="M2704" s="749">
        <v>15846.489999999998</v>
      </c>
      <c r="N2704" s="682">
        <v>2</v>
      </c>
      <c r="O2704" s="748">
        <v>6</v>
      </c>
      <c r="P2704" s="749">
        <v>11728.869999999999</v>
      </c>
    </row>
    <row r="2705" spans="1:16" ht="22.5" x14ac:dyDescent="0.2">
      <c r="A2705" s="744">
        <v>480</v>
      </c>
      <c r="B2705" s="744" t="s">
        <v>1264</v>
      </c>
      <c r="C2705" s="744" t="s">
        <v>1201</v>
      </c>
      <c r="D2705" s="746" t="s">
        <v>8118</v>
      </c>
      <c r="E2705" s="750">
        <v>2300</v>
      </c>
      <c r="F2705" s="744" t="s">
        <v>8119</v>
      </c>
      <c r="G2705" s="737" t="s">
        <v>8120</v>
      </c>
      <c r="H2705" s="737" t="s">
        <v>7291</v>
      </c>
      <c r="I2705" s="737" t="s">
        <v>2625</v>
      </c>
      <c r="J2705" s="753" t="s">
        <v>2511</v>
      </c>
      <c r="K2705" s="682">
        <v>1</v>
      </c>
      <c r="L2705" s="748">
        <v>12</v>
      </c>
      <c r="M2705" s="749">
        <v>38715.919999999984</v>
      </c>
      <c r="N2705" s="682">
        <v>1</v>
      </c>
      <c r="O2705" s="748">
        <v>6</v>
      </c>
      <c r="P2705" s="749">
        <v>17637.050000000003</v>
      </c>
    </row>
    <row r="2706" spans="1:16" x14ac:dyDescent="0.2">
      <c r="A2706" s="744">
        <v>480</v>
      </c>
      <c r="B2706" s="744" t="s">
        <v>2598</v>
      </c>
      <c r="C2706" s="744" t="s">
        <v>1201</v>
      </c>
      <c r="D2706" s="746" t="s">
        <v>3073</v>
      </c>
      <c r="E2706" s="750">
        <v>2100</v>
      </c>
      <c r="F2706" s="744" t="s">
        <v>8121</v>
      </c>
      <c r="G2706" s="737" t="s">
        <v>8122</v>
      </c>
      <c r="H2706" s="737" t="s">
        <v>2677</v>
      </c>
      <c r="I2706" s="737" t="s">
        <v>2526</v>
      </c>
      <c r="J2706" s="753" t="s">
        <v>2526</v>
      </c>
      <c r="K2706" s="682">
        <v>1</v>
      </c>
      <c r="L2706" s="748">
        <v>12</v>
      </c>
      <c r="M2706" s="749">
        <v>36658.410000000003</v>
      </c>
      <c r="N2706" s="682">
        <v>1</v>
      </c>
      <c r="O2706" s="748">
        <v>6</v>
      </c>
      <c r="P2706" s="749">
        <v>16528.739999999998</v>
      </c>
    </row>
    <row r="2707" spans="1:16" x14ac:dyDescent="0.2">
      <c r="A2707" s="744">
        <v>480</v>
      </c>
      <c r="B2707" s="744" t="s">
        <v>1264</v>
      </c>
      <c r="C2707" s="744" t="s">
        <v>1201</v>
      </c>
      <c r="D2707" s="746" t="s">
        <v>8123</v>
      </c>
      <c r="E2707" s="750">
        <v>2500</v>
      </c>
      <c r="F2707" s="744" t="s">
        <v>8124</v>
      </c>
      <c r="G2707" s="737" t="s">
        <v>8125</v>
      </c>
      <c r="H2707" s="737" t="s">
        <v>2519</v>
      </c>
      <c r="I2707" s="737" t="s">
        <v>2519</v>
      </c>
      <c r="J2707" s="753" t="s">
        <v>2519</v>
      </c>
      <c r="K2707" s="682"/>
      <c r="L2707" s="748"/>
      <c r="M2707" s="749"/>
      <c r="N2707" s="682">
        <v>1</v>
      </c>
      <c r="O2707" s="748">
        <v>6</v>
      </c>
      <c r="P2707" s="749">
        <v>15809</v>
      </c>
    </row>
    <row r="2708" spans="1:16" x14ac:dyDescent="0.2">
      <c r="A2708" s="744">
        <v>480</v>
      </c>
      <c r="B2708" s="744" t="s">
        <v>1264</v>
      </c>
      <c r="C2708" s="744" t="s">
        <v>1201</v>
      </c>
      <c r="D2708" s="746" t="s">
        <v>3690</v>
      </c>
      <c r="E2708" s="750">
        <v>2100</v>
      </c>
      <c r="F2708" s="744" t="s">
        <v>8126</v>
      </c>
      <c r="G2708" s="737" t="s">
        <v>8127</v>
      </c>
      <c r="H2708" s="737" t="s">
        <v>2587</v>
      </c>
      <c r="I2708" s="737" t="s">
        <v>2526</v>
      </c>
      <c r="J2708" s="753" t="s">
        <v>2526</v>
      </c>
      <c r="K2708" s="682">
        <v>5</v>
      </c>
      <c r="L2708" s="748">
        <v>12</v>
      </c>
      <c r="M2708" s="749">
        <v>30429.99</v>
      </c>
      <c r="N2708" s="682">
        <v>2</v>
      </c>
      <c r="O2708" s="748">
        <v>6</v>
      </c>
      <c r="P2708" s="749">
        <v>13366.8</v>
      </c>
    </row>
    <row r="2709" spans="1:16" x14ac:dyDescent="0.2">
      <c r="A2709" s="744">
        <v>480</v>
      </c>
      <c r="B2709" s="744" t="s">
        <v>2598</v>
      </c>
      <c r="C2709" s="744" t="s">
        <v>1201</v>
      </c>
      <c r="D2709" s="746" t="s">
        <v>2647</v>
      </c>
      <c r="E2709" s="750">
        <v>1500</v>
      </c>
      <c r="F2709" s="744" t="s">
        <v>8128</v>
      </c>
      <c r="G2709" s="737" t="s">
        <v>8129</v>
      </c>
      <c r="H2709" s="737" t="s">
        <v>2587</v>
      </c>
      <c r="I2709" s="737" t="s">
        <v>2526</v>
      </c>
      <c r="J2709" s="753" t="s">
        <v>2526</v>
      </c>
      <c r="K2709" s="682">
        <v>1</v>
      </c>
      <c r="L2709" s="748">
        <v>12</v>
      </c>
      <c r="M2709" s="749">
        <v>29699.33</v>
      </c>
      <c r="N2709" s="682">
        <v>1</v>
      </c>
      <c r="O2709" s="748">
        <v>6</v>
      </c>
      <c r="P2709" s="749">
        <v>12930</v>
      </c>
    </row>
    <row r="2710" spans="1:16" x14ac:dyDescent="0.2">
      <c r="A2710" s="744">
        <v>480</v>
      </c>
      <c r="B2710" s="744" t="s">
        <v>2598</v>
      </c>
      <c r="C2710" s="744" t="s">
        <v>1201</v>
      </c>
      <c r="D2710" s="746" t="s">
        <v>2700</v>
      </c>
      <c r="E2710" s="750">
        <v>1800</v>
      </c>
      <c r="F2710" s="744" t="s">
        <v>8130</v>
      </c>
      <c r="G2710" s="737" t="s">
        <v>8131</v>
      </c>
      <c r="H2710" s="737" t="s">
        <v>2509</v>
      </c>
      <c r="I2710" s="737" t="s">
        <v>2625</v>
      </c>
      <c r="J2710" s="753" t="s">
        <v>2511</v>
      </c>
      <c r="K2710" s="682">
        <v>1</v>
      </c>
      <c r="L2710" s="748">
        <v>12</v>
      </c>
      <c r="M2710" s="749">
        <v>28896.139999999996</v>
      </c>
      <c r="N2710" s="682">
        <v>1</v>
      </c>
      <c r="O2710" s="748">
        <v>6</v>
      </c>
      <c r="P2710" s="749">
        <v>14648.05</v>
      </c>
    </row>
    <row r="2711" spans="1:16" ht="22.5" x14ac:dyDescent="0.2">
      <c r="A2711" s="744">
        <v>480</v>
      </c>
      <c r="B2711" s="744" t="s">
        <v>2598</v>
      </c>
      <c r="C2711" s="744" t="s">
        <v>1201</v>
      </c>
      <c r="D2711" s="746" t="s">
        <v>2614</v>
      </c>
      <c r="E2711" s="750">
        <v>1500</v>
      </c>
      <c r="F2711" s="744" t="s">
        <v>8132</v>
      </c>
      <c r="G2711" s="737" t="s">
        <v>8133</v>
      </c>
      <c r="H2711" s="737" t="s">
        <v>8134</v>
      </c>
      <c r="I2711" s="737" t="s">
        <v>2625</v>
      </c>
      <c r="J2711" s="753" t="s">
        <v>2511</v>
      </c>
      <c r="K2711" s="682">
        <v>1</v>
      </c>
      <c r="L2711" s="748">
        <v>12</v>
      </c>
      <c r="M2711" s="749">
        <v>29565.84</v>
      </c>
      <c r="N2711" s="682">
        <v>1</v>
      </c>
      <c r="O2711" s="748">
        <v>6</v>
      </c>
      <c r="P2711" s="749">
        <v>12863.2</v>
      </c>
    </row>
    <row r="2712" spans="1:16" ht="22.5" x14ac:dyDescent="0.2">
      <c r="A2712" s="744">
        <v>480</v>
      </c>
      <c r="B2712" s="744" t="s">
        <v>2598</v>
      </c>
      <c r="C2712" s="744" t="s">
        <v>1201</v>
      </c>
      <c r="D2712" s="746" t="s">
        <v>2865</v>
      </c>
      <c r="E2712" s="750">
        <v>1800</v>
      </c>
      <c r="F2712" s="744" t="s">
        <v>8135</v>
      </c>
      <c r="G2712" s="737" t="s">
        <v>8136</v>
      </c>
      <c r="H2712" s="737" t="s">
        <v>2519</v>
      </c>
      <c r="I2712" s="737" t="s">
        <v>2519</v>
      </c>
      <c r="J2712" s="753" t="s">
        <v>2519</v>
      </c>
      <c r="K2712" s="682">
        <v>5</v>
      </c>
      <c r="L2712" s="748">
        <v>12</v>
      </c>
      <c r="M2712" s="749">
        <v>26533.489999999998</v>
      </c>
      <c r="N2712" s="682"/>
      <c r="O2712" s="748"/>
      <c r="P2712" s="749"/>
    </row>
    <row r="2713" spans="1:16" x14ac:dyDescent="0.2">
      <c r="A2713" s="744">
        <v>480</v>
      </c>
      <c r="B2713" s="744" t="s">
        <v>1264</v>
      </c>
      <c r="C2713" s="744" t="s">
        <v>1201</v>
      </c>
      <c r="D2713" s="746" t="s">
        <v>8137</v>
      </c>
      <c r="E2713" s="750">
        <v>2500</v>
      </c>
      <c r="F2713" s="744" t="s">
        <v>8138</v>
      </c>
      <c r="G2713" s="737" t="s">
        <v>8139</v>
      </c>
      <c r="H2713" s="737" t="s">
        <v>2587</v>
      </c>
      <c r="I2713" s="737" t="s">
        <v>2526</v>
      </c>
      <c r="J2713" s="753" t="s">
        <v>2526</v>
      </c>
      <c r="K2713" s="682">
        <v>1</v>
      </c>
      <c r="L2713" s="748">
        <v>12</v>
      </c>
      <c r="M2713" s="749">
        <v>41669.18</v>
      </c>
      <c r="N2713" s="682">
        <v>1</v>
      </c>
      <c r="O2713" s="748">
        <v>6</v>
      </c>
      <c r="P2713" s="749">
        <v>18927.510000000002</v>
      </c>
    </row>
    <row r="2714" spans="1:16" x14ac:dyDescent="0.2">
      <c r="A2714" s="744">
        <v>480</v>
      </c>
      <c r="B2714" s="744" t="s">
        <v>2598</v>
      </c>
      <c r="C2714" s="744" t="s">
        <v>1201</v>
      </c>
      <c r="D2714" s="746" t="s">
        <v>2611</v>
      </c>
      <c r="E2714" s="750">
        <v>1500</v>
      </c>
      <c r="F2714" s="744" t="s">
        <v>8140</v>
      </c>
      <c r="G2714" s="737" t="s">
        <v>8141</v>
      </c>
      <c r="H2714" s="737" t="s">
        <v>2587</v>
      </c>
      <c r="I2714" s="737" t="s">
        <v>2526</v>
      </c>
      <c r="J2714" s="753" t="s">
        <v>2526</v>
      </c>
      <c r="K2714" s="682">
        <v>5</v>
      </c>
      <c r="L2714" s="748">
        <v>12</v>
      </c>
      <c r="M2714" s="749">
        <v>23529.249999999996</v>
      </c>
      <c r="N2714" s="682">
        <v>1</v>
      </c>
      <c r="O2714" s="748">
        <v>1</v>
      </c>
      <c r="P2714" s="749">
        <v>2625</v>
      </c>
    </row>
    <row r="2715" spans="1:16" x14ac:dyDescent="0.2">
      <c r="A2715" s="744">
        <v>480</v>
      </c>
      <c r="B2715" s="744" t="s">
        <v>1264</v>
      </c>
      <c r="C2715" s="744" t="s">
        <v>1201</v>
      </c>
      <c r="D2715" s="746" t="s">
        <v>5598</v>
      </c>
      <c r="E2715" s="750">
        <v>1500</v>
      </c>
      <c r="F2715" s="744" t="s">
        <v>8142</v>
      </c>
      <c r="G2715" s="737" t="s">
        <v>8143</v>
      </c>
      <c r="H2715" s="737" t="s">
        <v>2583</v>
      </c>
      <c r="I2715" s="737" t="s">
        <v>2526</v>
      </c>
      <c r="J2715" s="753" t="s">
        <v>2526</v>
      </c>
      <c r="K2715" s="682">
        <v>1</v>
      </c>
      <c r="L2715" s="748">
        <v>12</v>
      </c>
      <c r="M2715" s="749">
        <v>28983.85</v>
      </c>
      <c r="N2715" s="682">
        <v>1</v>
      </c>
      <c r="O2715" s="748">
        <v>6</v>
      </c>
      <c r="P2715" s="749">
        <v>12744.98</v>
      </c>
    </row>
    <row r="2716" spans="1:16" x14ac:dyDescent="0.2">
      <c r="A2716" s="744">
        <v>480</v>
      </c>
      <c r="B2716" s="744" t="s">
        <v>1264</v>
      </c>
      <c r="C2716" s="744" t="s">
        <v>1201</v>
      </c>
      <c r="D2716" s="746" t="s">
        <v>8144</v>
      </c>
      <c r="E2716" s="750">
        <v>7000</v>
      </c>
      <c r="F2716" s="744" t="s">
        <v>8145</v>
      </c>
      <c r="G2716" s="737" t="s">
        <v>8146</v>
      </c>
      <c r="H2716" s="737" t="s">
        <v>8147</v>
      </c>
      <c r="I2716" s="737" t="s">
        <v>2625</v>
      </c>
      <c r="J2716" s="753" t="s">
        <v>2511</v>
      </c>
      <c r="K2716" s="682">
        <v>5</v>
      </c>
      <c r="L2716" s="748">
        <v>12</v>
      </c>
      <c r="M2716" s="749">
        <v>86928.200000000012</v>
      </c>
      <c r="N2716" s="682">
        <v>2</v>
      </c>
      <c r="O2716" s="748">
        <v>6</v>
      </c>
      <c r="P2716" s="749">
        <v>42018.54</v>
      </c>
    </row>
    <row r="2717" spans="1:16" ht="22.5" x14ac:dyDescent="0.2">
      <c r="A2717" s="744">
        <v>480</v>
      </c>
      <c r="B2717" s="744" t="s">
        <v>1264</v>
      </c>
      <c r="C2717" s="744" t="s">
        <v>1201</v>
      </c>
      <c r="D2717" s="746" t="s">
        <v>4340</v>
      </c>
      <c r="E2717" s="750">
        <v>1500</v>
      </c>
      <c r="F2717" s="744" t="s">
        <v>8148</v>
      </c>
      <c r="G2717" s="737" t="s">
        <v>8149</v>
      </c>
      <c r="H2717" s="737" t="s">
        <v>8150</v>
      </c>
      <c r="I2717" s="737" t="s">
        <v>2625</v>
      </c>
      <c r="J2717" s="753" t="s">
        <v>2511</v>
      </c>
      <c r="K2717" s="682">
        <v>5</v>
      </c>
      <c r="L2717" s="748">
        <v>12</v>
      </c>
      <c r="M2717" s="749">
        <v>29581.119999999999</v>
      </c>
      <c r="N2717" s="682">
        <v>2</v>
      </c>
      <c r="O2717" s="748">
        <v>6</v>
      </c>
      <c r="P2717" s="749">
        <v>12909.169999999998</v>
      </c>
    </row>
    <row r="2718" spans="1:16" x14ac:dyDescent="0.2">
      <c r="A2718" s="744">
        <v>480</v>
      </c>
      <c r="B2718" s="744" t="s">
        <v>1264</v>
      </c>
      <c r="C2718" s="744" t="s">
        <v>1201</v>
      </c>
      <c r="D2718" s="746" t="s">
        <v>5731</v>
      </c>
      <c r="E2718" s="750">
        <v>1500</v>
      </c>
      <c r="F2718" s="744" t="s">
        <v>8151</v>
      </c>
      <c r="G2718" s="737" t="s">
        <v>8152</v>
      </c>
      <c r="H2718" s="737" t="s">
        <v>8153</v>
      </c>
      <c r="I2718" s="737" t="s">
        <v>2526</v>
      </c>
      <c r="J2718" s="753" t="s">
        <v>2526</v>
      </c>
      <c r="K2718" s="682">
        <v>1</v>
      </c>
      <c r="L2718" s="748">
        <v>12</v>
      </c>
      <c r="M2718" s="749">
        <v>28421.379999999997</v>
      </c>
      <c r="N2718" s="682">
        <v>1</v>
      </c>
      <c r="O2718" s="748">
        <v>6</v>
      </c>
      <c r="P2718" s="749">
        <v>12894.189999999999</v>
      </c>
    </row>
    <row r="2719" spans="1:16" x14ac:dyDescent="0.2">
      <c r="A2719" s="744">
        <v>480</v>
      </c>
      <c r="B2719" s="744" t="s">
        <v>1264</v>
      </c>
      <c r="C2719" s="744" t="s">
        <v>1201</v>
      </c>
      <c r="D2719" s="746" t="s">
        <v>2614</v>
      </c>
      <c r="E2719" s="750">
        <v>1500</v>
      </c>
      <c r="F2719" s="744" t="s">
        <v>8154</v>
      </c>
      <c r="G2719" s="737" t="s">
        <v>8155</v>
      </c>
      <c r="H2719" s="737" t="s">
        <v>8156</v>
      </c>
      <c r="I2719" s="737" t="s">
        <v>2526</v>
      </c>
      <c r="J2719" s="753" t="s">
        <v>2526</v>
      </c>
      <c r="K2719" s="682">
        <v>1</v>
      </c>
      <c r="L2719" s="748">
        <v>12</v>
      </c>
      <c r="M2719" s="749">
        <v>29082.359999999997</v>
      </c>
      <c r="N2719" s="682">
        <v>1</v>
      </c>
      <c r="O2719" s="748">
        <v>6</v>
      </c>
      <c r="P2719" s="749">
        <v>12727.08</v>
      </c>
    </row>
    <row r="2720" spans="1:16" ht="22.5" x14ac:dyDescent="0.2">
      <c r="A2720" s="744">
        <v>480</v>
      </c>
      <c r="B2720" s="744" t="s">
        <v>1264</v>
      </c>
      <c r="C2720" s="744" t="s">
        <v>1201</v>
      </c>
      <c r="D2720" s="746" t="s">
        <v>2968</v>
      </c>
      <c r="E2720" s="750">
        <v>4000</v>
      </c>
      <c r="F2720" s="744" t="s">
        <v>8157</v>
      </c>
      <c r="G2720" s="737" t="s">
        <v>8158</v>
      </c>
      <c r="H2720" s="737" t="s">
        <v>2587</v>
      </c>
      <c r="I2720" s="737" t="s">
        <v>2526</v>
      </c>
      <c r="J2720" s="753" t="s">
        <v>2526</v>
      </c>
      <c r="K2720" s="682">
        <v>1</v>
      </c>
      <c r="L2720" s="748">
        <v>12</v>
      </c>
      <c r="M2720" s="749">
        <v>53489.140000000007</v>
      </c>
      <c r="N2720" s="682">
        <v>1</v>
      </c>
      <c r="O2720" s="748">
        <v>6</v>
      </c>
      <c r="P2720" s="749">
        <v>24653.879999999997</v>
      </c>
    </row>
    <row r="2721" spans="1:16" ht="22.5" x14ac:dyDescent="0.2">
      <c r="A2721" s="744">
        <v>480</v>
      </c>
      <c r="B2721" s="744" t="s">
        <v>1264</v>
      </c>
      <c r="C2721" s="744" t="s">
        <v>1201</v>
      </c>
      <c r="D2721" s="746" t="s">
        <v>4931</v>
      </c>
      <c r="E2721" s="750">
        <v>2500</v>
      </c>
      <c r="F2721" s="744" t="s">
        <v>8159</v>
      </c>
      <c r="G2721" s="737" t="s">
        <v>8160</v>
      </c>
      <c r="H2721" s="737" t="s">
        <v>8161</v>
      </c>
      <c r="I2721" s="737" t="s">
        <v>2625</v>
      </c>
      <c r="J2721" s="753" t="s">
        <v>2511</v>
      </c>
      <c r="K2721" s="682">
        <v>5</v>
      </c>
      <c r="L2721" s="748">
        <v>12</v>
      </c>
      <c r="M2721" s="749">
        <v>41411.889999999992</v>
      </c>
      <c r="N2721" s="682">
        <v>1</v>
      </c>
      <c r="O2721" s="748">
        <v>6</v>
      </c>
      <c r="P2721" s="749">
        <v>18826.68</v>
      </c>
    </row>
    <row r="2722" spans="1:16" ht="22.5" x14ac:dyDescent="0.2">
      <c r="A2722" s="744">
        <v>480</v>
      </c>
      <c r="B2722" s="744" t="s">
        <v>1264</v>
      </c>
      <c r="C2722" s="744" t="s">
        <v>1201</v>
      </c>
      <c r="D2722" s="746" t="s">
        <v>6564</v>
      </c>
      <c r="E2722" s="750">
        <v>1500</v>
      </c>
      <c r="F2722" s="744" t="s">
        <v>8162</v>
      </c>
      <c r="G2722" s="737" t="s">
        <v>8163</v>
      </c>
      <c r="H2722" s="737" t="s">
        <v>2607</v>
      </c>
      <c r="I2722" s="737" t="s">
        <v>2526</v>
      </c>
      <c r="J2722" s="753" t="s">
        <v>2526</v>
      </c>
      <c r="K2722" s="682">
        <v>1</v>
      </c>
      <c r="L2722" s="748">
        <v>12</v>
      </c>
      <c r="M2722" s="749">
        <v>29545.840000000007</v>
      </c>
      <c r="N2722" s="682">
        <v>1</v>
      </c>
      <c r="O2722" s="748">
        <v>6</v>
      </c>
      <c r="P2722" s="749">
        <v>12863.05</v>
      </c>
    </row>
    <row r="2723" spans="1:16" ht="22.5" x14ac:dyDescent="0.2">
      <c r="A2723" s="744">
        <v>480</v>
      </c>
      <c r="B2723" s="744" t="s">
        <v>2598</v>
      </c>
      <c r="C2723" s="744" t="s">
        <v>1201</v>
      </c>
      <c r="D2723" s="746" t="s">
        <v>2611</v>
      </c>
      <c r="E2723" s="750">
        <v>1500</v>
      </c>
      <c r="F2723" s="744" t="s">
        <v>8164</v>
      </c>
      <c r="G2723" s="737" t="s">
        <v>8165</v>
      </c>
      <c r="H2723" s="737" t="s">
        <v>2519</v>
      </c>
      <c r="I2723" s="737" t="s">
        <v>2519</v>
      </c>
      <c r="J2723" s="753" t="s">
        <v>2519</v>
      </c>
      <c r="K2723" s="682">
        <v>5</v>
      </c>
      <c r="L2723" s="748">
        <v>12</v>
      </c>
      <c r="M2723" s="749">
        <v>23700</v>
      </c>
      <c r="N2723" s="682">
        <v>2</v>
      </c>
      <c r="O2723" s="748">
        <v>6</v>
      </c>
      <c r="P2723" s="749">
        <v>9930</v>
      </c>
    </row>
    <row r="2724" spans="1:16" x14ac:dyDescent="0.2">
      <c r="A2724" s="744">
        <v>480</v>
      </c>
      <c r="B2724" s="744" t="s">
        <v>1264</v>
      </c>
      <c r="C2724" s="744" t="s">
        <v>1201</v>
      </c>
      <c r="D2724" s="746" t="s">
        <v>2650</v>
      </c>
      <c r="E2724" s="750">
        <v>2100</v>
      </c>
      <c r="F2724" s="744" t="s">
        <v>8166</v>
      </c>
      <c r="G2724" s="737" t="s">
        <v>8167</v>
      </c>
      <c r="H2724" s="737" t="s">
        <v>2519</v>
      </c>
      <c r="I2724" s="737" t="s">
        <v>2519</v>
      </c>
      <c r="J2724" s="753" t="s">
        <v>2519</v>
      </c>
      <c r="K2724" s="682">
        <v>6</v>
      </c>
      <c r="L2724" s="748">
        <v>12</v>
      </c>
      <c r="M2724" s="749">
        <v>30894.31</v>
      </c>
      <c r="N2724" s="682">
        <v>2</v>
      </c>
      <c r="O2724" s="748">
        <v>6</v>
      </c>
      <c r="P2724" s="749">
        <v>13525.19</v>
      </c>
    </row>
    <row r="2725" spans="1:16" x14ac:dyDescent="0.2">
      <c r="A2725" s="744">
        <v>480</v>
      </c>
      <c r="B2725" s="744" t="s">
        <v>1264</v>
      </c>
      <c r="C2725" s="744" t="s">
        <v>1201</v>
      </c>
      <c r="D2725" s="746" t="s">
        <v>2746</v>
      </c>
      <c r="E2725" s="750">
        <v>1500</v>
      </c>
      <c r="F2725" s="744" t="s">
        <v>8168</v>
      </c>
      <c r="G2725" s="737" t="s">
        <v>8169</v>
      </c>
      <c r="H2725" s="737" t="s">
        <v>2519</v>
      </c>
      <c r="I2725" s="737" t="s">
        <v>2519</v>
      </c>
      <c r="J2725" s="753" t="s">
        <v>2519</v>
      </c>
      <c r="K2725" s="682">
        <v>3</v>
      </c>
      <c r="L2725" s="748">
        <v>7</v>
      </c>
      <c r="M2725" s="749">
        <v>16483.539999999997</v>
      </c>
      <c r="N2725" s="682"/>
      <c r="O2725" s="748"/>
      <c r="P2725" s="749"/>
    </row>
    <row r="2726" spans="1:16" x14ac:dyDescent="0.2">
      <c r="A2726" s="744">
        <v>480</v>
      </c>
      <c r="B2726" s="744" t="s">
        <v>2598</v>
      </c>
      <c r="C2726" s="744" t="s">
        <v>1201</v>
      </c>
      <c r="D2726" s="746" t="s">
        <v>4601</v>
      </c>
      <c r="E2726" s="750">
        <v>1500</v>
      </c>
      <c r="F2726" s="744" t="s">
        <v>8170</v>
      </c>
      <c r="G2726" s="737" t="s">
        <v>8171</v>
      </c>
      <c r="H2726" s="737" t="s">
        <v>2620</v>
      </c>
      <c r="I2726" s="737" t="s">
        <v>2526</v>
      </c>
      <c r="J2726" s="753" t="s">
        <v>2526</v>
      </c>
      <c r="K2726" s="682">
        <v>1</v>
      </c>
      <c r="L2726" s="748">
        <v>12</v>
      </c>
      <c r="M2726" s="749">
        <v>29002.84</v>
      </c>
      <c r="N2726" s="682">
        <v>1</v>
      </c>
      <c r="O2726" s="748">
        <v>6</v>
      </c>
      <c r="P2726" s="749">
        <v>12523.61</v>
      </c>
    </row>
    <row r="2727" spans="1:16" ht="22.5" x14ac:dyDescent="0.2">
      <c r="A2727" s="744">
        <v>480</v>
      </c>
      <c r="B2727" s="744" t="s">
        <v>1264</v>
      </c>
      <c r="C2727" s="744" t="s">
        <v>1201</v>
      </c>
      <c r="D2727" s="746" t="s">
        <v>2604</v>
      </c>
      <c r="E2727" s="750">
        <v>1500</v>
      </c>
      <c r="F2727" s="744" t="s">
        <v>8172</v>
      </c>
      <c r="G2727" s="737" t="s">
        <v>8173</v>
      </c>
      <c r="H2727" s="737" t="s">
        <v>8174</v>
      </c>
      <c r="I2727" s="737" t="s">
        <v>2625</v>
      </c>
      <c r="J2727" s="753" t="s">
        <v>2511</v>
      </c>
      <c r="K2727" s="682">
        <v>1</v>
      </c>
      <c r="L2727" s="748">
        <v>12</v>
      </c>
      <c r="M2727" s="749">
        <v>29557.24</v>
      </c>
      <c r="N2727" s="682">
        <v>1</v>
      </c>
      <c r="O2727" s="748">
        <v>6</v>
      </c>
      <c r="P2727" s="749">
        <v>12930</v>
      </c>
    </row>
    <row r="2728" spans="1:16" x14ac:dyDescent="0.2">
      <c r="A2728" s="744">
        <v>480</v>
      </c>
      <c r="B2728" s="744" t="s">
        <v>2598</v>
      </c>
      <c r="C2728" s="744" t="s">
        <v>1201</v>
      </c>
      <c r="D2728" s="746" t="s">
        <v>2614</v>
      </c>
      <c r="E2728" s="750">
        <v>1500</v>
      </c>
      <c r="F2728" s="744" t="s">
        <v>8175</v>
      </c>
      <c r="G2728" s="737" t="s">
        <v>8176</v>
      </c>
      <c r="H2728" s="737" t="s">
        <v>2509</v>
      </c>
      <c r="I2728" s="737" t="s">
        <v>2625</v>
      </c>
      <c r="J2728" s="753" t="s">
        <v>2511</v>
      </c>
      <c r="K2728" s="682">
        <v>1</v>
      </c>
      <c r="L2728" s="748">
        <v>12</v>
      </c>
      <c r="M2728" s="749">
        <v>27126.370000000006</v>
      </c>
      <c r="N2728" s="682">
        <v>1</v>
      </c>
      <c r="O2728" s="748">
        <v>6</v>
      </c>
      <c r="P2728" s="749">
        <v>13530.59</v>
      </c>
    </row>
    <row r="2729" spans="1:16" x14ac:dyDescent="0.2">
      <c r="A2729" s="744">
        <v>480</v>
      </c>
      <c r="B2729" s="744" t="s">
        <v>2598</v>
      </c>
      <c r="C2729" s="744" t="s">
        <v>1201</v>
      </c>
      <c r="D2729" s="746" t="s">
        <v>8177</v>
      </c>
      <c r="E2729" s="750">
        <v>6000</v>
      </c>
      <c r="F2729" s="744" t="s">
        <v>8178</v>
      </c>
      <c r="G2729" s="737" t="s">
        <v>8179</v>
      </c>
      <c r="H2729" s="737" t="s">
        <v>2806</v>
      </c>
      <c r="I2729" s="737" t="s">
        <v>2625</v>
      </c>
      <c r="J2729" s="753" t="s">
        <v>2511</v>
      </c>
      <c r="K2729" s="682">
        <v>1</v>
      </c>
      <c r="L2729" s="748">
        <v>12</v>
      </c>
      <c r="M2729" s="749">
        <v>77489.16</v>
      </c>
      <c r="N2729" s="682">
        <v>1</v>
      </c>
      <c r="O2729" s="748">
        <v>6</v>
      </c>
      <c r="P2729" s="749">
        <v>36927.919999999998</v>
      </c>
    </row>
    <row r="2730" spans="1:16" ht="22.5" x14ac:dyDescent="0.2">
      <c r="A2730" s="744">
        <v>480</v>
      </c>
      <c r="B2730" s="744" t="s">
        <v>2598</v>
      </c>
      <c r="C2730" s="744" t="s">
        <v>1201</v>
      </c>
      <c r="D2730" s="746" t="s">
        <v>6537</v>
      </c>
      <c r="E2730" s="750">
        <v>2100</v>
      </c>
      <c r="F2730" s="744" t="s">
        <v>8180</v>
      </c>
      <c r="G2730" s="737" t="s">
        <v>8181</v>
      </c>
      <c r="H2730" s="737" t="s">
        <v>8182</v>
      </c>
      <c r="I2730" s="737" t="s">
        <v>2625</v>
      </c>
      <c r="J2730" s="753" t="s">
        <v>2511</v>
      </c>
      <c r="K2730" s="682">
        <v>5</v>
      </c>
      <c r="L2730" s="748">
        <v>12</v>
      </c>
      <c r="M2730" s="749">
        <v>30873.9</v>
      </c>
      <c r="N2730" s="682">
        <v>2</v>
      </c>
      <c r="O2730" s="748">
        <v>6</v>
      </c>
      <c r="P2730" s="749">
        <v>13530</v>
      </c>
    </row>
    <row r="2731" spans="1:16" x14ac:dyDescent="0.2">
      <c r="A2731" s="744">
        <v>480</v>
      </c>
      <c r="B2731" s="744" t="s">
        <v>2598</v>
      </c>
      <c r="C2731" s="744" t="s">
        <v>1201</v>
      </c>
      <c r="D2731" s="746" t="s">
        <v>2781</v>
      </c>
      <c r="E2731" s="750">
        <v>3500</v>
      </c>
      <c r="F2731" s="744" t="s">
        <v>8183</v>
      </c>
      <c r="G2731" s="737" t="s">
        <v>8184</v>
      </c>
      <c r="H2731" s="737" t="s">
        <v>2873</v>
      </c>
      <c r="I2731" s="737" t="s">
        <v>2625</v>
      </c>
      <c r="J2731" s="753" t="s">
        <v>2511</v>
      </c>
      <c r="K2731" s="682">
        <v>1</v>
      </c>
      <c r="L2731" s="748">
        <v>12</v>
      </c>
      <c r="M2731" s="749">
        <v>47345.130000000005</v>
      </c>
      <c r="N2731" s="682">
        <v>1</v>
      </c>
      <c r="O2731" s="748">
        <v>6</v>
      </c>
      <c r="P2731" s="749">
        <v>22277.32</v>
      </c>
    </row>
    <row r="2732" spans="1:16" x14ac:dyDescent="0.2">
      <c r="A2732" s="744">
        <v>480</v>
      </c>
      <c r="B2732" s="744" t="s">
        <v>2598</v>
      </c>
      <c r="C2732" s="744" t="s">
        <v>1201</v>
      </c>
      <c r="D2732" s="746" t="s">
        <v>3307</v>
      </c>
      <c r="E2732" s="750">
        <v>1500</v>
      </c>
      <c r="F2732" s="744" t="s">
        <v>8185</v>
      </c>
      <c r="G2732" s="737" t="s">
        <v>8186</v>
      </c>
      <c r="H2732" s="737" t="s">
        <v>2658</v>
      </c>
      <c r="I2732" s="737" t="s">
        <v>2526</v>
      </c>
      <c r="J2732" s="753" t="s">
        <v>2526</v>
      </c>
      <c r="K2732" s="682">
        <v>1</v>
      </c>
      <c r="L2732" s="748">
        <v>12</v>
      </c>
      <c r="M2732" s="749">
        <v>30621.380000000005</v>
      </c>
      <c r="N2732" s="682">
        <v>1</v>
      </c>
      <c r="O2732" s="748">
        <v>6</v>
      </c>
      <c r="P2732" s="749">
        <v>12729.720000000001</v>
      </c>
    </row>
    <row r="2733" spans="1:16" x14ac:dyDescent="0.2">
      <c r="A2733" s="744">
        <v>480</v>
      </c>
      <c r="B2733" s="744" t="s">
        <v>2598</v>
      </c>
      <c r="C2733" s="744" t="s">
        <v>1201</v>
      </c>
      <c r="D2733" s="746" t="s">
        <v>5598</v>
      </c>
      <c r="E2733" s="750">
        <v>1500</v>
      </c>
      <c r="F2733" s="744" t="s">
        <v>8187</v>
      </c>
      <c r="G2733" s="737" t="s">
        <v>8188</v>
      </c>
      <c r="H2733" s="737" t="s">
        <v>3472</v>
      </c>
      <c r="I2733" s="737" t="s">
        <v>2526</v>
      </c>
      <c r="J2733" s="753" t="s">
        <v>2526</v>
      </c>
      <c r="K2733" s="682">
        <v>1</v>
      </c>
      <c r="L2733" s="748">
        <v>12</v>
      </c>
      <c r="M2733" s="749">
        <v>29364.329999999998</v>
      </c>
      <c r="N2733" s="682">
        <v>1</v>
      </c>
      <c r="O2733" s="748">
        <v>6</v>
      </c>
      <c r="P2733" s="749">
        <v>12929.74</v>
      </c>
    </row>
    <row r="2734" spans="1:16" x14ac:dyDescent="0.2">
      <c r="A2734" s="744">
        <v>480</v>
      </c>
      <c r="B2734" s="744" t="s">
        <v>2598</v>
      </c>
      <c r="C2734" s="744" t="s">
        <v>1201</v>
      </c>
      <c r="D2734" s="746" t="s">
        <v>2700</v>
      </c>
      <c r="E2734" s="750">
        <v>1800</v>
      </c>
      <c r="F2734" s="744" t="s">
        <v>8189</v>
      </c>
      <c r="G2734" s="737" t="s">
        <v>8190</v>
      </c>
      <c r="H2734" s="737" t="s">
        <v>8191</v>
      </c>
      <c r="I2734" s="737" t="s">
        <v>2625</v>
      </c>
      <c r="J2734" s="753" t="s">
        <v>2511</v>
      </c>
      <c r="K2734" s="682">
        <v>1</v>
      </c>
      <c r="L2734" s="748">
        <v>12</v>
      </c>
      <c r="M2734" s="749">
        <v>26875.859999999997</v>
      </c>
      <c r="N2734" s="682">
        <v>1</v>
      </c>
      <c r="O2734" s="748">
        <v>6</v>
      </c>
      <c r="P2734" s="749">
        <v>11610</v>
      </c>
    </row>
    <row r="2735" spans="1:16" x14ac:dyDescent="0.2">
      <c r="A2735" s="744">
        <v>480</v>
      </c>
      <c r="B2735" s="744" t="s">
        <v>2598</v>
      </c>
      <c r="C2735" s="744" t="s">
        <v>1201</v>
      </c>
      <c r="D2735" s="746" t="s">
        <v>2700</v>
      </c>
      <c r="E2735" s="750">
        <v>1800</v>
      </c>
      <c r="F2735" s="744" t="s">
        <v>8192</v>
      </c>
      <c r="G2735" s="737" t="s">
        <v>8193</v>
      </c>
      <c r="H2735" s="737" t="s">
        <v>2587</v>
      </c>
      <c r="I2735" s="737" t="s">
        <v>2526</v>
      </c>
      <c r="J2735" s="753" t="s">
        <v>2526</v>
      </c>
      <c r="K2735" s="682">
        <v>1</v>
      </c>
      <c r="L2735" s="748">
        <v>11</v>
      </c>
      <c r="M2735" s="749">
        <v>33641.660000000003</v>
      </c>
      <c r="N2735" s="682"/>
      <c r="O2735" s="748"/>
      <c r="P2735" s="749"/>
    </row>
    <row r="2736" spans="1:16" x14ac:dyDescent="0.2">
      <c r="A2736" s="744">
        <v>480</v>
      </c>
      <c r="B2736" s="744" t="s">
        <v>1264</v>
      </c>
      <c r="C2736" s="744" t="s">
        <v>1201</v>
      </c>
      <c r="D2736" s="746" t="s">
        <v>5245</v>
      </c>
      <c r="E2736" s="750">
        <v>3500</v>
      </c>
      <c r="F2736" s="744" t="s">
        <v>8194</v>
      </c>
      <c r="G2736" s="737" t="s">
        <v>8195</v>
      </c>
      <c r="H2736" s="737" t="s">
        <v>2519</v>
      </c>
      <c r="I2736" s="737" t="s">
        <v>2519</v>
      </c>
      <c r="J2736" s="753" t="s">
        <v>2519</v>
      </c>
      <c r="K2736" s="682">
        <v>2</v>
      </c>
      <c r="L2736" s="748">
        <v>6</v>
      </c>
      <c r="M2736" s="749">
        <v>27780.85</v>
      </c>
      <c r="N2736" s="682"/>
      <c r="O2736" s="748"/>
      <c r="P2736" s="749"/>
    </row>
    <row r="2737" spans="1:16" x14ac:dyDescent="0.2">
      <c r="A2737" s="744">
        <v>480</v>
      </c>
      <c r="B2737" s="744" t="s">
        <v>2598</v>
      </c>
      <c r="C2737" s="744" t="s">
        <v>1201</v>
      </c>
      <c r="D2737" s="746" t="s">
        <v>2604</v>
      </c>
      <c r="E2737" s="750">
        <v>1500</v>
      </c>
      <c r="F2737" s="744" t="s">
        <v>8196</v>
      </c>
      <c r="G2737" s="737" t="s">
        <v>8197</v>
      </c>
      <c r="H2737" s="737" t="s">
        <v>8198</v>
      </c>
      <c r="I2737" s="737" t="s">
        <v>2526</v>
      </c>
      <c r="J2737" s="753" t="s">
        <v>2526</v>
      </c>
      <c r="K2737" s="682">
        <v>1</v>
      </c>
      <c r="L2737" s="748">
        <v>12</v>
      </c>
      <c r="M2737" s="749">
        <v>29548.3</v>
      </c>
      <c r="N2737" s="682">
        <v>1</v>
      </c>
      <c r="O2737" s="748">
        <v>6</v>
      </c>
      <c r="P2737" s="749">
        <v>12929.59</v>
      </c>
    </row>
    <row r="2738" spans="1:16" x14ac:dyDescent="0.2">
      <c r="A2738" s="744">
        <v>480</v>
      </c>
      <c r="B2738" s="744" t="s">
        <v>2598</v>
      </c>
      <c r="C2738" s="744" t="s">
        <v>1201</v>
      </c>
      <c r="D2738" s="746" t="s">
        <v>2604</v>
      </c>
      <c r="E2738" s="750">
        <v>1500</v>
      </c>
      <c r="F2738" s="744" t="s">
        <v>8199</v>
      </c>
      <c r="G2738" s="737" t="s">
        <v>8200</v>
      </c>
      <c r="H2738" s="737" t="s">
        <v>3628</v>
      </c>
      <c r="I2738" s="737" t="s">
        <v>2526</v>
      </c>
      <c r="J2738" s="753" t="s">
        <v>2526</v>
      </c>
      <c r="K2738" s="682">
        <v>1</v>
      </c>
      <c r="L2738" s="748">
        <v>12</v>
      </c>
      <c r="M2738" s="749">
        <v>28273.219999999998</v>
      </c>
      <c r="N2738" s="682">
        <v>1</v>
      </c>
      <c r="O2738" s="748">
        <v>6</v>
      </c>
      <c r="P2738" s="749">
        <v>11444.3</v>
      </c>
    </row>
    <row r="2739" spans="1:16" ht="22.5" x14ac:dyDescent="0.2">
      <c r="A2739" s="744">
        <v>480</v>
      </c>
      <c r="B2739" s="744" t="s">
        <v>1264</v>
      </c>
      <c r="C2739" s="744" t="s">
        <v>1201</v>
      </c>
      <c r="D2739" s="746" t="s">
        <v>2556</v>
      </c>
      <c r="E2739" s="750">
        <v>2100</v>
      </c>
      <c r="F2739" s="744" t="s">
        <v>8201</v>
      </c>
      <c r="G2739" s="737" t="s">
        <v>8202</v>
      </c>
      <c r="H2739" s="737" t="s">
        <v>8203</v>
      </c>
      <c r="I2739" s="737" t="s">
        <v>2625</v>
      </c>
      <c r="J2739" s="753" t="s">
        <v>2511</v>
      </c>
      <c r="K2739" s="682">
        <v>1</v>
      </c>
      <c r="L2739" s="748">
        <v>12</v>
      </c>
      <c r="M2739" s="749">
        <v>36661.990000000005</v>
      </c>
      <c r="N2739" s="682">
        <v>1</v>
      </c>
      <c r="O2739" s="748">
        <v>6</v>
      </c>
      <c r="P2739" s="749">
        <v>16487.019999999997</v>
      </c>
    </row>
    <row r="2740" spans="1:16" ht="22.5" x14ac:dyDescent="0.2">
      <c r="A2740" s="744">
        <v>480</v>
      </c>
      <c r="B2740" s="744" t="s">
        <v>2598</v>
      </c>
      <c r="C2740" s="744" t="s">
        <v>1201</v>
      </c>
      <c r="D2740" s="746" t="s">
        <v>3556</v>
      </c>
      <c r="E2740" s="750">
        <v>3100</v>
      </c>
      <c r="F2740" s="744" t="s">
        <v>8204</v>
      </c>
      <c r="G2740" s="737" t="s">
        <v>8205</v>
      </c>
      <c r="H2740" s="737" t="s">
        <v>2519</v>
      </c>
      <c r="I2740" s="737" t="s">
        <v>2519</v>
      </c>
      <c r="J2740" s="753" t="s">
        <v>2519</v>
      </c>
      <c r="K2740" s="682">
        <v>5</v>
      </c>
      <c r="L2740" s="748">
        <v>12</v>
      </c>
      <c r="M2740" s="749">
        <v>42884.28</v>
      </c>
      <c r="N2740" s="682">
        <v>3</v>
      </c>
      <c r="O2740" s="748">
        <v>6</v>
      </c>
      <c r="P2740" s="749">
        <v>19512.559999999998</v>
      </c>
    </row>
    <row r="2741" spans="1:16" ht="22.5" x14ac:dyDescent="0.2">
      <c r="A2741" s="744">
        <v>480</v>
      </c>
      <c r="B2741" s="744" t="s">
        <v>1264</v>
      </c>
      <c r="C2741" s="744" t="s">
        <v>1201</v>
      </c>
      <c r="D2741" s="746" t="s">
        <v>2614</v>
      </c>
      <c r="E2741" s="750">
        <v>1500</v>
      </c>
      <c r="F2741" s="744" t="s">
        <v>8206</v>
      </c>
      <c r="G2741" s="737" t="s">
        <v>8207</v>
      </c>
      <c r="H2741" s="737" t="s">
        <v>8208</v>
      </c>
      <c r="I2741" s="737" t="s">
        <v>2625</v>
      </c>
      <c r="J2741" s="753" t="s">
        <v>2511</v>
      </c>
      <c r="K2741" s="682">
        <v>1</v>
      </c>
      <c r="L2741" s="748">
        <v>12</v>
      </c>
      <c r="M2741" s="749">
        <v>29446.39</v>
      </c>
      <c r="N2741" s="682">
        <v>1</v>
      </c>
      <c r="O2741" s="748">
        <v>6</v>
      </c>
      <c r="P2741" s="749">
        <v>12838.74</v>
      </c>
    </row>
    <row r="2742" spans="1:16" x14ac:dyDescent="0.2">
      <c r="A2742" s="744">
        <v>480</v>
      </c>
      <c r="B2742" s="744" t="s">
        <v>1264</v>
      </c>
      <c r="C2742" s="744" t="s">
        <v>1201</v>
      </c>
      <c r="D2742" s="746" t="s">
        <v>2674</v>
      </c>
      <c r="E2742" s="750">
        <v>1500</v>
      </c>
      <c r="F2742" s="744" t="s">
        <v>8209</v>
      </c>
      <c r="G2742" s="737" t="s">
        <v>8210</v>
      </c>
      <c r="H2742" s="737" t="s">
        <v>8211</v>
      </c>
      <c r="I2742" s="737" t="s">
        <v>2625</v>
      </c>
      <c r="J2742" s="753" t="s">
        <v>2511</v>
      </c>
      <c r="K2742" s="682">
        <v>1</v>
      </c>
      <c r="L2742" s="748">
        <v>12</v>
      </c>
      <c r="M2742" s="749">
        <v>29658.489999999998</v>
      </c>
      <c r="N2742" s="682">
        <v>1</v>
      </c>
      <c r="O2742" s="748">
        <v>6</v>
      </c>
      <c r="P2742" s="749">
        <v>12925.83</v>
      </c>
    </row>
    <row r="2743" spans="1:16" x14ac:dyDescent="0.2">
      <c r="A2743" s="744">
        <v>480</v>
      </c>
      <c r="B2743" s="744" t="s">
        <v>1264</v>
      </c>
      <c r="C2743" s="744" t="s">
        <v>1201</v>
      </c>
      <c r="D2743" s="746" t="s">
        <v>2588</v>
      </c>
      <c r="E2743" s="750">
        <v>2100</v>
      </c>
      <c r="F2743" s="744" t="s">
        <v>8212</v>
      </c>
      <c r="G2743" s="737" t="s">
        <v>8213</v>
      </c>
      <c r="H2743" s="737" t="s">
        <v>8214</v>
      </c>
      <c r="I2743" s="737" t="s">
        <v>2526</v>
      </c>
      <c r="J2743" s="753" t="s">
        <v>2526</v>
      </c>
      <c r="K2743" s="682">
        <v>1</v>
      </c>
      <c r="L2743" s="748">
        <v>12</v>
      </c>
      <c r="M2743" s="749">
        <v>35416.849999999984</v>
      </c>
      <c r="N2743" s="682">
        <v>1</v>
      </c>
      <c r="O2743" s="748">
        <v>6</v>
      </c>
      <c r="P2743" s="749">
        <v>15857.060000000001</v>
      </c>
    </row>
    <row r="2744" spans="1:16" x14ac:dyDescent="0.2">
      <c r="A2744" s="744">
        <v>480</v>
      </c>
      <c r="B2744" s="744" t="s">
        <v>2598</v>
      </c>
      <c r="C2744" s="744" t="s">
        <v>1201</v>
      </c>
      <c r="D2744" s="746" t="s">
        <v>2614</v>
      </c>
      <c r="E2744" s="750">
        <v>1500</v>
      </c>
      <c r="F2744" s="744" t="s">
        <v>8215</v>
      </c>
      <c r="G2744" s="737" t="s">
        <v>8216</v>
      </c>
      <c r="H2744" s="737" t="s">
        <v>3524</v>
      </c>
      <c r="I2744" s="737" t="s">
        <v>2625</v>
      </c>
      <c r="J2744" s="753" t="s">
        <v>2511</v>
      </c>
      <c r="K2744" s="682">
        <v>5</v>
      </c>
      <c r="L2744" s="748">
        <v>12</v>
      </c>
      <c r="M2744" s="749">
        <v>29244.579999999998</v>
      </c>
      <c r="N2744" s="682">
        <v>2</v>
      </c>
      <c r="O2744" s="748">
        <v>6</v>
      </c>
      <c r="P2744" s="749">
        <v>12881.11</v>
      </c>
    </row>
    <row r="2745" spans="1:16" x14ac:dyDescent="0.2">
      <c r="A2745" s="744">
        <v>480</v>
      </c>
      <c r="B2745" s="744" t="s">
        <v>2598</v>
      </c>
      <c r="C2745" s="744" t="s">
        <v>1201</v>
      </c>
      <c r="D2745" s="746" t="s">
        <v>2700</v>
      </c>
      <c r="E2745" s="750">
        <v>1800</v>
      </c>
      <c r="F2745" s="744" t="s">
        <v>8217</v>
      </c>
      <c r="G2745" s="737" t="s">
        <v>8218</v>
      </c>
      <c r="H2745" s="737" t="s">
        <v>8219</v>
      </c>
      <c r="I2745" s="737" t="s">
        <v>2625</v>
      </c>
      <c r="J2745" s="753" t="s">
        <v>2511</v>
      </c>
      <c r="K2745" s="682">
        <v>1</v>
      </c>
      <c r="L2745" s="748">
        <v>12</v>
      </c>
      <c r="M2745" s="749">
        <v>33299.199999999997</v>
      </c>
      <c r="N2745" s="682">
        <v>1</v>
      </c>
      <c r="O2745" s="748">
        <v>6</v>
      </c>
      <c r="P2745" s="749">
        <v>14729.84</v>
      </c>
    </row>
    <row r="2746" spans="1:16" x14ac:dyDescent="0.2">
      <c r="A2746" s="744">
        <v>480</v>
      </c>
      <c r="B2746" s="744" t="s">
        <v>1264</v>
      </c>
      <c r="C2746" s="744" t="s">
        <v>1201</v>
      </c>
      <c r="D2746" s="746" t="s">
        <v>8220</v>
      </c>
      <c r="E2746" s="750">
        <v>3500</v>
      </c>
      <c r="F2746" s="744" t="s">
        <v>8221</v>
      </c>
      <c r="G2746" s="737" t="s">
        <v>8222</v>
      </c>
      <c r="H2746" s="737" t="s">
        <v>8223</v>
      </c>
      <c r="I2746" s="737" t="s">
        <v>2625</v>
      </c>
      <c r="J2746" s="753" t="s">
        <v>2511</v>
      </c>
      <c r="K2746" s="682">
        <v>1</v>
      </c>
      <c r="L2746" s="748">
        <v>12</v>
      </c>
      <c r="M2746" s="749">
        <v>47029.409999999989</v>
      </c>
      <c r="N2746" s="682">
        <v>1</v>
      </c>
      <c r="O2746" s="748">
        <v>6</v>
      </c>
      <c r="P2746" s="749">
        <v>21764.47</v>
      </c>
    </row>
    <row r="2747" spans="1:16" x14ac:dyDescent="0.2">
      <c r="A2747" s="744">
        <v>480</v>
      </c>
      <c r="B2747" s="744" t="s">
        <v>2598</v>
      </c>
      <c r="C2747" s="744" t="s">
        <v>1201</v>
      </c>
      <c r="D2747" s="746" t="s">
        <v>2641</v>
      </c>
      <c r="E2747" s="750">
        <v>2100</v>
      </c>
      <c r="F2747" s="744" t="s">
        <v>8224</v>
      </c>
      <c r="G2747" s="737" t="s">
        <v>8225</v>
      </c>
      <c r="H2747" s="737" t="s">
        <v>2873</v>
      </c>
      <c r="I2747" s="737" t="s">
        <v>2526</v>
      </c>
      <c r="J2747" s="753" t="s">
        <v>2526</v>
      </c>
      <c r="K2747" s="682">
        <v>1</v>
      </c>
      <c r="L2747" s="748">
        <v>12</v>
      </c>
      <c r="M2747" s="749">
        <v>32894.950000000004</v>
      </c>
      <c r="N2747" s="682">
        <v>1</v>
      </c>
      <c r="O2747" s="748">
        <v>6</v>
      </c>
      <c r="P2747" s="749">
        <v>16347.64</v>
      </c>
    </row>
    <row r="2748" spans="1:16" x14ac:dyDescent="0.2">
      <c r="A2748" s="744">
        <v>480</v>
      </c>
      <c r="B2748" s="744" t="s">
        <v>2598</v>
      </c>
      <c r="C2748" s="744" t="s">
        <v>1201</v>
      </c>
      <c r="D2748" s="746" t="s">
        <v>5431</v>
      </c>
      <c r="E2748" s="750">
        <v>1850</v>
      </c>
      <c r="F2748" s="744" t="s">
        <v>8226</v>
      </c>
      <c r="G2748" s="737" t="s">
        <v>8227</v>
      </c>
      <c r="H2748" s="737" t="s">
        <v>2555</v>
      </c>
      <c r="I2748" s="737" t="s">
        <v>2625</v>
      </c>
      <c r="J2748" s="753" t="s">
        <v>2511</v>
      </c>
      <c r="K2748" s="682">
        <v>1</v>
      </c>
      <c r="L2748" s="748">
        <v>12</v>
      </c>
      <c r="M2748" s="749">
        <v>33633.479999999996</v>
      </c>
      <c r="N2748" s="682">
        <v>1</v>
      </c>
      <c r="O2748" s="748">
        <v>6</v>
      </c>
      <c r="P2748" s="749">
        <v>15169.52</v>
      </c>
    </row>
    <row r="2749" spans="1:16" ht="22.5" x14ac:dyDescent="0.2">
      <c r="A2749" s="744">
        <v>480</v>
      </c>
      <c r="B2749" s="744" t="s">
        <v>1264</v>
      </c>
      <c r="C2749" s="744" t="s">
        <v>1201</v>
      </c>
      <c r="D2749" s="746" t="s">
        <v>8228</v>
      </c>
      <c r="E2749" s="750">
        <v>2500</v>
      </c>
      <c r="F2749" s="744" t="s">
        <v>8229</v>
      </c>
      <c r="G2749" s="737" t="s">
        <v>8230</v>
      </c>
      <c r="H2749" s="737" t="s">
        <v>8231</v>
      </c>
      <c r="I2749" s="737" t="s">
        <v>2625</v>
      </c>
      <c r="J2749" s="753" t="s">
        <v>2511</v>
      </c>
      <c r="K2749" s="682">
        <v>1</v>
      </c>
      <c r="L2749" s="748">
        <v>12</v>
      </c>
      <c r="M2749" s="749">
        <v>41644.170000000006</v>
      </c>
      <c r="N2749" s="682">
        <v>1</v>
      </c>
      <c r="O2749" s="748">
        <v>6</v>
      </c>
      <c r="P2749" s="749">
        <v>18788.55</v>
      </c>
    </row>
    <row r="2750" spans="1:16" x14ac:dyDescent="0.2">
      <c r="A2750" s="744">
        <v>480</v>
      </c>
      <c r="B2750" s="744" t="s">
        <v>2598</v>
      </c>
      <c r="C2750" s="744" t="s">
        <v>1201</v>
      </c>
      <c r="D2750" s="746" t="s">
        <v>6537</v>
      </c>
      <c r="E2750" s="750">
        <v>2100</v>
      </c>
      <c r="F2750" s="744" t="s">
        <v>8232</v>
      </c>
      <c r="G2750" s="737" t="s">
        <v>8233</v>
      </c>
      <c r="H2750" s="737" t="s">
        <v>8234</v>
      </c>
      <c r="I2750" s="737" t="s">
        <v>2625</v>
      </c>
      <c r="J2750" s="753" t="s">
        <v>2511</v>
      </c>
      <c r="K2750" s="682">
        <v>5</v>
      </c>
      <c r="L2750" s="748">
        <v>12</v>
      </c>
      <c r="M2750" s="749">
        <v>30720.909999999996</v>
      </c>
      <c r="N2750" s="682">
        <v>2</v>
      </c>
      <c r="O2750" s="748">
        <v>6</v>
      </c>
      <c r="P2750" s="749">
        <v>13465.41</v>
      </c>
    </row>
    <row r="2751" spans="1:16" x14ac:dyDescent="0.2">
      <c r="A2751" s="744">
        <v>480</v>
      </c>
      <c r="B2751" s="744" t="s">
        <v>2598</v>
      </c>
      <c r="C2751" s="744" t="s">
        <v>1201</v>
      </c>
      <c r="D2751" s="746" t="s">
        <v>2614</v>
      </c>
      <c r="E2751" s="750">
        <v>1500</v>
      </c>
      <c r="F2751" s="744" t="s">
        <v>8235</v>
      </c>
      <c r="G2751" s="737" t="s">
        <v>8236</v>
      </c>
      <c r="H2751" s="737" t="s">
        <v>2998</v>
      </c>
      <c r="I2751" s="737" t="s">
        <v>2526</v>
      </c>
      <c r="J2751" s="753" t="s">
        <v>2526</v>
      </c>
      <c r="K2751" s="682">
        <v>1</v>
      </c>
      <c r="L2751" s="748">
        <v>12</v>
      </c>
      <c r="M2751" s="749">
        <v>29586.100000000006</v>
      </c>
      <c r="N2751" s="682">
        <v>1</v>
      </c>
      <c r="O2751" s="748">
        <v>6</v>
      </c>
      <c r="P2751" s="749">
        <v>12855</v>
      </c>
    </row>
    <row r="2752" spans="1:16" ht="22.5" x14ac:dyDescent="0.2">
      <c r="A2752" s="744">
        <v>480</v>
      </c>
      <c r="B2752" s="744" t="s">
        <v>1264</v>
      </c>
      <c r="C2752" s="744" t="s">
        <v>1201</v>
      </c>
      <c r="D2752" s="746" t="s">
        <v>3013</v>
      </c>
      <c r="E2752" s="750">
        <v>5500</v>
      </c>
      <c r="F2752" s="744" t="s">
        <v>8237</v>
      </c>
      <c r="G2752" s="737" t="s">
        <v>8238</v>
      </c>
      <c r="H2752" s="737" t="s">
        <v>2551</v>
      </c>
      <c r="I2752" s="737" t="s">
        <v>2625</v>
      </c>
      <c r="J2752" s="753" t="s">
        <v>2511</v>
      </c>
      <c r="K2752" s="682">
        <v>1</v>
      </c>
      <c r="L2752" s="748">
        <v>12</v>
      </c>
      <c r="M2752" s="749">
        <v>70986.91</v>
      </c>
      <c r="N2752" s="682">
        <v>1</v>
      </c>
      <c r="O2752" s="748">
        <v>6</v>
      </c>
      <c r="P2752" s="749">
        <v>33906.32</v>
      </c>
    </row>
    <row r="2753" spans="1:16" x14ac:dyDescent="0.2">
      <c r="A2753" s="744">
        <v>480</v>
      </c>
      <c r="B2753" s="744" t="s">
        <v>1264</v>
      </c>
      <c r="C2753" s="744" t="s">
        <v>1201</v>
      </c>
      <c r="D2753" s="746" t="s">
        <v>3690</v>
      </c>
      <c r="E2753" s="750">
        <v>2100</v>
      </c>
      <c r="F2753" s="744" t="s">
        <v>8239</v>
      </c>
      <c r="G2753" s="737" t="s">
        <v>8240</v>
      </c>
      <c r="H2753" s="737" t="s">
        <v>8241</v>
      </c>
      <c r="I2753" s="737" t="s">
        <v>2625</v>
      </c>
      <c r="J2753" s="753" t="s">
        <v>2511</v>
      </c>
      <c r="K2753" s="682">
        <v>1</v>
      </c>
      <c r="L2753" s="748">
        <v>12</v>
      </c>
      <c r="M2753" s="749">
        <v>36621.400000000016</v>
      </c>
      <c r="N2753" s="682">
        <v>1</v>
      </c>
      <c r="O2753" s="748">
        <v>6</v>
      </c>
      <c r="P2753" s="749">
        <v>16438.28</v>
      </c>
    </row>
    <row r="2754" spans="1:16" x14ac:dyDescent="0.2">
      <c r="A2754" s="744">
        <v>480</v>
      </c>
      <c r="B2754" s="744" t="s">
        <v>2598</v>
      </c>
      <c r="C2754" s="744" t="s">
        <v>1201</v>
      </c>
      <c r="D2754" s="746" t="s">
        <v>2614</v>
      </c>
      <c r="E2754" s="750">
        <v>1500</v>
      </c>
      <c r="F2754" s="744" t="s">
        <v>8242</v>
      </c>
      <c r="G2754" s="737" t="s">
        <v>8243</v>
      </c>
      <c r="H2754" s="737" t="s">
        <v>8244</v>
      </c>
      <c r="I2754" s="737" t="s">
        <v>2625</v>
      </c>
      <c r="J2754" s="753" t="s">
        <v>2511</v>
      </c>
      <c r="K2754" s="682">
        <v>1</v>
      </c>
      <c r="L2754" s="748">
        <v>12</v>
      </c>
      <c r="M2754" s="749">
        <v>28727.53</v>
      </c>
      <c r="N2754" s="682">
        <v>1</v>
      </c>
      <c r="O2754" s="748">
        <v>6</v>
      </c>
      <c r="P2754" s="749">
        <v>12598.73</v>
      </c>
    </row>
    <row r="2755" spans="1:16" ht="22.5" x14ac:dyDescent="0.2">
      <c r="A2755" s="744">
        <v>480</v>
      </c>
      <c r="B2755" s="744" t="s">
        <v>1264</v>
      </c>
      <c r="C2755" s="744" t="s">
        <v>1201</v>
      </c>
      <c r="D2755" s="746" t="s">
        <v>8245</v>
      </c>
      <c r="E2755" s="750">
        <v>2500</v>
      </c>
      <c r="F2755" s="744" t="s">
        <v>8246</v>
      </c>
      <c r="G2755" s="737" t="s">
        <v>8247</v>
      </c>
      <c r="H2755" s="737" t="s">
        <v>2583</v>
      </c>
      <c r="I2755" s="737" t="s">
        <v>2526</v>
      </c>
      <c r="J2755" s="753" t="s">
        <v>2526</v>
      </c>
      <c r="K2755" s="682">
        <v>1</v>
      </c>
      <c r="L2755" s="748">
        <v>12</v>
      </c>
      <c r="M2755" s="749">
        <v>41474.770000000004</v>
      </c>
      <c r="N2755" s="682">
        <v>1</v>
      </c>
      <c r="O2755" s="748">
        <v>6</v>
      </c>
      <c r="P2755" s="749">
        <v>18911.66</v>
      </c>
    </row>
    <row r="2756" spans="1:16" x14ac:dyDescent="0.2">
      <c r="A2756" s="744">
        <v>480</v>
      </c>
      <c r="B2756" s="744" t="s">
        <v>2598</v>
      </c>
      <c r="C2756" s="744" t="s">
        <v>1201</v>
      </c>
      <c r="D2756" s="746" t="s">
        <v>2647</v>
      </c>
      <c r="E2756" s="750">
        <v>1500</v>
      </c>
      <c r="F2756" s="744" t="s">
        <v>8248</v>
      </c>
      <c r="G2756" s="737" t="s">
        <v>8249</v>
      </c>
      <c r="H2756" s="737" t="s">
        <v>2617</v>
      </c>
      <c r="I2756" s="737" t="s">
        <v>2526</v>
      </c>
      <c r="J2756" s="753" t="s">
        <v>2526</v>
      </c>
      <c r="K2756" s="682">
        <v>1</v>
      </c>
      <c r="L2756" s="748">
        <v>12</v>
      </c>
      <c r="M2756" s="749">
        <v>29598.889999999996</v>
      </c>
      <c r="N2756" s="682">
        <v>1</v>
      </c>
      <c r="O2756" s="748">
        <v>6</v>
      </c>
      <c r="P2756" s="749">
        <v>12920.97</v>
      </c>
    </row>
    <row r="2757" spans="1:16" x14ac:dyDescent="0.2">
      <c r="A2757" s="744">
        <v>480</v>
      </c>
      <c r="B2757" s="744" t="s">
        <v>1264</v>
      </c>
      <c r="C2757" s="744" t="s">
        <v>1201</v>
      </c>
      <c r="D2757" s="746" t="s">
        <v>8250</v>
      </c>
      <c r="E2757" s="750">
        <v>1500</v>
      </c>
      <c r="F2757" s="744" t="s">
        <v>8251</v>
      </c>
      <c r="G2757" s="737" t="s">
        <v>8252</v>
      </c>
      <c r="H2757" s="737" t="s">
        <v>8253</v>
      </c>
      <c r="I2757" s="737" t="s">
        <v>2625</v>
      </c>
      <c r="J2757" s="753" t="s">
        <v>2511</v>
      </c>
      <c r="K2757" s="682">
        <v>1</v>
      </c>
      <c r="L2757" s="748">
        <v>12</v>
      </c>
      <c r="M2757" s="749">
        <v>29700</v>
      </c>
      <c r="N2757" s="682">
        <v>1</v>
      </c>
      <c r="O2757" s="748">
        <v>6</v>
      </c>
      <c r="P2757" s="749">
        <v>12898.75</v>
      </c>
    </row>
    <row r="2758" spans="1:16" x14ac:dyDescent="0.2">
      <c r="A2758" s="744">
        <v>480</v>
      </c>
      <c r="B2758" s="744" t="s">
        <v>2598</v>
      </c>
      <c r="C2758" s="744" t="s">
        <v>1201</v>
      </c>
      <c r="D2758" s="746" t="s">
        <v>2700</v>
      </c>
      <c r="E2758" s="750">
        <v>1800</v>
      </c>
      <c r="F2758" s="744" t="s">
        <v>8254</v>
      </c>
      <c r="G2758" s="737" t="s">
        <v>8255</v>
      </c>
      <c r="H2758" s="737" t="s">
        <v>2509</v>
      </c>
      <c r="I2758" s="737" t="s">
        <v>2625</v>
      </c>
      <c r="J2758" s="753" t="s">
        <v>2511</v>
      </c>
      <c r="K2758" s="682">
        <v>5</v>
      </c>
      <c r="L2758" s="748">
        <v>12</v>
      </c>
      <c r="M2758" s="749">
        <v>25948.829999999998</v>
      </c>
      <c r="N2758" s="682">
        <v>2</v>
      </c>
      <c r="O2758" s="748">
        <v>6</v>
      </c>
      <c r="P2758" s="749">
        <v>11518.369999999999</v>
      </c>
    </row>
    <row r="2759" spans="1:16" x14ac:dyDescent="0.2">
      <c r="A2759" s="744">
        <v>480</v>
      </c>
      <c r="B2759" s="744" t="s">
        <v>2598</v>
      </c>
      <c r="C2759" s="744" t="s">
        <v>1201</v>
      </c>
      <c r="D2759" s="746" t="s">
        <v>2700</v>
      </c>
      <c r="E2759" s="750">
        <v>1800</v>
      </c>
      <c r="F2759" s="744" t="s">
        <v>8256</v>
      </c>
      <c r="G2759" s="737" t="s">
        <v>8257</v>
      </c>
      <c r="H2759" s="737" t="s">
        <v>2583</v>
      </c>
      <c r="I2759" s="737" t="s">
        <v>2526</v>
      </c>
      <c r="J2759" s="753" t="s">
        <v>2526</v>
      </c>
      <c r="K2759" s="682">
        <v>1</v>
      </c>
      <c r="L2759" s="748">
        <v>12</v>
      </c>
      <c r="M2759" s="749">
        <v>33121.039999999994</v>
      </c>
      <c r="N2759" s="682">
        <v>1</v>
      </c>
      <c r="O2759" s="748">
        <v>6</v>
      </c>
      <c r="P2759" s="749">
        <v>14647.57</v>
      </c>
    </row>
    <row r="2760" spans="1:16" ht="22.5" x14ac:dyDescent="0.2">
      <c r="A2760" s="744">
        <v>480</v>
      </c>
      <c r="B2760" s="744" t="s">
        <v>2598</v>
      </c>
      <c r="C2760" s="744" t="s">
        <v>1201</v>
      </c>
      <c r="D2760" s="746" t="s">
        <v>8258</v>
      </c>
      <c r="E2760" s="750">
        <v>2500</v>
      </c>
      <c r="F2760" s="744" t="s">
        <v>8259</v>
      </c>
      <c r="G2760" s="737" t="s">
        <v>8260</v>
      </c>
      <c r="H2760" s="737" t="s">
        <v>3669</v>
      </c>
      <c r="I2760" s="737" t="s">
        <v>2603</v>
      </c>
      <c r="J2760" s="753" t="s">
        <v>2547</v>
      </c>
      <c r="K2760" s="682">
        <v>1</v>
      </c>
      <c r="L2760" s="748">
        <v>12</v>
      </c>
      <c r="M2760" s="749">
        <v>39515.439999999995</v>
      </c>
      <c r="N2760" s="682">
        <v>1</v>
      </c>
      <c r="O2760" s="748">
        <v>6</v>
      </c>
      <c r="P2760" s="749">
        <v>18479.160000000003</v>
      </c>
    </row>
    <row r="2761" spans="1:16" x14ac:dyDescent="0.2">
      <c r="A2761" s="744">
        <v>480</v>
      </c>
      <c r="B2761" s="744" t="s">
        <v>1264</v>
      </c>
      <c r="C2761" s="744" t="s">
        <v>1201</v>
      </c>
      <c r="D2761" s="746" t="s">
        <v>5598</v>
      </c>
      <c r="E2761" s="750">
        <v>1500</v>
      </c>
      <c r="F2761" s="744" t="s">
        <v>8261</v>
      </c>
      <c r="G2761" s="737" t="s">
        <v>8262</v>
      </c>
      <c r="H2761" s="737" t="s">
        <v>2519</v>
      </c>
      <c r="I2761" s="737" t="s">
        <v>2521</v>
      </c>
      <c r="J2761" s="753" t="s">
        <v>2521</v>
      </c>
      <c r="K2761" s="682">
        <v>1</v>
      </c>
      <c r="L2761" s="748">
        <v>12</v>
      </c>
      <c r="M2761" s="749">
        <v>29596.400000000001</v>
      </c>
      <c r="N2761" s="682">
        <v>1</v>
      </c>
      <c r="O2761" s="748">
        <v>6</v>
      </c>
      <c r="P2761" s="749">
        <v>12875</v>
      </c>
    </row>
    <row r="2762" spans="1:16" x14ac:dyDescent="0.2">
      <c r="A2762" s="744">
        <v>480</v>
      </c>
      <c r="B2762" s="744" t="s">
        <v>1264</v>
      </c>
      <c r="C2762" s="744" t="s">
        <v>1201</v>
      </c>
      <c r="D2762" s="746" t="s">
        <v>3464</v>
      </c>
      <c r="E2762" s="750">
        <v>4500</v>
      </c>
      <c r="F2762" s="744" t="s">
        <v>8263</v>
      </c>
      <c r="G2762" s="737" t="s">
        <v>8264</v>
      </c>
      <c r="H2762" s="737" t="s">
        <v>5769</v>
      </c>
      <c r="I2762" s="737" t="s">
        <v>2625</v>
      </c>
      <c r="J2762" s="753" t="s">
        <v>2733</v>
      </c>
      <c r="K2762" s="682">
        <v>1</v>
      </c>
      <c r="L2762" s="748">
        <v>9</v>
      </c>
      <c r="M2762" s="749">
        <v>18749.689999999999</v>
      </c>
      <c r="N2762" s="682"/>
      <c r="O2762" s="748"/>
      <c r="P2762" s="749"/>
    </row>
    <row r="2763" spans="1:16" x14ac:dyDescent="0.2">
      <c r="A2763" s="744">
        <v>480</v>
      </c>
      <c r="B2763" s="744" t="s">
        <v>1264</v>
      </c>
      <c r="C2763" s="744" t="s">
        <v>1201</v>
      </c>
      <c r="D2763" s="746" t="s">
        <v>2621</v>
      </c>
      <c r="E2763" s="750">
        <v>1500</v>
      </c>
      <c r="F2763" s="744" t="s">
        <v>8265</v>
      </c>
      <c r="G2763" s="737" t="s">
        <v>8266</v>
      </c>
      <c r="H2763" s="737" t="s">
        <v>8267</v>
      </c>
      <c r="I2763" s="737" t="s">
        <v>2625</v>
      </c>
      <c r="J2763" s="753" t="s">
        <v>2511</v>
      </c>
      <c r="K2763" s="682">
        <v>1</v>
      </c>
      <c r="L2763" s="748">
        <v>12</v>
      </c>
      <c r="M2763" s="749">
        <v>29206.370000000003</v>
      </c>
      <c r="N2763" s="682">
        <v>1</v>
      </c>
      <c r="O2763" s="748">
        <v>6</v>
      </c>
      <c r="P2763" s="749">
        <v>12646.66</v>
      </c>
    </row>
    <row r="2764" spans="1:16" x14ac:dyDescent="0.2">
      <c r="A2764" s="744">
        <v>480</v>
      </c>
      <c r="B2764" s="744" t="s">
        <v>1264</v>
      </c>
      <c r="C2764" s="744" t="s">
        <v>1201</v>
      </c>
      <c r="D2764" s="746" t="s">
        <v>8137</v>
      </c>
      <c r="E2764" s="750">
        <v>2500</v>
      </c>
      <c r="F2764" s="744" t="s">
        <v>8268</v>
      </c>
      <c r="G2764" s="737" t="s">
        <v>8269</v>
      </c>
      <c r="H2764" s="737" t="s">
        <v>8270</v>
      </c>
      <c r="I2764" s="737" t="s">
        <v>2625</v>
      </c>
      <c r="J2764" s="753" t="s">
        <v>2511</v>
      </c>
      <c r="K2764" s="682">
        <v>1</v>
      </c>
      <c r="L2764" s="748">
        <v>12</v>
      </c>
      <c r="M2764" s="749">
        <v>41460.229999999989</v>
      </c>
      <c r="N2764" s="682">
        <v>1</v>
      </c>
      <c r="O2764" s="748">
        <v>6</v>
      </c>
      <c r="P2764" s="749">
        <v>18855.620000000003</v>
      </c>
    </row>
    <row r="2765" spans="1:16" ht="22.5" x14ac:dyDescent="0.2">
      <c r="A2765" s="744">
        <v>480</v>
      </c>
      <c r="B2765" s="744" t="s">
        <v>1264</v>
      </c>
      <c r="C2765" s="744" t="s">
        <v>1201</v>
      </c>
      <c r="D2765" s="746" t="s">
        <v>2700</v>
      </c>
      <c r="E2765" s="750">
        <v>1500</v>
      </c>
      <c r="F2765" s="744" t="s">
        <v>8271</v>
      </c>
      <c r="G2765" s="737" t="s">
        <v>8272</v>
      </c>
      <c r="H2765" s="737" t="s">
        <v>8273</v>
      </c>
      <c r="I2765" s="737" t="s">
        <v>2625</v>
      </c>
      <c r="J2765" s="753" t="s">
        <v>2511</v>
      </c>
      <c r="K2765" s="682">
        <v>1</v>
      </c>
      <c r="L2765" s="748">
        <v>12</v>
      </c>
      <c r="M2765" s="749">
        <v>23069.58</v>
      </c>
      <c r="N2765" s="682"/>
      <c r="O2765" s="748"/>
      <c r="P2765" s="749"/>
    </row>
    <row r="2766" spans="1:16" x14ac:dyDescent="0.2">
      <c r="A2766" s="744">
        <v>480</v>
      </c>
      <c r="B2766" s="744" t="s">
        <v>1264</v>
      </c>
      <c r="C2766" s="744" t="s">
        <v>1201</v>
      </c>
      <c r="D2766" s="746" t="s">
        <v>2650</v>
      </c>
      <c r="E2766" s="750">
        <v>2100</v>
      </c>
      <c r="F2766" s="744" t="s">
        <v>8274</v>
      </c>
      <c r="G2766" s="737" t="s">
        <v>8275</v>
      </c>
      <c r="H2766" s="737" t="s">
        <v>2873</v>
      </c>
      <c r="I2766" s="737" t="s">
        <v>2625</v>
      </c>
      <c r="J2766" s="753" t="s">
        <v>2511</v>
      </c>
      <c r="K2766" s="682">
        <v>6</v>
      </c>
      <c r="L2766" s="748">
        <v>12</v>
      </c>
      <c r="M2766" s="749">
        <v>30707.789999999997</v>
      </c>
      <c r="N2766" s="682">
        <v>2</v>
      </c>
      <c r="O2766" s="748">
        <v>6</v>
      </c>
      <c r="P2766" s="749">
        <v>13520.52</v>
      </c>
    </row>
    <row r="2767" spans="1:16" ht="22.5" x14ac:dyDescent="0.2">
      <c r="A2767" s="744">
        <v>480</v>
      </c>
      <c r="B2767" s="744" t="s">
        <v>1264</v>
      </c>
      <c r="C2767" s="744" t="s">
        <v>1201</v>
      </c>
      <c r="D2767" s="746" t="s">
        <v>4241</v>
      </c>
      <c r="E2767" s="750">
        <v>1500</v>
      </c>
      <c r="F2767" s="744" t="s">
        <v>8276</v>
      </c>
      <c r="G2767" s="737" t="s">
        <v>8277</v>
      </c>
      <c r="H2767" s="737" t="s">
        <v>8278</v>
      </c>
      <c r="I2767" s="737" t="s">
        <v>2603</v>
      </c>
      <c r="J2767" s="753" t="s">
        <v>2547</v>
      </c>
      <c r="K2767" s="682">
        <v>1</v>
      </c>
      <c r="L2767" s="748">
        <v>12</v>
      </c>
      <c r="M2767" s="749">
        <v>28168.89</v>
      </c>
      <c r="N2767" s="682">
        <v>1</v>
      </c>
      <c r="O2767" s="748">
        <v>6</v>
      </c>
      <c r="P2767" s="749">
        <v>12670.009999999998</v>
      </c>
    </row>
    <row r="2768" spans="1:16" x14ac:dyDescent="0.2">
      <c r="A2768" s="744">
        <v>480</v>
      </c>
      <c r="B2768" s="744" t="s">
        <v>1264</v>
      </c>
      <c r="C2768" s="744" t="s">
        <v>1201</v>
      </c>
      <c r="D2768" s="746" t="s">
        <v>3005</v>
      </c>
      <c r="E2768" s="750">
        <v>3500</v>
      </c>
      <c r="F2768" s="744" t="s">
        <v>8279</v>
      </c>
      <c r="G2768" s="737" t="s">
        <v>8280</v>
      </c>
      <c r="H2768" s="737" t="s">
        <v>2519</v>
      </c>
      <c r="I2768" s="737" t="s">
        <v>2519</v>
      </c>
      <c r="J2768" s="753" t="s">
        <v>2519</v>
      </c>
      <c r="K2768" s="682">
        <v>5</v>
      </c>
      <c r="L2768" s="748">
        <v>12</v>
      </c>
      <c r="M2768" s="749">
        <v>46805.8</v>
      </c>
      <c r="N2768" s="682">
        <v>2</v>
      </c>
      <c r="O2768" s="748">
        <v>6</v>
      </c>
      <c r="P2768" s="749">
        <v>21825.73</v>
      </c>
    </row>
    <row r="2769" spans="1:16" x14ac:dyDescent="0.2">
      <c r="A2769" s="744">
        <v>480</v>
      </c>
      <c r="B2769" s="744" t="s">
        <v>1264</v>
      </c>
      <c r="C2769" s="744" t="s">
        <v>1201</v>
      </c>
      <c r="D2769" s="746" t="s">
        <v>2803</v>
      </c>
      <c r="E2769" s="750">
        <v>6000</v>
      </c>
      <c r="F2769" s="744" t="s">
        <v>8281</v>
      </c>
      <c r="G2769" s="737" t="s">
        <v>8282</v>
      </c>
      <c r="H2769" s="737" t="s">
        <v>4934</v>
      </c>
      <c r="I2769" s="737" t="s">
        <v>2625</v>
      </c>
      <c r="J2769" s="753" t="s">
        <v>2511</v>
      </c>
      <c r="K2769" s="682">
        <v>5</v>
      </c>
      <c r="L2769" s="748">
        <v>12</v>
      </c>
      <c r="M2769" s="749">
        <v>77070.42</v>
      </c>
      <c r="N2769" s="682">
        <v>2</v>
      </c>
      <c r="O2769" s="748">
        <v>6</v>
      </c>
      <c r="P2769" s="749">
        <v>36811.26</v>
      </c>
    </row>
    <row r="2770" spans="1:16" x14ac:dyDescent="0.2">
      <c r="A2770" s="744">
        <v>480</v>
      </c>
      <c r="B2770" s="744" t="s">
        <v>1264</v>
      </c>
      <c r="C2770" s="744" t="s">
        <v>1201</v>
      </c>
      <c r="D2770" s="746" t="s">
        <v>4585</v>
      </c>
      <c r="E2770" s="750">
        <v>4000</v>
      </c>
      <c r="F2770" s="744" t="s">
        <v>8283</v>
      </c>
      <c r="G2770" s="737" t="s">
        <v>8284</v>
      </c>
      <c r="H2770" s="737" t="s">
        <v>2519</v>
      </c>
      <c r="I2770" s="737" t="s">
        <v>2519</v>
      </c>
      <c r="J2770" s="753" t="s">
        <v>2519</v>
      </c>
      <c r="K2770" s="682">
        <v>5</v>
      </c>
      <c r="L2770" s="748">
        <v>11</v>
      </c>
      <c r="M2770" s="749">
        <v>53683.600000000006</v>
      </c>
      <c r="N2770" s="682"/>
      <c r="O2770" s="748"/>
      <c r="P2770" s="749"/>
    </row>
    <row r="2771" spans="1:16" ht="22.5" x14ac:dyDescent="0.2">
      <c r="A2771" s="744">
        <v>480</v>
      </c>
      <c r="B2771" s="744" t="s">
        <v>2598</v>
      </c>
      <c r="C2771" s="744" t="s">
        <v>1201</v>
      </c>
      <c r="D2771" s="746" t="s">
        <v>2614</v>
      </c>
      <c r="E2771" s="750">
        <v>1500</v>
      </c>
      <c r="F2771" s="744" t="s">
        <v>8285</v>
      </c>
      <c r="G2771" s="737" t="s">
        <v>8286</v>
      </c>
      <c r="H2771" s="737" t="s">
        <v>8287</v>
      </c>
      <c r="I2771" s="737" t="s">
        <v>2526</v>
      </c>
      <c r="J2771" s="753" t="s">
        <v>2526</v>
      </c>
      <c r="K2771" s="682">
        <v>1</v>
      </c>
      <c r="L2771" s="748">
        <v>12</v>
      </c>
      <c r="M2771" s="749">
        <v>28841.8</v>
      </c>
      <c r="N2771" s="682">
        <v>1</v>
      </c>
      <c r="O2771" s="748">
        <v>6</v>
      </c>
      <c r="P2771" s="749">
        <v>12690.810000000001</v>
      </c>
    </row>
    <row r="2772" spans="1:16" x14ac:dyDescent="0.2">
      <c r="A2772" s="744">
        <v>480</v>
      </c>
      <c r="B2772" s="744" t="s">
        <v>1264</v>
      </c>
      <c r="C2772" s="744" t="s">
        <v>1201</v>
      </c>
      <c r="D2772" s="746" t="s">
        <v>2674</v>
      </c>
      <c r="E2772" s="750">
        <v>1500</v>
      </c>
      <c r="F2772" s="744" t="s">
        <v>8288</v>
      </c>
      <c r="G2772" s="737" t="s">
        <v>8289</v>
      </c>
      <c r="H2772" s="737" t="s">
        <v>2583</v>
      </c>
      <c r="I2772" s="737" t="s">
        <v>2526</v>
      </c>
      <c r="J2772" s="753" t="s">
        <v>2526</v>
      </c>
      <c r="K2772" s="682">
        <v>1</v>
      </c>
      <c r="L2772" s="748">
        <v>12</v>
      </c>
      <c r="M2772" s="749">
        <v>29558.750000000004</v>
      </c>
      <c r="N2772" s="682">
        <v>1</v>
      </c>
      <c r="O2772" s="748">
        <v>6</v>
      </c>
      <c r="P2772" s="749">
        <v>12905.560000000001</v>
      </c>
    </row>
    <row r="2773" spans="1:16" x14ac:dyDescent="0.2">
      <c r="A2773" s="744">
        <v>480</v>
      </c>
      <c r="B2773" s="744" t="s">
        <v>3203</v>
      </c>
      <c r="C2773" s="744" t="s">
        <v>1201</v>
      </c>
      <c r="D2773" s="746" t="s">
        <v>7654</v>
      </c>
      <c r="E2773" s="750">
        <v>6000</v>
      </c>
      <c r="F2773" s="744" t="s">
        <v>8290</v>
      </c>
      <c r="G2773" s="737" t="s">
        <v>8291</v>
      </c>
      <c r="H2773" s="737" t="s">
        <v>2806</v>
      </c>
      <c r="I2773" s="737" t="s">
        <v>2625</v>
      </c>
      <c r="J2773" s="753" t="s">
        <v>2511</v>
      </c>
      <c r="K2773" s="682">
        <v>2</v>
      </c>
      <c r="L2773" s="748">
        <v>5</v>
      </c>
      <c r="M2773" s="749">
        <v>37913.33</v>
      </c>
      <c r="N2773" s="682"/>
      <c r="O2773" s="748"/>
      <c r="P2773" s="749"/>
    </row>
    <row r="2774" spans="1:16" x14ac:dyDescent="0.2">
      <c r="A2774" s="744">
        <v>480</v>
      </c>
      <c r="B2774" s="744" t="s">
        <v>1264</v>
      </c>
      <c r="C2774" s="744" t="s">
        <v>1201</v>
      </c>
      <c r="D2774" s="746" t="s">
        <v>8292</v>
      </c>
      <c r="E2774" s="750">
        <v>1500</v>
      </c>
      <c r="F2774" s="744" t="s">
        <v>8293</v>
      </c>
      <c r="G2774" s="737" t="s">
        <v>8294</v>
      </c>
      <c r="H2774" s="737" t="s">
        <v>8295</v>
      </c>
      <c r="I2774" s="737" t="s">
        <v>2526</v>
      </c>
      <c r="J2774" s="753" t="s">
        <v>2526</v>
      </c>
      <c r="K2774" s="682">
        <v>1</v>
      </c>
      <c r="L2774" s="748">
        <v>12</v>
      </c>
      <c r="M2774" s="749">
        <v>29667.789999999997</v>
      </c>
      <c r="N2774" s="682">
        <v>1</v>
      </c>
      <c r="O2774" s="748">
        <v>6</v>
      </c>
      <c r="P2774" s="749">
        <v>12921.25</v>
      </c>
    </row>
    <row r="2775" spans="1:16" x14ac:dyDescent="0.2">
      <c r="A2775" s="744">
        <v>480</v>
      </c>
      <c r="B2775" s="744" t="s">
        <v>1264</v>
      </c>
      <c r="C2775" s="744" t="s">
        <v>1201</v>
      </c>
      <c r="D2775" s="746" t="s">
        <v>4436</v>
      </c>
      <c r="E2775" s="750">
        <v>4500</v>
      </c>
      <c r="F2775" s="744" t="s">
        <v>8296</v>
      </c>
      <c r="G2775" s="737" t="s">
        <v>8297</v>
      </c>
      <c r="H2775" s="737" t="s">
        <v>2987</v>
      </c>
      <c r="I2775" s="737" t="s">
        <v>2625</v>
      </c>
      <c r="J2775" s="753" t="s">
        <v>2511</v>
      </c>
      <c r="K2775" s="682">
        <v>1</v>
      </c>
      <c r="L2775" s="748">
        <v>12</v>
      </c>
      <c r="M2775" s="749">
        <v>65281.920000000013</v>
      </c>
      <c r="N2775" s="682">
        <v>1</v>
      </c>
      <c r="O2775" s="748">
        <v>6</v>
      </c>
      <c r="P2775" s="749">
        <v>30841.79</v>
      </c>
    </row>
    <row r="2776" spans="1:16" ht="22.5" x14ac:dyDescent="0.2">
      <c r="A2776" s="744">
        <v>480</v>
      </c>
      <c r="B2776" s="744" t="s">
        <v>2598</v>
      </c>
      <c r="C2776" s="744" t="s">
        <v>1201</v>
      </c>
      <c r="D2776" s="746" t="s">
        <v>4601</v>
      </c>
      <c r="E2776" s="750">
        <v>1500</v>
      </c>
      <c r="F2776" s="744" t="s">
        <v>8298</v>
      </c>
      <c r="G2776" s="737" t="s">
        <v>8299</v>
      </c>
      <c r="H2776" s="737" t="s">
        <v>2578</v>
      </c>
      <c r="I2776" s="737" t="s">
        <v>2625</v>
      </c>
      <c r="J2776" s="753" t="s">
        <v>2511</v>
      </c>
      <c r="K2776" s="682">
        <v>1</v>
      </c>
      <c r="L2776" s="748">
        <v>12</v>
      </c>
      <c r="M2776" s="749">
        <v>28588.179999999993</v>
      </c>
      <c r="N2776" s="682">
        <v>1</v>
      </c>
      <c r="O2776" s="748">
        <v>6</v>
      </c>
      <c r="P2776" s="749">
        <v>12547.490000000002</v>
      </c>
    </row>
    <row r="2777" spans="1:16" x14ac:dyDescent="0.2">
      <c r="A2777" s="744">
        <v>480</v>
      </c>
      <c r="B2777" s="744" t="s">
        <v>2598</v>
      </c>
      <c r="C2777" s="744" t="s">
        <v>1201</v>
      </c>
      <c r="D2777" s="746" t="s">
        <v>4241</v>
      </c>
      <c r="E2777" s="750">
        <v>1500</v>
      </c>
      <c r="F2777" s="744" t="s">
        <v>8300</v>
      </c>
      <c r="G2777" s="737" t="s">
        <v>8301</v>
      </c>
      <c r="H2777" s="737" t="s">
        <v>8302</v>
      </c>
      <c r="I2777" s="737" t="s">
        <v>2526</v>
      </c>
      <c r="J2777" s="753" t="s">
        <v>2526</v>
      </c>
      <c r="K2777" s="682">
        <v>1</v>
      </c>
      <c r="L2777" s="748">
        <v>12</v>
      </c>
      <c r="M2777" s="749">
        <v>28854.590000000007</v>
      </c>
      <c r="N2777" s="682">
        <v>1</v>
      </c>
      <c r="O2777" s="748">
        <v>6</v>
      </c>
      <c r="P2777" s="749">
        <v>12896.41</v>
      </c>
    </row>
    <row r="2778" spans="1:16" x14ac:dyDescent="0.2">
      <c r="A2778" s="744">
        <v>480</v>
      </c>
      <c r="B2778" s="744" t="s">
        <v>2598</v>
      </c>
      <c r="C2778" s="744" t="s">
        <v>1201</v>
      </c>
      <c r="D2778" s="746" t="s">
        <v>2614</v>
      </c>
      <c r="E2778" s="750">
        <v>1500</v>
      </c>
      <c r="F2778" s="744" t="s">
        <v>8303</v>
      </c>
      <c r="G2778" s="737" t="s">
        <v>8304</v>
      </c>
      <c r="H2778" s="737" t="s">
        <v>8305</v>
      </c>
      <c r="I2778" s="737" t="s">
        <v>2625</v>
      </c>
      <c r="J2778" s="753" t="s">
        <v>2511</v>
      </c>
      <c r="K2778" s="682">
        <v>1</v>
      </c>
      <c r="L2778" s="748">
        <v>12</v>
      </c>
      <c r="M2778" s="749">
        <v>29689.439999999999</v>
      </c>
      <c r="N2778" s="682">
        <v>1</v>
      </c>
      <c r="O2778" s="748">
        <v>6</v>
      </c>
      <c r="P2778" s="749">
        <v>12925.54</v>
      </c>
    </row>
    <row r="2779" spans="1:16" x14ac:dyDescent="0.2">
      <c r="A2779" s="744">
        <v>480</v>
      </c>
      <c r="B2779" s="744" t="s">
        <v>2598</v>
      </c>
      <c r="C2779" s="744" t="s">
        <v>1201</v>
      </c>
      <c r="D2779" s="746" t="s">
        <v>2614</v>
      </c>
      <c r="E2779" s="750">
        <v>1500</v>
      </c>
      <c r="F2779" s="744" t="s">
        <v>8306</v>
      </c>
      <c r="G2779" s="737" t="s">
        <v>8307</v>
      </c>
      <c r="H2779" s="737" t="s">
        <v>2929</v>
      </c>
      <c r="I2779" s="737" t="s">
        <v>2526</v>
      </c>
      <c r="J2779" s="753" t="s">
        <v>2526</v>
      </c>
      <c r="K2779" s="682">
        <v>1</v>
      </c>
      <c r="L2779" s="748">
        <v>12</v>
      </c>
      <c r="M2779" s="749">
        <v>29257.449999999993</v>
      </c>
      <c r="N2779" s="682">
        <v>1</v>
      </c>
      <c r="O2779" s="748">
        <v>6</v>
      </c>
      <c r="P2779" s="749">
        <v>12824.59</v>
      </c>
    </row>
    <row r="2780" spans="1:16" ht="22.5" x14ac:dyDescent="0.2">
      <c r="A2780" s="744">
        <v>480</v>
      </c>
      <c r="B2780" s="744" t="s">
        <v>2598</v>
      </c>
      <c r="C2780" s="744" t="s">
        <v>1201</v>
      </c>
      <c r="D2780" s="746" t="s">
        <v>2614</v>
      </c>
      <c r="E2780" s="750">
        <v>1500</v>
      </c>
      <c r="F2780" s="744" t="s">
        <v>8308</v>
      </c>
      <c r="G2780" s="737" t="s">
        <v>8309</v>
      </c>
      <c r="H2780" s="737" t="s">
        <v>8310</v>
      </c>
      <c r="I2780" s="737" t="s">
        <v>2625</v>
      </c>
      <c r="J2780" s="753" t="s">
        <v>2511</v>
      </c>
      <c r="K2780" s="682">
        <v>4</v>
      </c>
      <c r="L2780" s="748">
        <v>12</v>
      </c>
      <c r="M2780" s="749">
        <v>30546.95</v>
      </c>
      <c r="N2780" s="682">
        <v>1</v>
      </c>
      <c r="O2780" s="748">
        <v>6</v>
      </c>
      <c r="P2780" s="749">
        <v>12911.23</v>
      </c>
    </row>
    <row r="2781" spans="1:16" x14ac:dyDescent="0.2">
      <c r="A2781" s="744">
        <v>480</v>
      </c>
      <c r="B2781" s="744" t="s">
        <v>1264</v>
      </c>
      <c r="C2781" s="744" t="s">
        <v>1201</v>
      </c>
      <c r="D2781" s="746" t="s">
        <v>2674</v>
      </c>
      <c r="E2781" s="750">
        <v>1500</v>
      </c>
      <c r="F2781" s="744" t="s">
        <v>8311</v>
      </c>
      <c r="G2781" s="737" t="s">
        <v>8312</v>
      </c>
      <c r="H2781" s="737" t="s">
        <v>2998</v>
      </c>
      <c r="I2781" s="737" t="s">
        <v>2526</v>
      </c>
      <c r="J2781" s="753" t="s">
        <v>2526</v>
      </c>
      <c r="K2781" s="682">
        <v>1</v>
      </c>
      <c r="L2781" s="748">
        <v>12</v>
      </c>
      <c r="M2781" s="749">
        <v>14045.16</v>
      </c>
      <c r="N2781" s="682">
        <v>2</v>
      </c>
      <c r="O2781" s="748">
        <v>6</v>
      </c>
      <c r="P2781" s="749">
        <v>13882.36</v>
      </c>
    </row>
    <row r="2782" spans="1:16" x14ac:dyDescent="0.2">
      <c r="A2782" s="744">
        <v>480</v>
      </c>
      <c r="B2782" s="744" t="s">
        <v>2598</v>
      </c>
      <c r="C2782" s="744" t="s">
        <v>1201</v>
      </c>
      <c r="D2782" s="746" t="s">
        <v>2614</v>
      </c>
      <c r="E2782" s="750">
        <v>1500</v>
      </c>
      <c r="F2782" s="744" t="s">
        <v>8313</v>
      </c>
      <c r="G2782" s="737" t="s">
        <v>8314</v>
      </c>
      <c r="H2782" s="737" t="s">
        <v>8315</v>
      </c>
      <c r="I2782" s="737" t="s">
        <v>2625</v>
      </c>
      <c r="J2782" s="753" t="s">
        <v>2511</v>
      </c>
      <c r="K2782" s="682">
        <v>1</v>
      </c>
      <c r="L2782" s="748">
        <v>12</v>
      </c>
      <c r="M2782" s="749">
        <v>21552.75</v>
      </c>
      <c r="N2782" s="682">
        <v>1</v>
      </c>
      <c r="O2782" s="748">
        <v>6</v>
      </c>
      <c r="P2782" s="749">
        <v>12733.61</v>
      </c>
    </row>
    <row r="2783" spans="1:16" ht="22.5" x14ac:dyDescent="0.2">
      <c r="A2783" s="744">
        <v>480</v>
      </c>
      <c r="B2783" s="744" t="s">
        <v>2598</v>
      </c>
      <c r="C2783" s="744" t="s">
        <v>1201</v>
      </c>
      <c r="D2783" s="746" t="s">
        <v>2548</v>
      </c>
      <c r="E2783" s="750">
        <v>4000</v>
      </c>
      <c r="F2783" s="744" t="s">
        <v>8316</v>
      </c>
      <c r="G2783" s="737" t="s">
        <v>8317</v>
      </c>
      <c r="H2783" s="737" t="s">
        <v>2551</v>
      </c>
      <c r="I2783" s="737" t="s">
        <v>2625</v>
      </c>
      <c r="J2783" s="753" t="s">
        <v>2511</v>
      </c>
      <c r="K2783" s="682">
        <v>5</v>
      </c>
      <c r="L2783" s="748">
        <v>12</v>
      </c>
      <c r="M2783" s="749">
        <v>33082.119999999995</v>
      </c>
      <c r="N2783" s="682">
        <v>1</v>
      </c>
      <c r="O2783" s="748">
        <v>6</v>
      </c>
      <c r="P2783" s="749">
        <v>2223.33</v>
      </c>
    </row>
    <row r="2784" spans="1:16" x14ac:dyDescent="0.2">
      <c r="A2784" s="744">
        <v>480</v>
      </c>
      <c r="B2784" s="744" t="s">
        <v>1264</v>
      </c>
      <c r="C2784" s="744" t="s">
        <v>1201</v>
      </c>
      <c r="D2784" s="746" t="s">
        <v>4258</v>
      </c>
      <c r="E2784" s="750">
        <v>3500</v>
      </c>
      <c r="F2784" s="744" t="s">
        <v>8318</v>
      </c>
      <c r="G2784" s="737" t="s">
        <v>8319</v>
      </c>
      <c r="H2784" s="737" t="s">
        <v>8320</v>
      </c>
      <c r="I2784" s="737" t="s">
        <v>2625</v>
      </c>
      <c r="J2784" s="753" t="s">
        <v>2511</v>
      </c>
      <c r="K2784" s="682">
        <v>5</v>
      </c>
      <c r="L2784" s="748">
        <v>12</v>
      </c>
      <c r="M2784" s="749">
        <v>46479.83</v>
      </c>
      <c r="N2784" s="682">
        <v>2</v>
      </c>
      <c r="O2784" s="748">
        <v>6</v>
      </c>
      <c r="P2784" s="749">
        <v>21690.1</v>
      </c>
    </row>
    <row r="2785" spans="1:16" ht="22.5" x14ac:dyDescent="0.2">
      <c r="A2785" s="744">
        <v>480</v>
      </c>
      <c r="B2785" s="744" t="s">
        <v>2598</v>
      </c>
      <c r="C2785" s="744" t="s">
        <v>1201</v>
      </c>
      <c r="D2785" s="746" t="s">
        <v>2700</v>
      </c>
      <c r="E2785" s="750">
        <v>1800</v>
      </c>
      <c r="F2785" s="744" t="s">
        <v>8321</v>
      </c>
      <c r="G2785" s="737" t="s">
        <v>8322</v>
      </c>
      <c r="H2785" s="737" t="s">
        <v>8323</v>
      </c>
      <c r="I2785" s="737" t="s">
        <v>2625</v>
      </c>
      <c r="J2785" s="753" t="s">
        <v>2511</v>
      </c>
      <c r="K2785" s="682">
        <v>5</v>
      </c>
      <c r="L2785" s="748">
        <v>12</v>
      </c>
      <c r="M2785" s="749">
        <v>33217.57</v>
      </c>
      <c r="N2785" s="682">
        <v>2</v>
      </c>
      <c r="O2785" s="748">
        <v>6</v>
      </c>
      <c r="P2785" s="749">
        <v>14727.119999999999</v>
      </c>
    </row>
    <row r="2786" spans="1:16" ht="22.5" x14ac:dyDescent="0.2">
      <c r="A2786" s="744">
        <v>480</v>
      </c>
      <c r="B2786" s="744" t="s">
        <v>2598</v>
      </c>
      <c r="C2786" s="744" t="s">
        <v>1201</v>
      </c>
      <c r="D2786" s="746" t="s">
        <v>2604</v>
      </c>
      <c r="E2786" s="750">
        <v>1500</v>
      </c>
      <c r="F2786" s="744" t="s">
        <v>8324</v>
      </c>
      <c r="G2786" s="737" t="s">
        <v>8325</v>
      </c>
      <c r="H2786" s="737" t="s">
        <v>8326</v>
      </c>
      <c r="I2786" s="737" t="s">
        <v>2625</v>
      </c>
      <c r="J2786" s="753" t="s">
        <v>2511</v>
      </c>
      <c r="K2786" s="682">
        <v>1</v>
      </c>
      <c r="L2786" s="748">
        <v>12</v>
      </c>
      <c r="M2786" s="749">
        <v>29328.439999999995</v>
      </c>
      <c r="N2786" s="682">
        <v>1</v>
      </c>
      <c r="O2786" s="748">
        <v>6</v>
      </c>
      <c r="P2786" s="749">
        <v>13063.33</v>
      </c>
    </row>
    <row r="2787" spans="1:16" ht="22.5" x14ac:dyDescent="0.2">
      <c r="A2787" s="744">
        <v>480</v>
      </c>
      <c r="B2787" s="744" t="s">
        <v>2598</v>
      </c>
      <c r="C2787" s="744" t="s">
        <v>1201</v>
      </c>
      <c r="D2787" s="746" t="s">
        <v>2614</v>
      </c>
      <c r="E2787" s="750">
        <v>1500</v>
      </c>
      <c r="F2787" s="744" t="s">
        <v>8327</v>
      </c>
      <c r="G2787" s="737" t="s">
        <v>8328</v>
      </c>
      <c r="H2787" s="737" t="s">
        <v>8329</v>
      </c>
      <c r="I2787" s="737" t="s">
        <v>2625</v>
      </c>
      <c r="J2787" s="753" t="s">
        <v>2511</v>
      </c>
      <c r="K2787" s="682">
        <v>1</v>
      </c>
      <c r="L2787" s="748">
        <v>12</v>
      </c>
      <c r="M2787" s="749">
        <v>29245.929999999997</v>
      </c>
      <c r="N2787" s="682">
        <v>1</v>
      </c>
      <c r="O2787" s="748">
        <v>6</v>
      </c>
      <c r="P2787" s="749">
        <v>12807.78</v>
      </c>
    </row>
    <row r="2788" spans="1:16" x14ac:dyDescent="0.2">
      <c r="A2788" s="744">
        <v>480</v>
      </c>
      <c r="B2788" s="744" t="s">
        <v>2598</v>
      </c>
      <c r="C2788" s="744" t="s">
        <v>1201</v>
      </c>
      <c r="D2788" s="746" t="s">
        <v>2604</v>
      </c>
      <c r="E2788" s="750">
        <v>1500</v>
      </c>
      <c r="F2788" s="744" t="s">
        <v>8330</v>
      </c>
      <c r="G2788" s="737" t="s">
        <v>8331</v>
      </c>
      <c r="H2788" s="737" t="s">
        <v>8332</v>
      </c>
      <c r="I2788" s="737" t="s">
        <v>2625</v>
      </c>
      <c r="J2788" s="753" t="s">
        <v>2511</v>
      </c>
      <c r="K2788" s="682">
        <v>1</v>
      </c>
      <c r="L2788" s="748">
        <v>12</v>
      </c>
      <c r="M2788" s="749">
        <v>29632.909999999996</v>
      </c>
      <c r="N2788" s="682">
        <v>1</v>
      </c>
      <c r="O2788" s="748">
        <v>6</v>
      </c>
      <c r="P2788" s="749">
        <v>12926.119999999999</v>
      </c>
    </row>
    <row r="2789" spans="1:16" x14ac:dyDescent="0.2">
      <c r="A2789" s="744">
        <v>480</v>
      </c>
      <c r="B2789" s="744" t="s">
        <v>1264</v>
      </c>
      <c r="C2789" s="744" t="s">
        <v>1201</v>
      </c>
      <c r="D2789" s="746" t="s">
        <v>2614</v>
      </c>
      <c r="E2789" s="750">
        <v>1500</v>
      </c>
      <c r="F2789" s="744" t="s">
        <v>8333</v>
      </c>
      <c r="G2789" s="737" t="s">
        <v>8334</v>
      </c>
      <c r="H2789" s="737" t="s">
        <v>2587</v>
      </c>
      <c r="I2789" s="737" t="s">
        <v>2526</v>
      </c>
      <c r="J2789" s="753" t="s">
        <v>2526</v>
      </c>
      <c r="K2789" s="682">
        <v>4</v>
      </c>
      <c r="L2789" s="748">
        <v>12</v>
      </c>
      <c r="M2789" s="749">
        <v>29503.879999999994</v>
      </c>
      <c r="N2789" s="682">
        <v>1</v>
      </c>
      <c r="O2789" s="748">
        <v>6</v>
      </c>
      <c r="P2789" s="749">
        <v>12861.66</v>
      </c>
    </row>
    <row r="2790" spans="1:16" ht="22.5" x14ac:dyDescent="0.2">
      <c r="A2790" s="744">
        <v>480</v>
      </c>
      <c r="B2790" s="744" t="s">
        <v>1264</v>
      </c>
      <c r="C2790" s="744" t="s">
        <v>1201</v>
      </c>
      <c r="D2790" s="746" t="s">
        <v>2614</v>
      </c>
      <c r="E2790" s="750">
        <v>1500</v>
      </c>
      <c r="F2790" s="744" t="s">
        <v>8335</v>
      </c>
      <c r="G2790" s="737" t="s">
        <v>8336</v>
      </c>
      <c r="H2790" s="737" t="s">
        <v>3472</v>
      </c>
      <c r="I2790" s="737" t="s">
        <v>2625</v>
      </c>
      <c r="J2790" s="753" t="s">
        <v>8337</v>
      </c>
      <c r="K2790" s="682">
        <v>1</v>
      </c>
      <c r="L2790" s="748">
        <v>1</v>
      </c>
      <c r="M2790" s="749">
        <v>2580.14</v>
      </c>
      <c r="N2790" s="682"/>
      <c r="O2790" s="748"/>
      <c r="P2790" s="749"/>
    </row>
    <row r="2791" spans="1:16" x14ac:dyDescent="0.2">
      <c r="A2791" s="744">
        <v>480</v>
      </c>
      <c r="B2791" s="744" t="s">
        <v>2598</v>
      </c>
      <c r="C2791" s="744" t="s">
        <v>1201</v>
      </c>
      <c r="D2791" s="746" t="s">
        <v>2700</v>
      </c>
      <c r="E2791" s="750">
        <v>1800</v>
      </c>
      <c r="F2791" s="744" t="s">
        <v>8338</v>
      </c>
      <c r="G2791" s="737" t="s">
        <v>8339</v>
      </c>
      <c r="H2791" s="737" t="s">
        <v>2640</v>
      </c>
      <c r="I2791" s="737" t="s">
        <v>2625</v>
      </c>
      <c r="J2791" s="753" t="s">
        <v>2511</v>
      </c>
      <c r="K2791" s="682">
        <v>1</v>
      </c>
      <c r="L2791" s="748">
        <v>12</v>
      </c>
      <c r="M2791" s="749">
        <v>32813.279999999992</v>
      </c>
      <c r="N2791" s="682">
        <v>1</v>
      </c>
      <c r="O2791" s="748">
        <v>6</v>
      </c>
      <c r="P2791" s="749">
        <v>14568.39</v>
      </c>
    </row>
    <row r="2792" spans="1:16" x14ac:dyDescent="0.2">
      <c r="A2792" s="744">
        <v>480</v>
      </c>
      <c r="B2792" s="744" t="s">
        <v>1264</v>
      </c>
      <c r="C2792" s="744" t="s">
        <v>1201</v>
      </c>
      <c r="D2792" s="746" t="s">
        <v>8340</v>
      </c>
      <c r="E2792" s="750">
        <v>3500</v>
      </c>
      <c r="F2792" s="744" t="s">
        <v>8341</v>
      </c>
      <c r="G2792" s="737" t="s">
        <v>8342</v>
      </c>
      <c r="H2792" s="737" t="s">
        <v>8343</v>
      </c>
      <c r="I2792" s="737" t="s">
        <v>2625</v>
      </c>
      <c r="J2792" s="753" t="s">
        <v>2511</v>
      </c>
      <c r="K2792" s="682">
        <v>1</v>
      </c>
      <c r="L2792" s="748">
        <v>3</v>
      </c>
      <c r="M2792" s="749">
        <v>14436.12</v>
      </c>
      <c r="N2792" s="682"/>
      <c r="O2792" s="748"/>
      <c r="P2792" s="749"/>
    </row>
    <row r="2793" spans="1:16" x14ac:dyDescent="0.2">
      <c r="A2793" s="744">
        <v>480</v>
      </c>
      <c r="B2793" s="744" t="s">
        <v>1264</v>
      </c>
      <c r="C2793" s="744" t="s">
        <v>1201</v>
      </c>
      <c r="D2793" s="746" t="s">
        <v>3141</v>
      </c>
      <c r="E2793" s="750">
        <v>2100</v>
      </c>
      <c r="F2793" s="744" t="s">
        <v>8344</v>
      </c>
      <c r="G2793" s="737" t="s">
        <v>8345</v>
      </c>
      <c r="H2793" s="737" t="s">
        <v>3263</v>
      </c>
      <c r="I2793" s="737" t="s">
        <v>2526</v>
      </c>
      <c r="J2793" s="753" t="s">
        <v>2526</v>
      </c>
      <c r="K2793" s="682">
        <v>1</v>
      </c>
      <c r="L2793" s="748">
        <v>12</v>
      </c>
      <c r="M2793" s="749">
        <v>36400.369999999995</v>
      </c>
      <c r="N2793" s="682">
        <v>1</v>
      </c>
      <c r="O2793" s="748">
        <v>6</v>
      </c>
      <c r="P2793" s="749">
        <v>16333.19</v>
      </c>
    </row>
    <row r="2794" spans="1:16" x14ac:dyDescent="0.2">
      <c r="A2794" s="744">
        <v>480</v>
      </c>
      <c r="B2794" s="744" t="s">
        <v>1264</v>
      </c>
      <c r="C2794" s="744" t="s">
        <v>1201</v>
      </c>
      <c r="D2794" s="746" t="s">
        <v>2650</v>
      </c>
      <c r="E2794" s="750">
        <v>2100</v>
      </c>
      <c r="F2794" s="744" t="s">
        <v>8346</v>
      </c>
      <c r="G2794" s="737" t="s">
        <v>8347</v>
      </c>
      <c r="H2794" s="737" t="s">
        <v>8348</v>
      </c>
      <c r="I2794" s="737" t="s">
        <v>2625</v>
      </c>
      <c r="J2794" s="753" t="s">
        <v>2511</v>
      </c>
      <c r="K2794" s="682">
        <v>6</v>
      </c>
      <c r="L2794" s="748">
        <v>12</v>
      </c>
      <c r="M2794" s="749">
        <v>30826.220000000005</v>
      </c>
      <c r="N2794" s="682">
        <v>2</v>
      </c>
      <c r="O2794" s="748">
        <v>6</v>
      </c>
      <c r="P2794" s="749">
        <v>13513.52</v>
      </c>
    </row>
    <row r="2795" spans="1:16" ht="22.5" x14ac:dyDescent="0.2">
      <c r="A2795" s="744">
        <v>480</v>
      </c>
      <c r="B2795" s="744" t="s">
        <v>2598</v>
      </c>
      <c r="C2795" s="744" t="s">
        <v>1201</v>
      </c>
      <c r="D2795" s="746" t="s">
        <v>2690</v>
      </c>
      <c r="E2795" s="750">
        <v>1500</v>
      </c>
      <c r="F2795" s="744" t="s">
        <v>8349</v>
      </c>
      <c r="G2795" s="737" t="s">
        <v>8350</v>
      </c>
      <c r="H2795" s="737" t="s">
        <v>8351</v>
      </c>
      <c r="I2795" s="737" t="s">
        <v>2625</v>
      </c>
      <c r="J2795" s="753" t="s">
        <v>2511</v>
      </c>
      <c r="K2795" s="682">
        <v>1</v>
      </c>
      <c r="L2795" s="748">
        <v>12</v>
      </c>
      <c r="M2795" s="749">
        <v>25504.69</v>
      </c>
      <c r="N2795" s="682">
        <v>1</v>
      </c>
      <c r="O2795" s="748">
        <v>6</v>
      </c>
      <c r="P2795" s="749">
        <v>12986.380000000001</v>
      </c>
    </row>
    <row r="2796" spans="1:16" x14ac:dyDescent="0.2">
      <c r="A2796" s="744">
        <v>480</v>
      </c>
      <c r="B2796" s="744" t="s">
        <v>1264</v>
      </c>
      <c r="C2796" s="744" t="s">
        <v>1201</v>
      </c>
      <c r="D2796" s="746" t="s">
        <v>5331</v>
      </c>
      <c r="E2796" s="750">
        <v>6000</v>
      </c>
      <c r="F2796" s="744" t="s">
        <v>8352</v>
      </c>
      <c r="G2796" s="737" t="s">
        <v>8353</v>
      </c>
      <c r="H2796" s="737" t="s">
        <v>8354</v>
      </c>
      <c r="I2796" s="737" t="s">
        <v>2625</v>
      </c>
      <c r="J2796" s="753" t="s">
        <v>2511</v>
      </c>
      <c r="K2796" s="682">
        <v>5</v>
      </c>
      <c r="L2796" s="748">
        <v>12</v>
      </c>
      <c r="M2796" s="749">
        <v>77645.009999999995</v>
      </c>
      <c r="N2796" s="682">
        <v>2</v>
      </c>
      <c r="O2796" s="748">
        <v>6</v>
      </c>
      <c r="P2796" s="749">
        <v>36922.910000000003</v>
      </c>
    </row>
    <row r="2797" spans="1:16" x14ac:dyDescent="0.2">
      <c r="A2797" s="744">
        <v>480</v>
      </c>
      <c r="B2797" s="744" t="s">
        <v>2598</v>
      </c>
      <c r="C2797" s="744" t="s">
        <v>1201</v>
      </c>
      <c r="D2797" s="746" t="s">
        <v>2614</v>
      </c>
      <c r="E2797" s="750">
        <v>1500</v>
      </c>
      <c r="F2797" s="744" t="s">
        <v>8355</v>
      </c>
      <c r="G2797" s="737" t="s">
        <v>8356</v>
      </c>
      <c r="H2797" s="737" t="s">
        <v>8357</v>
      </c>
      <c r="I2797" s="737" t="s">
        <v>2625</v>
      </c>
      <c r="J2797" s="753" t="s">
        <v>2511</v>
      </c>
      <c r="K2797" s="682">
        <v>1</v>
      </c>
      <c r="L2797" s="748">
        <v>12</v>
      </c>
      <c r="M2797" s="749">
        <v>29619.039999999997</v>
      </c>
      <c r="N2797" s="682">
        <v>1</v>
      </c>
      <c r="O2797" s="748">
        <v>6</v>
      </c>
      <c r="P2797" s="749">
        <v>12929.72</v>
      </c>
    </row>
    <row r="2798" spans="1:16" ht="22.5" x14ac:dyDescent="0.2">
      <c r="A2798" s="744">
        <v>480</v>
      </c>
      <c r="B2798" s="744" t="s">
        <v>1264</v>
      </c>
      <c r="C2798" s="744" t="s">
        <v>1201</v>
      </c>
      <c r="D2798" s="746" t="s">
        <v>3007</v>
      </c>
      <c r="E2798" s="750">
        <v>2100</v>
      </c>
      <c r="F2798" s="744" t="s">
        <v>8358</v>
      </c>
      <c r="G2798" s="737" t="s">
        <v>8359</v>
      </c>
      <c r="H2798" s="737" t="s">
        <v>2607</v>
      </c>
      <c r="I2798" s="737" t="s">
        <v>2526</v>
      </c>
      <c r="J2798" s="753" t="s">
        <v>2526</v>
      </c>
      <c r="K2798" s="682">
        <v>1</v>
      </c>
      <c r="L2798" s="748">
        <v>12</v>
      </c>
      <c r="M2798" s="749">
        <v>35939.050000000003</v>
      </c>
      <c r="N2798" s="682">
        <v>1</v>
      </c>
      <c r="O2798" s="748">
        <v>6</v>
      </c>
      <c r="P2798" s="749">
        <v>16311.53</v>
      </c>
    </row>
    <row r="2799" spans="1:16" x14ac:dyDescent="0.2">
      <c r="A2799" s="744">
        <v>480</v>
      </c>
      <c r="B2799" s="744" t="s">
        <v>2598</v>
      </c>
      <c r="C2799" s="744" t="s">
        <v>1201</v>
      </c>
      <c r="D2799" s="746" t="s">
        <v>2611</v>
      </c>
      <c r="E2799" s="750">
        <v>1500</v>
      </c>
      <c r="F2799" s="744" t="s">
        <v>8360</v>
      </c>
      <c r="G2799" s="737" t="s">
        <v>8361</v>
      </c>
      <c r="H2799" s="737" t="s">
        <v>2587</v>
      </c>
      <c r="I2799" s="737" t="s">
        <v>2526</v>
      </c>
      <c r="J2799" s="753" t="s">
        <v>2526</v>
      </c>
      <c r="K2799" s="682">
        <v>5</v>
      </c>
      <c r="L2799" s="748">
        <v>12</v>
      </c>
      <c r="M2799" s="749">
        <v>22831.030000000002</v>
      </c>
      <c r="N2799" s="682">
        <v>2</v>
      </c>
      <c r="O2799" s="748">
        <v>6</v>
      </c>
      <c r="P2799" s="749">
        <v>9751.0499999999993</v>
      </c>
    </row>
    <row r="2800" spans="1:16" x14ac:dyDescent="0.2">
      <c r="A2800" s="744">
        <v>480</v>
      </c>
      <c r="B2800" s="744" t="s">
        <v>2598</v>
      </c>
      <c r="C2800" s="744" t="s">
        <v>1201</v>
      </c>
      <c r="D2800" s="746" t="s">
        <v>2700</v>
      </c>
      <c r="E2800" s="750">
        <v>1800</v>
      </c>
      <c r="F2800" s="744" t="s">
        <v>8362</v>
      </c>
      <c r="G2800" s="737" t="s">
        <v>8363</v>
      </c>
      <c r="H2800" s="737" t="s">
        <v>6289</v>
      </c>
      <c r="I2800" s="737" t="s">
        <v>2625</v>
      </c>
      <c r="J2800" s="753" t="s">
        <v>2511</v>
      </c>
      <c r="K2800" s="682">
        <v>1</v>
      </c>
      <c r="L2800" s="748">
        <v>12</v>
      </c>
      <c r="M2800" s="749">
        <v>33140.57</v>
      </c>
      <c r="N2800" s="682">
        <v>1</v>
      </c>
      <c r="O2800" s="748">
        <v>6</v>
      </c>
      <c r="P2800" s="749">
        <v>14728.080000000002</v>
      </c>
    </row>
    <row r="2801" spans="1:16" x14ac:dyDescent="0.2">
      <c r="A2801" s="744">
        <v>480</v>
      </c>
      <c r="B2801" s="744" t="s">
        <v>1264</v>
      </c>
      <c r="C2801" s="744" t="s">
        <v>1201</v>
      </c>
      <c r="D2801" s="746" t="s">
        <v>4100</v>
      </c>
      <c r="E2801" s="750">
        <v>1500</v>
      </c>
      <c r="F2801" s="744" t="s">
        <v>8364</v>
      </c>
      <c r="G2801" s="737" t="s">
        <v>8365</v>
      </c>
      <c r="H2801" s="737" t="s">
        <v>3874</v>
      </c>
      <c r="I2801" s="737" t="s">
        <v>2526</v>
      </c>
      <c r="J2801" s="753" t="s">
        <v>2526</v>
      </c>
      <c r="K2801" s="682">
        <v>1</v>
      </c>
      <c r="L2801" s="748">
        <v>12</v>
      </c>
      <c r="M2801" s="749">
        <v>28565.679999999993</v>
      </c>
      <c r="N2801" s="682">
        <v>1</v>
      </c>
      <c r="O2801" s="748">
        <v>6</v>
      </c>
      <c r="P2801" s="749">
        <v>12805.279999999999</v>
      </c>
    </row>
    <row r="2802" spans="1:16" x14ac:dyDescent="0.2">
      <c r="A2802" s="744">
        <v>480</v>
      </c>
      <c r="B2802" s="744" t="s">
        <v>2598</v>
      </c>
      <c r="C2802" s="744" t="s">
        <v>1201</v>
      </c>
      <c r="D2802" s="746" t="s">
        <v>2781</v>
      </c>
      <c r="E2802" s="750">
        <v>3500</v>
      </c>
      <c r="F2802" s="744" t="s">
        <v>8366</v>
      </c>
      <c r="G2802" s="737" t="s">
        <v>8367</v>
      </c>
      <c r="H2802" s="737" t="s">
        <v>8368</v>
      </c>
      <c r="I2802" s="737" t="s">
        <v>2625</v>
      </c>
      <c r="J2802" s="753" t="s">
        <v>2511</v>
      </c>
      <c r="K2802" s="682">
        <v>1</v>
      </c>
      <c r="L2802" s="748">
        <v>12</v>
      </c>
      <c r="M2802" s="749">
        <v>53699.729999999996</v>
      </c>
      <c r="N2802" s="682">
        <v>1</v>
      </c>
      <c r="O2802" s="748">
        <v>6</v>
      </c>
      <c r="P2802" s="749">
        <v>24930</v>
      </c>
    </row>
    <row r="2803" spans="1:16" ht="22.5" x14ac:dyDescent="0.2">
      <c r="A2803" s="744">
        <v>480</v>
      </c>
      <c r="B2803" s="744" t="s">
        <v>1264</v>
      </c>
      <c r="C2803" s="744" t="s">
        <v>1201</v>
      </c>
      <c r="D2803" s="746" t="s">
        <v>2865</v>
      </c>
      <c r="E2803" s="750">
        <v>1800</v>
      </c>
      <c r="F2803" s="744" t="s">
        <v>8369</v>
      </c>
      <c r="G2803" s="737" t="s">
        <v>8370</v>
      </c>
      <c r="H2803" s="737" t="s">
        <v>2519</v>
      </c>
      <c r="I2803" s="737" t="s">
        <v>2519</v>
      </c>
      <c r="J2803" s="753" t="s">
        <v>2519</v>
      </c>
      <c r="K2803" s="682"/>
      <c r="L2803" s="748"/>
      <c r="M2803" s="749"/>
      <c r="N2803" s="682">
        <v>1</v>
      </c>
      <c r="O2803" s="748">
        <v>6</v>
      </c>
      <c r="P2803" s="749">
        <v>11637.74</v>
      </c>
    </row>
    <row r="2804" spans="1:16" x14ac:dyDescent="0.2">
      <c r="A2804" s="744">
        <v>480</v>
      </c>
      <c r="B2804" s="744" t="s">
        <v>2598</v>
      </c>
      <c r="C2804" s="744" t="s">
        <v>1201</v>
      </c>
      <c r="D2804" s="746" t="s">
        <v>2614</v>
      </c>
      <c r="E2804" s="750">
        <v>1500</v>
      </c>
      <c r="F2804" s="744" t="s">
        <v>8371</v>
      </c>
      <c r="G2804" s="737" t="s">
        <v>8372</v>
      </c>
      <c r="H2804" s="737" t="s">
        <v>3087</v>
      </c>
      <c r="I2804" s="737" t="s">
        <v>2526</v>
      </c>
      <c r="J2804" s="753" t="s">
        <v>2526</v>
      </c>
      <c r="K2804" s="682">
        <v>1</v>
      </c>
      <c r="L2804" s="748">
        <v>12</v>
      </c>
      <c r="M2804" s="749">
        <v>29123.030000000002</v>
      </c>
      <c r="N2804" s="682">
        <v>1</v>
      </c>
      <c r="O2804" s="748">
        <v>6</v>
      </c>
      <c r="P2804" s="749">
        <v>12713.760000000002</v>
      </c>
    </row>
    <row r="2805" spans="1:16" ht="22.5" x14ac:dyDescent="0.2">
      <c r="A2805" s="744">
        <v>480</v>
      </c>
      <c r="B2805" s="744" t="s">
        <v>2598</v>
      </c>
      <c r="C2805" s="744" t="s">
        <v>1201</v>
      </c>
      <c r="D2805" s="746" t="s">
        <v>2700</v>
      </c>
      <c r="E2805" s="750">
        <v>1800</v>
      </c>
      <c r="F2805" s="744" t="s">
        <v>8373</v>
      </c>
      <c r="G2805" s="737" t="s">
        <v>8374</v>
      </c>
      <c r="H2805" s="737" t="s">
        <v>8375</v>
      </c>
      <c r="I2805" s="737" t="s">
        <v>2625</v>
      </c>
      <c r="J2805" s="753" t="s">
        <v>2511</v>
      </c>
      <c r="K2805" s="682">
        <v>1</v>
      </c>
      <c r="L2805" s="748">
        <v>12</v>
      </c>
      <c r="M2805" s="749">
        <v>33287.039999999994</v>
      </c>
      <c r="N2805" s="682">
        <v>1</v>
      </c>
      <c r="O2805" s="748">
        <v>6</v>
      </c>
      <c r="P2805" s="749">
        <v>14723.599999999999</v>
      </c>
    </row>
    <row r="2806" spans="1:16" x14ac:dyDescent="0.2">
      <c r="A2806" s="744">
        <v>480</v>
      </c>
      <c r="B2806" s="744" t="s">
        <v>1264</v>
      </c>
      <c r="C2806" s="744" t="s">
        <v>1201</v>
      </c>
      <c r="D2806" s="746" t="s">
        <v>3274</v>
      </c>
      <c r="E2806" s="750">
        <v>2100</v>
      </c>
      <c r="F2806" s="744" t="s">
        <v>8376</v>
      </c>
      <c r="G2806" s="737" t="s">
        <v>8377</v>
      </c>
      <c r="H2806" s="737" t="s">
        <v>8378</v>
      </c>
      <c r="I2806" s="737" t="s">
        <v>2625</v>
      </c>
      <c r="J2806" s="753" t="s">
        <v>2511</v>
      </c>
      <c r="K2806" s="682">
        <v>6</v>
      </c>
      <c r="L2806" s="748">
        <v>12</v>
      </c>
      <c r="M2806" s="749">
        <v>30880.610000000004</v>
      </c>
      <c r="N2806" s="682">
        <v>2</v>
      </c>
      <c r="O2806" s="748">
        <v>6</v>
      </c>
      <c r="P2806" s="749">
        <v>13530</v>
      </c>
    </row>
    <row r="2807" spans="1:16" x14ac:dyDescent="0.2">
      <c r="A2807" s="744">
        <v>480</v>
      </c>
      <c r="B2807" s="744" t="s">
        <v>2598</v>
      </c>
      <c r="C2807" s="744" t="s">
        <v>1201</v>
      </c>
      <c r="D2807" s="746" t="s">
        <v>2641</v>
      </c>
      <c r="E2807" s="750">
        <v>2100</v>
      </c>
      <c r="F2807" s="744" t="s">
        <v>8379</v>
      </c>
      <c r="G2807" s="737" t="s">
        <v>8380</v>
      </c>
      <c r="H2807" s="737" t="s">
        <v>3506</v>
      </c>
      <c r="I2807" s="737" t="s">
        <v>2625</v>
      </c>
      <c r="J2807" s="753" t="s">
        <v>2511</v>
      </c>
      <c r="K2807" s="682">
        <v>1</v>
      </c>
      <c r="L2807" s="748">
        <v>12</v>
      </c>
      <c r="M2807" s="749">
        <v>37157.47</v>
      </c>
      <c r="N2807" s="682">
        <v>1</v>
      </c>
      <c r="O2807" s="748">
        <v>6</v>
      </c>
      <c r="P2807" s="749">
        <v>16356.49</v>
      </c>
    </row>
    <row r="2808" spans="1:16" x14ac:dyDescent="0.2">
      <c r="A2808" s="744">
        <v>480</v>
      </c>
      <c r="B2808" s="744" t="s">
        <v>2598</v>
      </c>
      <c r="C2808" s="744" t="s">
        <v>1201</v>
      </c>
      <c r="D2808" s="746" t="s">
        <v>2614</v>
      </c>
      <c r="E2808" s="750">
        <v>1500</v>
      </c>
      <c r="F2808" s="744" t="s">
        <v>8381</v>
      </c>
      <c r="G2808" s="737" t="s">
        <v>8382</v>
      </c>
      <c r="H2808" s="737" t="s">
        <v>5378</v>
      </c>
      <c r="I2808" s="737" t="s">
        <v>2625</v>
      </c>
      <c r="J2808" s="753" t="s">
        <v>2511</v>
      </c>
      <c r="K2808" s="682">
        <v>5</v>
      </c>
      <c r="L2808" s="748">
        <v>12</v>
      </c>
      <c r="M2808" s="749">
        <v>29230.98</v>
      </c>
      <c r="N2808" s="682">
        <v>2</v>
      </c>
      <c r="O2808" s="748">
        <v>6</v>
      </c>
      <c r="P2808" s="749">
        <v>12816.8</v>
      </c>
    </row>
    <row r="2809" spans="1:16" x14ac:dyDescent="0.2">
      <c r="A2809" s="744">
        <v>480</v>
      </c>
      <c r="B2809" s="744" t="s">
        <v>2598</v>
      </c>
      <c r="C2809" s="744" t="s">
        <v>1201</v>
      </c>
      <c r="D2809" s="746" t="s">
        <v>2614</v>
      </c>
      <c r="E2809" s="750">
        <v>1500</v>
      </c>
      <c r="F2809" s="744" t="s">
        <v>8383</v>
      </c>
      <c r="G2809" s="737" t="s">
        <v>8384</v>
      </c>
      <c r="H2809" s="737" t="s">
        <v>3524</v>
      </c>
      <c r="I2809" s="737" t="s">
        <v>2625</v>
      </c>
      <c r="J2809" s="753" t="s">
        <v>2511</v>
      </c>
      <c r="K2809" s="682">
        <v>5</v>
      </c>
      <c r="L2809" s="748">
        <v>12</v>
      </c>
      <c r="M2809" s="749">
        <v>23622.58</v>
      </c>
      <c r="N2809" s="682">
        <v>2</v>
      </c>
      <c r="O2809" s="748">
        <v>6</v>
      </c>
      <c r="P2809" s="749">
        <v>9909.06</v>
      </c>
    </row>
    <row r="2810" spans="1:16" x14ac:dyDescent="0.2">
      <c r="A2810" s="744">
        <v>480</v>
      </c>
      <c r="B2810" s="744" t="s">
        <v>1264</v>
      </c>
      <c r="C2810" s="744" t="s">
        <v>1201</v>
      </c>
      <c r="D2810" s="746" t="s">
        <v>3330</v>
      </c>
      <c r="E2810" s="750">
        <v>6000</v>
      </c>
      <c r="F2810" s="744" t="s">
        <v>8385</v>
      </c>
      <c r="G2810" s="737" t="s">
        <v>8386</v>
      </c>
      <c r="H2810" s="737" t="s">
        <v>4885</v>
      </c>
      <c r="I2810" s="737" t="s">
        <v>2625</v>
      </c>
      <c r="J2810" s="753" t="s">
        <v>2511</v>
      </c>
      <c r="K2810" s="682">
        <v>1</v>
      </c>
      <c r="L2810" s="748">
        <v>12</v>
      </c>
      <c r="M2810" s="749">
        <v>75267.900000000009</v>
      </c>
      <c r="N2810" s="682">
        <v>1</v>
      </c>
      <c r="O2810" s="748">
        <v>6</v>
      </c>
      <c r="P2810" s="749">
        <v>38357.08</v>
      </c>
    </row>
    <row r="2811" spans="1:16" x14ac:dyDescent="0.2">
      <c r="A2811" s="744">
        <v>480</v>
      </c>
      <c r="B2811" s="744" t="s">
        <v>2598</v>
      </c>
      <c r="C2811" s="744" t="s">
        <v>1201</v>
      </c>
      <c r="D2811" s="746" t="s">
        <v>2614</v>
      </c>
      <c r="E2811" s="750">
        <v>1500</v>
      </c>
      <c r="F2811" s="744" t="s">
        <v>8387</v>
      </c>
      <c r="G2811" s="737" t="s">
        <v>8388</v>
      </c>
      <c r="H2811" s="737" t="s">
        <v>2873</v>
      </c>
      <c r="I2811" s="737" t="s">
        <v>2625</v>
      </c>
      <c r="J2811" s="753" t="s">
        <v>2511</v>
      </c>
      <c r="K2811" s="682">
        <v>1</v>
      </c>
      <c r="L2811" s="748">
        <v>12</v>
      </c>
      <c r="M2811" s="749">
        <v>27631.689999999995</v>
      </c>
      <c r="N2811" s="682">
        <v>1</v>
      </c>
      <c r="O2811" s="748">
        <v>6</v>
      </c>
      <c r="P2811" s="749">
        <v>12686.8</v>
      </c>
    </row>
    <row r="2812" spans="1:16" x14ac:dyDescent="0.2">
      <c r="A2812" s="744">
        <v>480</v>
      </c>
      <c r="B2812" s="744" t="s">
        <v>2598</v>
      </c>
      <c r="C2812" s="744" t="s">
        <v>1201</v>
      </c>
      <c r="D2812" s="746" t="s">
        <v>5968</v>
      </c>
      <c r="E2812" s="750">
        <v>2500</v>
      </c>
      <c r="F2812" s="744" t="s">
        <v>8389</v>
      </c>
      <c r="G2812" s="737" t="s">
        <v>8390</v>
      </c>
      <c r="H2812" s="737" t="s">
        <v>2640</v>
      </c>
      <c r="I2812" s="737" t="s">
        <v>2625</v>
      </c>
      <c r="J2812" s="753" t="s">
        <v>2511</v>
      </c>
      <c r="K2812" s="682">
        <v>1</v>
      </c>
      <c r="L2812" s="748">
        <v>12</v>
      </c>
      <c r="M2812" s="749">
        <v>35064.409999999996</v>
      </c>
      <c r="N2812" s="682">
        <v>1</v>
      </c>
      <c r="O2812" s="748">
        <v>6</v>
      </c>
      <c r="P2812" s="749">
        <v>15829.83</v>
      </c>
    </row>
    <row r="2813" spans="1:16" x14ac:dyDescent="0.2">
      <c r="A2813" s="744">
        <v>480</v>
      </c>
      <c r="B2813" s="744" t="s">
        <v>2598</v>
      </c>
      <c r="C2813" s="744" t="s">
        <v>1201</v>
      </c>
      <c r="D2813" s="746" t="s">
        <v>2700</v>
      </c>
      <c r="E2813" s="750">
        <v>1800</v>
      </c>
      <c r="F2813" s="744" t="s">
        <v>8391</v>
      </c>
      <c r="G2813" s="737" t="s">
        <v>8392</v>
      </c>
      <c r="H2813" s="737" t="s">
        <v>8393</v>
      </c>
      <c r="I2813" s="737" t="s">
        <v>2526</v>
      </c>
      <c r="J2813" s="753" t="s">
        <v>2526</v>
      </c>
      <c r="K2813" s="682">
        <v>1</v>
      </c>
      <c r="L2813" s="748">
        <v>12</v>
      </c>
      <c r="M2813" s="749">
        <v>33293.279999999999</v>
      </c>
      <c r="N2813" s="682">
        <v>1</v>
      </c>
      <c r="O2813" s="748">
        <v>6</v>
      </c>
      <c r="P2813" s="749">
        <v>14726.8</v>
      </c>
    </row>
    <row r="2814" spans="1:16" ht="22.5" x14ac:dyDescent="0.2">
      <c r="A2814" s="744">
        <v>480</v>
      </c>
      <c r="B2814" s="744" t="s">
        <v>2598</v>
      </c>
      <c r="C2814" s="744" t="s">
        <v>1201</v>
      </c>
      <c r="D2814" s="746" t="s">
        <v>3073</v>
      </c>
      <c r="E2814" s="750">
        <v>2100</v>
      </c>
      <c r="F2814" s="744" t="s">
        <v>8394</v>
      </c>
      <c r="G2814" s="737" t="s">
        <v>8395</v>
      </c>
      <c r="H2814" s="737" t="s">
        <v>5926</v>
      </c>
      <c r="I2814" s="737" t="s">
        <v>2625</v>
      </c>
      <c r="J2814" s="753" t="s">
        <v>2511</v>
      </c>
      <c r="K2814" s="682">
        <v>1</v>
      </c>
      <c r="L2814" s="748">
        <v>12</v>
      </c>
      <c r="M2814" s="749">
        <v>32351.879999999997</v>
      </c>
      <c r="N2814" s="682">
        <v>1</v>
      </c>
      <c r="O2814" s="748">
        <v>6</v>
      </c>
      <c r="P2814" s="749">
        <v>16384.47</v>
      </c>
    </row>
    <row r="2815" spans="1:16" x14ac:dyDescent="0.2">
      <c r="A2815" s="744">
        <v>480</v>
      </c>
      <c r="B2815" s="744" t="s">
        <v>2598</v>
      </c>
      <c r="C2815" s="744" t="s">
        <v>1201</v>
      </c>
      <c r="D2815" s="746" t="s">
        <v>2614</v>
      </c>
      <c r="E2815" s="750">
        <v>1500</v>
      </c>
      <c r="F2815" s="744" t="s">
        <v>8396</v>
      </c>
      <c r="G2815" s="737" t="s">
        <v>8397</v>
      </c>
      <c r="H2815" s="737" t="s">
        <v>8398</v>
      </c>
      <c r="I2815" s="737" t="s">
        <v>2625</v>
      </c>
      <c r="J2815" s="753" t="s">
        <v>2511</v>
      </c>
      <c r="K2815" s="682">
        <v>1</v>
      </c>
      <c r="L2815" s="748">
        <v>12</v>
      </c>
      <c r="M2815" s="749">
        <v>28727.629999999997</v>
      </c>
      <c r="N2815" s="682">
        <v>1</v>
      </c>
      <c r="O2815" s="748">
        <v>6</v>
      </c>
      <c r="P2815" s="749">
        <v>12887.220000000001</v>
      </c>
    </row>
    <row r="2816" spans="1:16" x14ac:dyDescent="0.2">
      <c r="A2816" s="744">
        <v>480</v>
      </c>
      <c r="B2816" s="744" t="s">
        <v>1264</v>
      </c>
      <c r="C2816" s="744" t="s">
        <v>1201</v>
      </c>
      <c r="D2816" s="746" t="s">
        <v>2604</v>
      </c>
      <c r="E2816" s="750">
        <v>1500</v>
      </c>
      <c r="F2816" s="744" t="s">
        <v>1701</v>
      </c>
      <c r="G2816" s="737" t="s">
        <v>1702</v>
      </c>
      <c r="H2816" s="737" t="s">
        <v>2587</v>
      </c>
      <c r="I2816" s="737" t="s">
        <v>2526</v>
      </c>
      <c r="J2816" s="753" t="s">
        <v>2526</v>
      </c>
      <c r="K2816" s="682">
        <v>1</v>
      </c>
      <c r="L2816" s="748">
        <v>11</v>
      </c>
      <c r="M2816" s="749">
        <v>7977.92</v>
      </c>
      <c r="N2816" s="682"/>
      <c r="O2816" s="748"/>
      <c r="P2816" s="749"/>
    </row>
    <row r="2817" spans="1:16" x14ac:dyDescent="0.2">
      <c r="A2817" s="744">
        <v>480</v>
      </c>
      <c r="B2817" s="744" t="s">
        <v>1264</v>
      </c>
      <c r="C2817" s="744" t="s">
        <v>1201</v>
      </c>
      <c r="D2817" s="746" t="s">
        <v>3084</v>
      </c>
      <c r="E2817" s="750">
        <v>1800</v>
      </c>
      <c r="F2817" s="744" t="s">
        <v>8399</v>
      </c>
      <c r="G2817" s="737" t="s">
        <v>8400</v>
      </c>
      <c r="H2817" s="737" t="s">
        <v>2519</v>
      </c>
      <c r="I2817" s="737" t="s">
        <v>2519</v>
      </c>
      <c r="J2817" s="753" t="s">
        <v>2519</v>
      </c>
      <c r="K2817" s="682">
        <v>5</v>
      </c>
      <c r="L2817" s="748">
        <v>12</v>
      </c>
      <c r="M2817" s="749">
        <v>27197.109999999997</v>
      </c>
      <c r="N2817" s="682">
        <v>2</v>
      </c>
      <c r="O2817" s="748">
        <v>6</v>
      </c>
      <c r="P2817" s="749">
        <v>11709.61</v>
      </c>
    </row>
    <row r="2818" spans="1:16" ht="22.5" x14ac:dyDescent="0.2">
      <c r="A2818" s="744">
        <v>480</v>
      </c>
      <c r="B2818" s="744" t="s">
        <v>1264</v>
      </c>
      <c r="C2818" s="744" t="s">
        <v>1201</v>
      </c>
      <c r="D2818" s="746" t="s">
        <v>8137</v>
      </c>
      <c r="E2818" s="750">
        <v>3500</v>
      </c>
      <c r="F2818" s="744" t="s">
        <v>8401</v>
      </c>
      <c r="G2818" s="737" t="s">
        <v>8402</v>
      </c>
      <c r="H2818" s="737" t="s">
        <v>5955</v>
      </c>
      <c r="I2818" s="737" t="s">
        <v>2526</v>
      </c>
      <c r="J2818" s="753" t="s">
        <v>2526</v>
      </c>
      <c r="K2818" s="682">
        <v>1</v>
      </c>
      <c r="L2818" s="748">
        <v>12</v>
      </c>
      <c r="M2818" s="749">
        <v>53671.67000000002</v>
      </c>
      <c r="N2818" s="682">
        <v>1</v>
      </c>
      <c r="O2818" s="748">
        <v>6</v>
      </c>
      <c r="P2818" s="749">
        <v>24890</v>
      </c>
    </row>
    <row r="2819" spans="1:16" x14ac:dyDescent="0.2">
      <c r="A2819" s="744">
        <v>480</v>
      </c>
      <c r="B2819" s="744" t="s">
        <v>1264</v>
      </c>
      <c r="C2819" s="744" t="s">
        <v>1201</v>
      </c>
      <c r="D2819" s="746" t="s">
        <v>3920</v>
      </c>
      <c r="E2819" s="750">
        <v>2500</v>
      </c>
      <c r="F2819" s="744" t="s">
        <v>8403</v>
      </c>
      <c r="G2819" s="737" t="s">
        <v>8404</v>
      </c>
      <c r="H2819" s="737" t="s">
        <v>2583</v>
      </c>
      <c r="I2819" s="737" t="s">
        <v>2526</v>
      </c>
      <c r="J2819" s="753" t="s">
        <v>2526</v>
      </c>
      <c r="K2819" s="682">
        <v>1</v>
      </c>
      <c r="L2819" s="748">
        <v>12</v>
      </c>
      <c r="M2819" s="749">
        <v>45660.010000000017</v>
      </c>
      <c r="N2819" s="682">
        <v>1</v>
      </c>
      <c r="O2819" s="748">
        <v>6</v>
      </c>
      <c r="P2819" s="749">
        <v>18901.050000000003</v>
      </c>
    </row>
    <row r="2820" spans="1:16" ht="22.5" x14ac:dyDescent="0.2">
      <c r="A2820" s="744">
        <v>480</v>
      </c>
      <c r="B2820" s="744" t="s">
        <v>1264</v>
      </c>
      <c r="C2820" s="744" t="s">
        <v>1201</v>
      </c>
      <c r="D2820" s="746" t="s">
        <v>2700</v>
      </c>
      <c r="E2820" s="750">
        <v>1800</v>
      </c>
      <c r="F2820" s="744" t="s">
        <v>8405</v>
      </c>
      <c r="G2820" s="737" t="s">
        <v>8406</v>
      </c>
      <c r="H2820" s="737" t="s">
        <v>8407</v>
      </c>
      <c r="I2820" s="737" t="s">
        <v>2625</v>
      </c>
      <c r="J2820" s="753" t="s">
        <v>2511</v>
      </c>
      <c r="K2820" s="682">
        <v>1</v>
      </c>
      <c r="L2820" s="748">
        <v>12</v>
      </c>
      <c r="M2820" s="749">
        <v>27278.81</v>
      </c>
      <c r="N2820" s="682">
        <v>1</v>
      </c>
      <c r="O2820" s="748">
        <v>6</v>
      </c>
      <c r="P2820" s="749">
        <v>11606.869999999999</v>
      </c>
    </row>
    <row r="2821" spans="1:16" x14ac:dyDescent="0.2">
      <c r="A2821" s="744">
        <v>480</v>
      </c>
      <c r="B2821" s="744" t="s">
        <v>2598</v>
      </c>
      <c r="C2821" s="744" t="s">
        <v>1201</v>
      </c>
      <c r="D2821" s="746" t="s">
        <v>2700</v>
      </c>
      <c r="E2821" s="750">
        <v>1800</v>
      </c>
      <c r="F2821" s="744" t="s">
        <v>8408</v>
      </c>
      <c r="G2821" s="737" t="s">
        <v>8409</v>
      </c>
      <c r="H2821" s="737" t="s">
        <v>2873</v>
      </c>
      <c r="I2821" s="737" t="s">
        <v>2625</v>
      </c>
      <c r="J2821" s="753" t="s">
        <v>2511</v>
      </c>
      <c r="K2821" s="682">
        <v>1</v>
      </c>
      <c r="L2821" s="748">
        <v>12</v>
      </c>
      <c r="M2821" s="749">
        <v>33132.43</v>
      </c>
      <c r="N2821" s="682">
        <v>1</v>
      </c>
      <c r="O2821" s="748">
        <v>6</v>
      </c>
      <c r="P2821" s="749">
        <v>14726.96</v>
      </c>
    </row>
    <row r="2822" spans="1:16" ht="22.5" x14ac:dyDescent="0.2">
      <c r="A2822" s="744">
        <v>480</v>
      </c>
      <c r="B2822" s="744" t="s">
        <v>1264</v>
      </c>
      <c r="C2822" s="744" t="s">
        <v>1201</v>
      </c>
      <c r="D2822" s="746" t="s">
        <v>4664</v>
      </c>
      <c r="E2822" s="750">
        <v>1500</v>
      </c>
      <c r="F2822" s="744" t="s">
        <v>8410</v>
      </c>
      <c r="G2822" s="737" t="s">
        <v>8411</v>
      </c>
      <c r="H2822" s="737" t="s">
        <v>8412</v>
      </c>
      <c r="I2822" s="737" t="s">
        <v>2603</v>
      </c>
      <c r="J2822" s="753" t="s">
        <v>2547</v>
      </c>
      <c r="K2822" s="682">
        <v>1</v>
      </c>
      <c r="L2822" s="748">
        <v>12</v>
      </c>
      <c r="M2822" s="749">
        <v>29413.340000000004</v>
      </c>
      <c r="N2822" s="682">
        <v>1</v>
      </c>
      <c r="O2822" s="748">
        <v>6</v>
      </c>
      <c r="P2822" s="749">
        <v>12930</v>
      </c>
    </row>
    <row r="2823" spans="1:16" ht="22.5" x14ac:dyDescent="0.2">
      <c r="A2823" s="744">
        <v>480</v>
      </c>
      <c r="B2823" s="744" t="s">
        <v>1264</v>
      </c>
      <c r="C2823" s="744" t="s">
        <v>1201</v>
      </c>
      <c r="D2823" s="746" t="s">
        <v>7427</v>
      </c>
      <c r="E2823" s="750">
        <v>2500</v>
      </c>
      <c r="F2823" s="744" t="s">
        <v>8413</v>
      </c>
      <c r="G2823" s="737" t="s">
        <v>8414</v>
      </c>
      <c r="H2823" s="737" t="s">
        <v>2519</v>
      </c>
      <c r="I2823" s="737" t="s">
        <v>2519</v>
      </c>
      <c r="J2823" s="753" t="s">
        <v>2519</v>
      </c>
      <c r="K2823" s="682">
        <v>5</v>
      </c>
      <c r="L2823" s="748">
        <v>12</v>
      </c>
      <c r="M2823" s="749">
        <v>35467.199999999997</v>
      </c>
      <c r="N2823" s="682">
        <v>3</v>
      </c>
      <c r="O2823" s="748">
        <v>6</v>
      </c>
      <c r="P2823" s="749">
        <v>15844.59</v>
      </c>
    </row>
    <row r="2824" spans="1:16" ht="22.5" x14ac:dyDescent="0.2">
      <c r="A2824" s="744">
        <v>480</v>
      </c>
      <c r="B2824" s="744" t="s">
        <v>1264</v>
      </c>
      <c r="C2824" s="744" t="s">
        <v>1201</v>
      </c>
      <c r="D2824" s="746" t="s">
        <v>2621</v>
      </c>
      <c r="E2824" s="750">
        <v>1800</v>
      </c>
      <c r="F2824" s="744" t="s">
        <v>8415</v>
      </c>
      <c r="G2824" s="737" t="s">
        <v>8416</v>
      </c>
      <c r="H2824" s="737" t="s">
        <v>8417</v>
      </c>
      <c r="I2824" s="737" t="s">
        <v>2625</v>
      </c>
      <c r="J2824" s="753" t="s">
        <v>2511</v>
      </c>
      <c r="K2824" s="682">
        <v>5</v>
      </c>
      <c r="L2824" s="748">
        <v>12</v>
      </c>
      <c r="M2824" s="749">
        <v>33237.119999999995</v>
      </c>
      <c r="N2824" s="682">
        <v>2</v>
      </c>
      <c r="O2824" s="748">
        <v>6</v>
      </c>
      <c r="P2824" s="749">
        <v>14677.45</v>
      </c>
    </row>
    <row r="2825" spans="1:16" x14ac:dyDescent="0.2">
      <c r="A2825" s="744">
        <v>480</v>
      </c>
      <c r="B2825" s="744" t="s">
        <v>2598</v>
      </c>
      <c r="C2825" s="744" t="s">
        <v>1201</v>
      </c>
      <c r="D2825" s="746" t="s">
        <v>2614</v>
      </c>
      <c r="E2825" s="750">
        <v>1500</v>
      </c>
      <c r="F2825" s="744" t="s">
        <v>8418</v>
      </c>
      <c r="G2825" s="737" t="s">
        <v>8419</v>
      </c>
      <c r="H2825" s="737" t="s">
        <v>2587</v>
      </c>
      <c r="I2825" s="737" t="s">
        <v>2526</v>
      </c>
      <c r="J2825" s="753" t="s">
        <v>2526</v>
      </c>
      <c r="K2825" s="682">
        <v>1</v>
      </c>
      <c r="L2825" s="748">
        <v>12</v>
      </c>
      <c r="M2825" s="749">
        <v>30630.420000000006</v>
      </c>
      <c r="N2825" s="682">
        <v>1</v>
      </c>
      <c r="O2825" s="748">
        <v>6</v>
      </c>
      <c r="P2825" s="749">
        <v>12929.869999999999</v>
      </c>
    </row>
    <row r="2826" spans="1:16" x14ac:dyDescent="0.2">
      <c r="A2826" s="744">
        <v>480</v>
      </c>
      <c r="B2826" s="744" t="s">
        <v>2598</v>
      </c>
      <c r="C2826" s="744" t="s">
        <v>1201</v>
      </c>
      <c r="D2826" s="746" t="s">
        <v>2611</v>
      </c>
      <c r="E2826" s="750">
        <v>1500</v>
      </c>
      <c r="F2826" s="744" t="s">
        <v>8420</v>
      </c>
      <c r="G2826" s="737" t="s">
        <v>8421</v>
      </c>
      <c r="H2826" s="737" t="s">
        <v>2583</v>
      </c>
      <c r="I2826" s="737" t="s">
        <v>2526</v>
      </c>
      <c r="J2826" s="753" t="s">
        <v>2526</v>
      </c>
      <c r="K2826" s="682">
        <v>5</v>
      </c>
      <c r="L2826" s="748">
        <v>12</v>
      </c>
      <c r="M2826" s="749">
        <v>23698.65</v>
      </c>
      <c r="N2826" s="682">
        <v>2</v>
      </c>
      <c r="O2826" s="748">
        <v>6</v>
      </c>
      <c r="P2826" s="749">
        <v>9929.69</v>
      </c>
    </row>
    <row r="2827" spans="1:16" x14ac:dyDescent="0.2">
      <c r="A2827" s="744">
        <v>480</v>
      </c>
      <c r="B2827" s="744" t="s">
        <v>1264</v>
      </c>
      <c r="C2827" s="744" t="s">
        <v>1201</v>
      </c>
      <c r="D2827" s="746" t="s">
        <v>3073</v>
      </c>
      <c r="E2827" s="750">
        <v>2100</v>
      </c>
      <c r="F2827" s="744" t="s">
        <v>8422</v>
      </c>
      <c r="G2827" s="737" t="s">
        <v>8423</v>
      </c>
      <c r="H2827" s="737" t="s">
        <v>6200</v>
      </c>
      <c r="I2827" s="737" t="s">
        <v>2625</v>
      </c>
      <c r="J2827" s="753" t="s">
        <v>2511</v>
      </c>
      <c r="K2827" s="682">
        <v>5</v>
      </c>
      <c r="L2827" s="748">
        <v>12</v>
      </c>
      <c r="M2827" s="749">
        <v>36688.92</v>
      </c>
      <c r="N2827" s="682">
        <v>2</v>
      </c>
      <c r="O2827" s="748">
        <v>6</v>
      </c>
      <c r="P2827" s="749">
        <v>16521.150000000001</v>
      </c>
    </row>
    <row r="2828" spans="1:16" ht="22.5" x14ac:dyDescent="0.2">
      <c r="A2828" s="744">
        <v>480</v>
      </c>
      <c r="B2828" s="744" t="s">
        <v>1264</v>
      </c>
      <c r="C2828" s="744" t="s">
        <v>1201</v>
      </c>
      <c r="D2828" s="746" t="s">
        <v>2674</v>
      </c>
      <c r="E2828" s="750">
        <v>1500</v>
      </c>
      <c r="F2828" s="744" t="s">
        <v>8424</v>
      </c>
      <c r="G2828" s="737" t="s">
        <v>8425</v>
      </c>
      <c r="H2828" s="737" t="s">
        <v>7802</v>
      </c>
      <c r="I2828" s="737" t="s">
        <v>2625</v>
      </c>
      <c r="J2828" s="753" t="s">
        <v>2511</v>
      </c>
      <c r="K2828" s="682">
        <v>1</v>
      </c>
      <c r="L2828" s="748">
        <v>12</v>
      </c>
      <c r="M2828" s="749">
        <v>29366.289999999997</v>
      </c>
      <c r="N2828" s="682">
        <v>1</v>
      </c>
      <c r="O2828" s="748">
        <v>6</v>
      </c>
      <c r="P2828" s="749">
        <v>12853.05</v>
      </c>
    </row>
    <row r="2829" spans="1:16" x14ac:dyDescent="0.2">
      <c r="A2829" s="744">
        <v>480</v>
      </c>
      <c r="B2829" s="744" t="s">
        <v>2598</v>
      </c>
      <c r="C2829" s="744" t="s">
        <v>1201</v>
      </c>
      <c r="D2829" s="746" t="s">
        <v>4931</v>
      </c>
      <c r="E2829" s="750">
        <v>2500</v>
      </c>
      <c r="F2829" s="744" t="s">
        <v>8426</v>
      </c>
      <c r="G2829" s="737" t="s">
        <v>8427</v>
      </c>
      <c r="H2829" s="737" t="s">
        <v>2509</v>
      </c>
      <c r="I2829" s="737" t="s">
        <v>2625</v>
      </c>
      <c r="J2829" s="753" t="s">
        <v>2511</v>
      </c>
      <c r="K2829" s="682">
        <v>1</v>
      </c>
      <c r="L2829" s="748">
        <v>12</v>
      </c>
      <c r="M2829" s="749">
        <v>41361.86</v>
      </c>
      <c r="N2829" s="682">
        <v>1</v>
      </c>
      <c r="O2829" s="748">
        <v>6</v>
      </c>
      <c r="P2829" s="749">
        <v>19113.75</v>
      </c>
    </row>
    <row r="2830" spans="1:16" ht="22.5" x14ac:dyDescent="0.2">
      <c r="A2830" s="744">
        <v>480</v>
      </c>
      <c r="B2830" s="744" t="s">
        <v>1264</v>
      </c>
      <c r="C2830" s="744" t="s">
        <v>1201</v>
      </c>
      <c r="D2830" s="746" t="s">
        <v>5968</v>
      </c>
      <c r="E2830" s="750">
        <v>2500</v>
      </c>
      <c r="F2830" s="744" t="s">
        <v>8428</v>
      </c>
      <c r="G2830" s="737" t="s">
        <v>8429</v>
      </c>
      <c r="H2830" s="737" t="s">
        <v>2551</v>
      </c>
      <c r="I2830" s="737" t="s">
        <v>2625</v>
      </c>
      <c r="J2830" s="753" t="s">
        <v>2511</v>
      </c>
      <c r="K2830" s="682">
        <v>1</v>
      </c>
      <c r="L2830" s="748">
        <v>12</v>
      </c>
      <c r="M2830" s="749">
        <v>40981.939999999995</v>
      </c>
      <c r="N2830" s="682">
        <v>1</v>
      </c>
      <c r="O2830" s="748">
        <v>6</v>
      </c>
      <c r="P2830" s="749">
        <v>18541.650000000001</v>
      </c>
    </row>
    <row r="2831" spans="1:16" x14ac:dyDescent="0.2">
      <c r="A2831" s="744">
        <v>480</v>
      </c>
      <c r="B2831" s="744" t="s">
        <v>2598</v>
      </c>
      <c r="C2831" s="744" t="s">
        <v>1201</v>
      </c>
      <c r="D2831" s="746" t="s">
        <v>2604</v>
      </c>
      <c r="E2831" s="750">
        <v>1500</v>
      </c>
      <c r="F2831" s="744" t="s">
        <v>8430</v>
      </c>
      <c r="G2831" s="737" t="s">
        <v>8431</v>
      </c>
      <c r="H2831" s="737" t="s">
        <v>2760</v>
      </c>
      <c r="I2831" s="737" t="s">
        <v>2526</v>
      </c>
      <c r="J2831" s="753" t="s">
        <v>2526</v>
      </c>
      <c r="K2831" s="682">
        <v>1</v>
      </c>
      <c r="L2831" s="748">
        <v>12</v>
      </c>
      <c r="M2831" s="749">
        <v>29060.709999999995</v>
      </c>
      <c r="N2831" s="682">
        <v>1</v>
      </c>
      <c r="O2831" s="748">
        <v>6</v>
      </c>
      <c r="P2831" s="749">
        <v>12726.8</v>
      </c>
    </row>
    <row r="2832" spans="1:16" x14ac:dyDescent="0.2">
      <c r="A2832" s="744">
        <v>480</v>
      </c>
      <c r="B2832" s="744" t="s">
        <v>2598</v>
      </c>
      <c r="C2832" s="744" t="s">
        <v>1201</v>
      </c>
      <c r="D2832" s="746" t="s">
        <v>2700</v>
      </c>
      <c r="E2832" s="750">
        <v>1800</v>
      </c>
      <c r="F2832" s="744" t="s">
        <v>8432</v>
      </c>
      <c r="G2832" s="737" t="s">
        <v>8433</v>
      </c>
      <c r="H2832" s="737" t="s">
        <v>2830</v>
      </c>
      <c r="I2832" s="737" t="s">
        <v>2625</v>
      </c>
      <c r="J2832" s="753" t="s">
        <v>2511</v>
      </c>
      <c r="K2832" s="682">
        <v>5</v>
      </c>
      <c r="L2832" s="748">
        <v>12</v>
      </c>
      <c r="M2832" s="749">
        <v>33086.889999999992</v>
      </c>
      <c r="N2832" s="682">
        <v>1</v>
      </c>
      <c r="O2832" s="748">
        <v>1</v>
      </c>
      <c r="P2832" s="749">
        <v>4388.21</v>
      </c>
    </row>
    <row r="2833" spans="1:16" ht="22.5" x14ac:dyDescent="0.2">
      <c r="A2833" s="744">
        <v>480</v>
      </c>
      <c r="B2833" s="744" t="s">
        <v>2598</v>
      </c>
      <c r="C2833" s="744" t="s">
        <v>1201</v>
      </c>
      <c r="D2833" s="746" t="s">
        <v>3553</v>
      </c>
      <c r="E2833" s="750">
        <v>3500</v>
      </c>
      <c r="F2833" s="744" t="s">
        <v>8434</v>
      </c>
      <c r="G2833" s="737" t="s">
        <v>8435</v>
      </c>
      <c r="H2833" s="737" t="s">
        <v>8436</v>
      </c>
      <c r="I2833" s="737" t="s">
        <v>2625</v>
      </c>
      <c r="J2833" s="753" t="s">
        <v>2511</v>
      </c>
      <c r="K2833" s="682">
        <v>1</v>
      </c>
      <c r="L2833" s="748">
        <v>12</v>
      </c>
      <c r="M2833" s="749">
        <v>53334.969999999987</v>
      </c>
      <c r="N2833" s="682">
        <v>1</v>
      </c>
      <c r="O2833" s="748">
        <v>6</v>
      </c>
      <c r="P2833" s="749">
        <v>24732.480000000003</v>
      </c>
    </row>
    <row r="2834" spans="1:16" x14ac:dyDescent="0.2">
      <c r="A2834" s="744">
        <v>480</v>
      </c>
      <c r="B2834" s="744" t="s">
        <v>1264</v>
      </c>
      <c r="C2834" s="744" t="s">
        <v>1201</v>
      </c>
      <c r="D2834" s="746" t="s">
        <v>4700</v>
      </c>
      <c r="E2834" s="750">
        <v>1500</v>
      </c>
      <c r="F2834" s="744" t="s">
        <v>8437</v>
      </c>
      <c r="G2834" s="737" t="s">
        <v>8438</v>
      </c>
      <c r="H2834" s="737" t="s">
        <v>2830</v>
      </c>
      <c r="I2834" s="737" t="s">
        <v>2625</v>
      </c>
      <c r="J2834" s="753" t="s">
        <v>2511</v>
      </c>
      <c r="K2834" s="682">
        <v>1</v>
      </c>
      <c r="L2834" s="748">
        <v>12</v>
      </c>
      <c r="M2834" s="749">
        <v>29282.61</v>
      </c>
      <c r="N2834" s="682">
        <v>1</v>
      </c>
      <c r="O2834" s="748">
        <v>6</v>
      </c>
      <c r="P2834" s="749">
        <v>12710.83</v>
      </c>
    </row>
    <row r="2835" spans="1:16" x14ac:dyDescent="0.2">
      <c r="A2835" s="744">
        <v>480</v>
      </c>
      <c r="B2835" s="744" t="s">
        <v>1264</v>
      </c>
      <c r="C2835" s="744" t="s">
        <v>1201</v>
      </c>
      <c r="D2835" s="746" t="s">
        <v>6593</v>
      </c>
      <c r="E2835" s="750">
        <v>5000</v>
      </c>
      <c r="F2835" s="744" t="s">
        <v>8439</v>
      </c>
      <c r="G2835" s="737" t="s">
        <v>8440</v>
      </c>
      <c r="H2835" s="737" t="s">
        <v>2806</v>
      </c>
      <c r="I2835" s="737" t="s">
        <v>2625</v>
      </c>
      <c r="J2835" s="753" t="s">
        <v>2511</v>
      </c>
      <c r="K2835" s="682">
        <v>5</v>
      </c>
      <c r="L2835" s="748">
        <v>12</v>
      </c>
      <c r="M2835" s="749">
        <v>65454.510000000009</v>
      </c>
      <c r="N2835" s="682">
        <v>2</v>
      </c>
      <c r="O2835" s="748">
        <v>6</v>
      </c>
      <c r="P2835" s="749">
        <v>30887.29</v>
      </c>
    </row>
    <row r="2836" spans="1:16" x14ac:dyDescent="0.2">
      <c r="A2836" s="744">
        <v>480</v>
      </c>
      <c r="B2836" s="744" t="s">
        <v>1264</v>
      </c>
      <c r="C2836" s="744" t="s">
        <v>1201</v>
      </c>
      <c r="D2836" s="746" t="s">
        <v>2700</v>
      </c>
      <c r="E2836" s="750">
        <v>1800</v>
      </c>
      <c r="F2836" s="744" t="s">
        <v>8441</v>
      </c>
      <c r="G2836" s="737" t="s">
        <v>8442</v>
      </c>
      <c r="H2836" s="737" t="s">
        <v>8443</v>
      </c>
      <c r="I2836" s="737" t="s">
        <v>2526</v>
      </c>
      <c r="J2836" s="753" t="s">
        <v>2526</v>
      </c>
      <c r="K2836" s="682">
        <v>4</v>
      </c>
      <c r="L2836" s="748">
        <v>12</v>
      </c>
      <c r="M2836" s="749">
        <v>32976.079999999994</v>
      </c>
      <c r="N2836" s="682">
        <v>1</v>
      </c>
      <c r="O2836" s="748">
        <v>6</v>
      </c>
      <c r="P2836" s="749">
        <v>14721.21</v>
      </c>
    </row>
    <row r="2837" spans="1:16" ht="22.5" x14ac:dyDescent="0.2">
      <c r="A2837" s="744">
        <v>480</v>
      </c>
      <c r="B2837" s="744" t="s">
        <v>1264</v>
      </c>
      <c r="C2837" s="744" t="s">
        <v>1201</v>
      </c>
      <c r="D2837" s="746" t="s">
        <v>3013</v>
      </c>
      <c r="E2837" s="750">
        <v>4500</v>
      </c>
      <c r="F2837" s="744" t="s">
        <v>8444</v>
      </c>
      <c r="G2837" s="737" t="s">
        <v>8445</v>
      </c>
      <c r="H2837" s="737" t="s">
        <v>3524</v>
      </c>
      <c r="I2837" s="737" t="s">
        <v>2625</v>
      </c>
      <c r="J2837" s="753" t="s">
        <v>2511</v>
      </c>
      <c r="K2837" s="682">
        <v>1</v>
      </c>
      <c r="L2837" s="748">
        <v>12</v>
      </c>
      <c r="M2837" s="749">
        <v>58872.81</v>
      </c>
      <c r="N2837" s="682">
        <v>1</v>
      </c>
      <c r="O2837" s="748">
        <v>6</v>
      </c>
      <c r="P2837" s="749">
        <v>27618.739999999998</v>
      </c>
    </row>
    <row r="2838" spans="1:16" x14ac:dyDescent="0.2">
      <c r="A2838" s="744">
        <v>480</v>
      </c>
      <c r="B2838" s="744" t="s">
        <v>1264</v>
      </c>
      <c r="C2838" s="744" t="s">
        <v>1201</v>
      </c>
      <c r="D2838" s="746" t="s">
        <v>4601</v>
      </c>
      <c r="E2838" s="750">
        <v>1500</v>
      </c>
      <c r="F2838" s="744" t="s">
        <v>8446</v>
      </c>
      <c r="G2838" s="737" t="s">
        <v>8447</v>
      </c>
      <c r="H2838" s="737" t="s">
        <v>8448</v>
      </c>
      <c r="I2838" s="737" t="s">
        <v>2625</v>
      </c>
      <c r="J2838" s="753" t="s">
        <v>2511</v>
      </c>
      <c r="K2838" s="682">
        <v>1</v>
      </c>
      <c r="L2838" s="748">
        <v>12</v>
      </c>
      <c r="M2838" s="749">
        <v>29538.16</v>
      </c>
      <c r="N2838" s="682">
        <v>1</v>
      </c>
      <c r="O2838" s="748">
        <v>6</v>
      </c>
      <c r="P2838" s="749">
        <v>12915.84</v>
      </c>
    </row>
    <row r="2839" spans="1:16" x14ac:dyDescent="0.2">
      <c r="A2839" s="744">
        <v>480</v>
      </c>
      <c r="B2839" s="744" t="s">
        <v>1264</v>
      </c>
      <c r="C2839" s="744" t="s">
        <v>1201</v>
      </c>
      <c r="D2839" s="746" t="s">
        <v>8449</v>
      </c>
      <c r="E2839" s="750">
        <v>4500</v>
      </c>
      <c r="F2839" s="744" t="s">
        <v>8450</v>
      </c>
      <c r="G2839" s="737" t="s">
        <v>8451</v>
      </c>
      <c r="H2839" s="737" t="s">
        <v>8452</v>
      </c>
      <c r="I2839" s="737" t="s">
        <v>2625</v>
      </c>
      <c r="J2839" s="753" t="s">
        <v>2511</v>
      </c>
      <c r="K2839" s="682">
        <v>1</v>
      </c>
      <c r="L2839" s="748">
        <v>12</v>
      </c>
      <c r="M2839" s="749">
        <v>65077.779999999992</v>
      </c>
      <c r="N2839" s="682">
        <v>1</v>
      </c>
      <c r="O2839" s="748">
        <v>6</v>
      </c>
      <c r="P2839" s="749">
        <v>30775.129999999997</v>
      </c>
    </row>
    <row r="2840" spans="1:16" x14ac:dyDescent="0.2">
      <c r="A2840" s="744">
        <v>480</v>
      </c>
      <c r="B2840" s="744" t="s">
        <v>2598</v>
      </c>
      <c r="C2840" s="744" t="s">
        <v>1201</v>
      </c>
      <c r="D2840" s="746" t="s">
        <v>2611</v>
      </c>
      <c r="E2840" s="750">
        <v>1500</v>
      </c>
      <c r="F2840" s="744" t="s">
        <v>8453</v>
      </c>
      <c r="G2840" s="737" t="s">
        <v>8454</v>
      </c>
      <c r="H2840" s="737" t="s">
        <v>2873</v>
      </c>
      <c r="I2840" s="737" t="s">
        <v>2625</v>
      </c>
      <c r="J2840" s="753" t="s">
        <v>2511</v>
      </c>
      <c r="K2840" s="682">
        <v>5</v>
      </c>
      <c r="L2840" s="748">
        <v>12</v>
      </c>
      <c r="M2840" s="749">
        <v>23645.55</v>
      </c>
      <c r="N2840" s="682">
        <v>2</v>
      </c>
      <c r="O2840" s="748">
        <v>6</v>
      </c>
      <c r="P2840" s="749">
        <v>9878.86</v>
      </c>
    </row>
    <row r="2841" spans="1:16" x14ac:dyDescent="0.2">
      <c r="A2841" s="744">
        <v>480</v>
      </c>
      <c r="B2841" s="744" t="s">
        <v>2598</v>
      </c>
      <c r="C2841" s="744" t="s">
        <v>1201</v>
      </c>
      <c r="D2841" s="746" t="s">
        <v>2611</v>
      </c>
      <c r="E2841" s="750">
        <v>1500</v>
      </c>
      <c r="F2841" s="744" t="s">
        <v>8455</v>
      </c>
      <c r="G2841" s="737" t="s">
        <v>8456</v>
      </c>
      <c r="H2841" s="737" t="s">
        <v>8457</v>
      </c>
      <c r="I2841" s="737" t="s">
        <v>2526</v>
      </c>
      <c r="J2841" s="753" t="s">
        <v>2526</v>
      </c>
      <c r="K2841" s="682">
        <v>5</v>
      </c>
      <c r="L2841" s="748">
        <v>12</v>
      </c>
      <c r="M2841" s="749">
        <v>22984.16</v>
      </c>
      <c r="N2841" s="682">
        <v>2</v>
      </c>
      <c r="O2841" s="748">
        <v>6</v>
      </c>
      <c r="P2841" s="749">
        <v>9655.31</v>
      </c>
    </row>
    <row r="2842" spans="1:16" x14ac:dyDescent="0.2">
      <c r="A2842" s="744">
        <v>480</v>
      </c>
      <c r="B2842" s="744" t="s">
        <v>2598</v>
      </c>
      <c r="C2842" s="744" t="s">
        <v>1201</v>
      </c>
      <c r="D2842" s="746" t="s">
        <v>2647</v>
      </c>
      <c r="E2842" s="750">
        <v>1500</v>
      </c>
      <c r="F2842" s="744" t="s">
        <v>8458</v>
      </c>
      <c r="G2842" s="737" t="s">
        <v>8459</v>
      </c>
      <c r="H2842" s="737" t="s">
        <v>2628</v>
      </c>
      <c r="I2842" s="737" t="s">
        <v>2625</v>
      </c>
      <c r="J2842" s="753" t="s">
        <v>2511</v>
      </c>
      <c r="K2842" s="682">
        <v>1</v>
      </c>
      <c r="L2842" s="748">
        <v>12</v>
      </c>
      <c r="M2842" s="749">
        <v>29609.729999999996</v>
      </c>
      <c r="N2842" s="682">
        <v>1</v>
      </c>
      <c r="O2842" s="748">
        <v>6</v>
      </c>
      <c r="P2842" s="749">
        <v>12929.869999999999</v>
      </c>
    </row>
    <row r="2843" spans="1:16" ht="22.5" x14ac:dyDescent="0.2">
      <c r="A2843" s="744">
        <v>480</v>
      </c>
      <c r="B2843" s="744" t="s">
        <v>1264</v>
      </c>
      <c r="C2843" s="744" t="s">
        <v>1201</v>
      </c>
      <c r="D2843" s="746" t="s">
        <v>2604</v>
      </c>
      <c r="E2843" s="750">
        <v>1500</v>
      </c>
      <c r="F2843" s="744" t="s">
        <v>2453</v>
      </c>
      <c r="G2843" s="737" t="s">
        <v>2454</v>
      </c>
      <c r="H2843" s="737" t="s">
        <v>8460</v>
      </c>
      <c r="I2843" s="737" t="s">
        <v>2625</v>
      </c>
      <c r="J2843" s="753" t="s">
        <v>2511</v>
      </c>
      <c r="K2843" s="682">
        <v>1</v>
      </c>
      <c r="L2843" s="748">
        <v>11</v>
      </c>
      <c r="M2843" s="749">
        <v>7114.4499999999989</v>
      </c>
      <c r="N2843" s="682"/>
      <c r="O2843" s="748"/>
      <c r="P2843" s="749"/>
    </row>
    <row r="2844" spans="1:16" ht="22.5" x14ac:dyDescent="0.2">
      <c r="A2844" s="744">
        <v>480</v>
      </c>
      <c r="B2844" s="744" t="s">
        <v>2598</v>
      </c>
      <c r="C2844" s="744" t="s">
        <v>1201</v>
      </c>
      <c r="D2844" s="746" t="s">
        <v>2614</v>
      </c>
      <c r="E2844" s="750">
        <v>1500</v>
      </c>
      <c r="F2844" s="744" t="s">
        <v>8461</v>
      </c>
      <c r="G2844" s="737" t="s">
        <v>8462</v>
      </c>
      <c r="H2844" s="737" t="s">
        <v>2555</v>
      </c>
      <c r="I2844" s="737" t="s">
        <v>2625</v>
      </c>
      <c r="J2844" s="753" t="s">
        <v>2511</v>
      </c>
      <c r="K2844" s="682">
        <v>4</v>
      </c>
      <c r="L2844" s="748">
        <v>12</v>
      </c>
      <c r="M2844" s="749">
        <v>29566.660000000003</v>
      </c>
      <c r="N2844" s="682">
        <v>1</v>
      </c>
      <c r="O2844" s="748">
        <v>6</v>
      </c>
      <c r="P2844" s="749">
        <v>12930</v>
      </c>
    </row>
    <row r="2845" spans="1:16" x14ac:dyDescent="0.2">
      <c r="A2845" s="744">
        <v>480</v>
      </c>
      <c r="B2845" s="744" t="s">
        <v>1264</v>
      </c>
      <c r="C2845" s="744" t="s">
        <v>1201</v>
      </c>
      <c r="D2845" s="746" t="s">
        <v>3194</v>
      </c>
      <c r="E2845" s="750">
        <v>2100</v>
      </c>
      <c r="F2845" s="744" t="s">
        <v>8463</v>
      </c>
      <c r="G2845" s="737" t="s">
        <v>8464</v>
      </c>
      <c r="H2845" s="737" t="s">
        <v>2583</v>
      </c>
      <c r="I2845" s="737" t="s">
        <v>2526</v>
      </c>
      <c r="J2845" s="753" t="s">
        <v>2526</v>
      </c>
      <c r="K2845" s="682">
        <v>1</v>
      </c>
      <c r="L2845" s="748">
        <v>12</v>
      </c>
      <c r="M2845" s="749">
        <v>35798.939999999995</v>
      </c>
      <c r="N2845" s="682">
        <v>1</v>
      </c>
      <c r="O2845" s="748">
        <v>6</v>
      </c>
      <c r="P2845" s="749">
        <v>16627.310000000001</v>
      </c>
    </row>
    <row r="2846" spans="1:16" x14ac:dyDescent="0.2">
      <c r="A2846" s="744">
        <v>480</v>
      </c>
      <c r="B2846" s="744" t="s">
        <v>1264</v>
      </c>
      <c r="C2846" s="744" t="s">
        <v>1201</v>
      </c>
      <c r="D2846" s="746" t="s">
        <v>7354</v>
      </c>
      <c r="E2846" s="750">
        <v>3500</v>
      </c>
      <c r="F2846" s="744" t="s">
        <v>8465</v>
      </c>
      <c r="G2846" s="737" t="s">
        <v>8466</v>
      </c>
      <c r="H2846" s="737" t="s">
        <v>7357</v>
      </c>
      <c r="I2846" s="737" t="s">
        <v>2625</v>
      </c>
      <c r="J2846" s="753" t="s">
        <v>2511</v>
      </c>
      <c r="K2846" s="682">
        <v>5</v>
      </c>
      <c r="L2846" s="748">
        <v>12</v>
      </c>
      <c r="M2846" s="749">
        <v>47645.79</v>
      </c>
      <c r="N2846" s="682">
        <v>3</v>
      </c>
      <c r="O2846" s="748">
        <v>6</v>
      </c>
      <c r="P2846" s="749">
        <v>21893.78</v>
      </c>
    </row>
    <row r="2847" spans="1:16" ht="22.5" x14ac:dyDescent="0.2">
      <c r="A2847" s="744">
        <v>480</v>
      </c>
      <c r="B2847" s="744" t="s">
        <v>1264</v>
      </c>
      <c r="C2847" s="744" t="s">
        <v>1201</v>
      </c>
      <c r="D2847" s="746" t="s">
        <v>4145</v>
      </c>
      <c r="E2847" s="750">
        <v>1800</v>
      </c>
      <c r="F2847" s="744" t="s">
        <v>8467</v>
      </c>
      <c r="G2847" s="737" t="s">
        <v>8468</v>
      </c>
      <c r="H2847" s="737" t="s">
        <v>2587</v>
      </c>
      <c r="I2847" s="737" t="s">
        <v>2603</v>
      </c>
      <c r="J2847" s="753" t="s">
        <v>2547</v>
      </c>
      <c r="K2847" s="682">
        <v>1</v>
      </c>
      <c r="L2847" s="748">
        <v>12</v>
      </c>
      <c r="M2847" s="749">
        <v>32961.339999999997</v>
      </c>
      <c r="N2847" s="682">
        <v>1</v>
      </c>
      <c r="O2847" s="748">
        <v>6</v>
      </c>
      <c r="P2847" s="749">
        <v>14671.07</v>
      </c>
    </row>
    <row r="2848" spans="1:16" x14ac:dyDescent="0.2">
      <c r="A2848" s="744">
        <v>480</v>
      </c>
      <c r="B2848" s="744" t="s">
        <v>2598</v>
      </c>
      <c r="C2848" s="744" t="s">
        <v>1201</v>
      </c>
      <c r="D2848" s="746" t="s">
        <v>2611</v>
      </c>
      <c r="E2848" s="750">
        <v>1500</v>
      </c>
      <c r="F2848" s="744" t="s">
        <v>8469</v>
      </c>
      <c r="G2848" s="737" t="s">
        <v>8470</v>
      </c>
      <c r="H2848" s="737" t="s">
        <v>2578</v>
      </c>
      <c r="I2848" s="737" t="s">
        <v>2625</v>
      </c>
      <c r="J2848" s="753" t="s">
        <v>2511</v>
      </c>
      <c r="K2848" s="682">
        <v>5</v>
      </c>
      <c r="L2848" s="748">
        <v>12</v>
      </c>
      <c r="M2848" s="749">
        <v>23379.18</v>
      </c>
      <c r="N2848" s="682">
        <v>2</v>
      </c>
      <c r="O2848" s="748">
        <v>6</v>
      </c>
      <c r="P2848" s="749">
        <v>9819.68</v>
      </c>
    </row>
    <row r="2849" spans="1:16" x14ac:dyDescent="0.2">
      <c r="A2849" s="744">
        <v>480</v>
      </c>
      <c r="B2849" s="744" t="s">
        <v>2598</v>
      </c>
      <c r="C2849" s="744" t="s">
        <v>1201</v>
      </c>
      <c r="D2849" s="746" t="s">
        <v>2700</v>
      </c>
      <c r="E2849" s="750">
        <v>1800</v>
      </c>
      <c r="F2849" s="744" t="s">
        <v>8471</v>
      </c>
      <c r="G2849" s="737" t="s">
        <v>8472</v>
      </c>
      <c r="H2849" s="737" t="s">
        <v>8473</v>
      </c>
      <c r="I2849" s="737" t="s">
        <v>2625</v>
      </c>
      <c r="J2849" s="753" t="s">
        <v>2511</v>
      </c>
      <c r="K2849" s="682">
        <v>1</v>
      </c>
      <c r="L2849" s="748">
        <v>12</v>
      </c>
      <c r="M2849" s="749">
        <v>33201.440000000002</v>
      </c>
      <c r="N2849" s="682">
        <v>1</v>
      </c>
      <c r="O2849" s="748">
        <v>6</v>
      </c>
      <c r="P2849" s="749">
        <v>14729.2</v>
      </c>
    </row>
    <row r="2850" spans="1:16" x14ac:dyDescent="0.2">
      <c r="A2850" s="744">
        <v>480</v>
      </c>
      <c r="B2850" s="744" t="s">
        <v>2598</v>
      </c>
      <c r="C2850" s="744" t="s">
        <v>1201</v>
      </c>
      <c r="D2850" s="746" t="s">
        <v>2700</v>
      </c>
      <c r="E2850" s="750">
        <v>1800</v>
      </c>
      <c r="F2850" s="744" t="s">
        <v>8474</v>
      </c>
      <c r="G2850" s="737" t="s">
        <v>8475</v>
      </c>
      <c r="H2850" s="737" t="s">
        <v>7105</v>
      </c>
      <c r="I2850" s="737" t="s">
        <v>2625</v>
      </c>
      <c r="J2850" s="753" t="s">
        <v>2511</v>
      </c>
      <c r="K2850" s="682">
        <v>1</v>
      </c>
      <c r="L2850" s="748">
        <v>12</v>
      </c>
      <c r="M2850" s="749">
        <v>33300</v>
      </c>
      <c r="N2850" s="682">
        <v>1</v>
      </c>
      <c r="O2850" s="748">
        <v>6</v>
      </c>
      <c r="P2850" s="749">
        <v>14730</v>
      </c>
    </row>
    <row r="2851" spans="1:16" ht="22.5" x14ac:dyDescent="0.2">
      <c r="A2851" s="744">
        <v>480</v>
      </c>
      <c r="B2851" s="744" t="s">
        <v>2598</v>
      </c>
      <c r="C2851" s="744" t="s">
        <v>1201</v>
      </c>
      <c r="D2851" s="746" t="s">
        <v>2746</v>
      </c>
      <c r="E2851" s="750">
        <v>1500</v>
      </c>
      <c r="F2851" s="744" t="s">
        <v>8476</v>
      </c>
      <c r="G2851" s="737" t="s">
        <v>8477</v>
      </c>
      <c r="H2851" s="737" t="s">
        <v>8478</v>
      </c>
      <c r="I2851" s="737" t="s">
        <v>2603</v>
      </c>
      <c r="J2851" s="753" t="s">
        <v>2547</v>
      </c>
      <c r="K2851" s="682">
        <v>1</v>
      </c>
      <c r="L2851" s="748">
        <v>12</v>
      </c>
      <c r="M2851" s="749">
        <v>29629.73</v>
      </c>
      <c r="N2851" s="682">
        <v>1</v>
      </c>
      <c r="O2851" s="748">
        <v>6</v>
      </c>
      <c r="P2851" s="749">
        <v>12929.72</v>
      </c>
    </row>
    <row r="2852" spans="1:16" ht="22.5" x14ac:dyDescent="0.2">
      <c r="A2852" s="744">
        <v>480</v>
      </c>
      <c r="B2852" s="744" t="s">
        <v>2598</v>
      </c>
      <c r="C2852" s="744" t="s">
        <v>1201</v>
      </c>
      <c r="D2852" s="746" t="s">
        <v>2809</v>
      </c>
      <c r="E2852" s="750">
        <v>1500</v>
      </c>
      <c r="F2852" s="744" t="s">
        <v>8479</v>
      </c>
      <c r="G2852" s="737" t="s">
        <v>8480</v>
      </c>
      <c r="H2852" s="737" t="s">
        <v>8481</v>
      </c>
      <c r="I2852" s="737" t="s">
        <v>2625</v>
      </c>
      <c r="J2852" s="753" t="s">
        <v>2511</v>
      </c>
      <c r="K2852" s="682">
        <v>5</v>
      </c>
      <c r="L2852" s="748">
        <v>12</v>
      </c>
      <c r="M2852" s="749">
        <v>23409.280000000002</v>
      </c>
      <c r="N2852" s="682">
        <v>2</v>
      </c>
      <c r="O2852" s="748">
        <v>6</v>
      </c>
      <c r="P2852" s="749">
        <v>9929.7900000000009</v>
      </c>
    </row>
    <row r="2853" spans="1:16" x14ac:dyDescent="0.2">
      <c r="A2853" s="744">
        <v>480</v>
      </c>
      <c r="B2853" s="744" t="s">
        <v>1264</v>
      </c>
      <c r="C2853" s="744" t="s">
        <v>1201</v>
      </c>
      <c r="D2853" s="746" t="s">
        <v>8482</v>
      </c>
      <c r="E2853" s="750">
        <v>2500</v>
      </c>
      <c r="F2853" s="744" t="s">
        <v>8483</v>
      </c>
      <c r="G2853" s="737" t="s">
        <v>8484</v>
      </c>
      <c r="H2853" s="737" t="s">
        <v>8485</v>
      </c>
      <c r="I2853" s="737" t="s">
        <v>2625</v>
      </c>
      <c r="J2853" s="753" t="s">
        <v>2511</v>
      </c>
      <c r="K2853" s="682">
        <v>1</v>
      </c>
      <c r="L2853" s="748">
        <v>12</v>
      </c>
      <c r="M2853" s="749">
        <v>41424.81</v>
      </c>
      <c r="N2853" s="682">
        <v>1</v>
      </c>
      <c r="O2853" s="748">
        <v>6</v>
      </c>
      <c r="P2853" s="749">
        <v>18822.489999999998</v>
      </c>
    </row>
    <row r="2854" spans="1:16" x14ac:dyDescent="0.2">
      <c r="A2854" s="744">
        <v>480</v>
      </c>
      <c r="B2854" s="744" t="s">
        <v>1264</v>
      </c>
      <c r="C2854" s="744" t="s">
        <v>1201</v>
      </c>
      <c r="D2854" s="746" t="s">
        <v>3464</v>
      </c>
      <c r="E2854" s="750">
        <v>4500</v>
      </c>
      <c r="F2854" s="744" t="s">
        <v>8486</v>
      </c>
      <c r="G2854" s="737" t="s">
        <v>8487</v>
      </c>
      <c r="H2854" s="737" t="s">
        <v>3597</v>
      </c>
      <c r="I2854" s="737" t="s">
        <v>2625</v>
      </c>
      <c r="J2854" s="753" t="s">
        <v>2511</v>
      </c>
      <c r="K2854" s="682">
        <v>5</v>
      </c>
      <c r="L2854" s="748">
        <v>12</v>
      </c>
      <c r="M2854" s="749">
        <v>65693.75</v>
      </c>
      <c r="N2854" s="682">
        <v>2</v>
      </c>
      <c r="O2854" s="748">
        <v>6</v>
      </c>
      <c r="P2854" s="749">
        <v>30925.83</v>
      </c>
    </row>
    <row r="2855" spans="1:16" x14ac:dyDescent="0.2">
      <c r="A2855" s="744">
        <v>480</v>
      </c>
      <c r="B2855" s="744" t="s">
        <v>2598</v>
      </c>
      <c r="C2855" s="744" t="s">
        <v>1201</v>
      </c>
      <c r="D2855" s="746" t="s">
        <v>2865</v>
      </c>
      <c r="E2855" s="750">
        <v>1800</v>
      </c>
      <c r="F2855" s="744" t="s">
        <v>8488</v>
      </c>
      <c r="G2855" s="737" t="s">
        <v>8489</v>
      </c>
      <c r="H2855" s="737" t="s">
        <v>8490</v>
      </c>
      <c r="I2855" s="737" t="s">
        <v>2625</v>
      </c>
      <c r="J2855" s="753" t="s">
        <v>2511</v>
      </c>
      <c r="K2855" s="682">
        <v>5</v>
      </c>
      <c r="L2855" s="748">
        <v>12</v>
      </c>
      <c r="M2855" s="749">
        <v>27233.959999999995</v>
      </c>
      <c r="N2855" s="682">
        <v>2</v>
      </c>
      <c r="O2855" s="748">
        <v>6</v>
      </c>
      <c r="P2855" s="749">
        <v>11729.369999999999</v>
      </c>
    </row>
    <row r="2856" spans="1:16" ht="22.5" x14ac:dyDescent="0.2">
      <c r="A2856" s="744">
        <v>480</v>
      </c>
      <c r="B2856" s="744" t="s">
        <v>2598</v>
      </c>
      <c r="C2856" s="744" t="s">
        <v>1201</v>
      </c>
      <c r="D2856" s="746" t="s">
        <v>4601</v>
      </c>
      <c r="E2856" s="750">
        <v>1500</v>
      </c>
      <c r="F2856" s="744" t="s">
        <v>8491</v>
      </c>
      <c r="G2856" s="737" t="s">
        <v>8492</v>
      </c>
      <c r="H2856" s="737" t="s">
        <v>8493</v>
      </c>
      <c r="I2856" s="737" t="s">
        <v>2526</v>
      </c>
      <c r="J2856" s="753" t="s">
        <v>2526</v>
      </c>
      <c r="K2856" s="682">
        <v>1</v>
      </c>
      <c r="L2856" s="748">
        <v>12</v>
      </c>
      <c r="M2856" s="749">
        <v>29461.930000000008</v>
      </c>
      <c r="N2856" s="682">
        <v>1</v>
      </c>
      <c r="O2856" s="748">
        <v>6</v>
      </c>
      <c r="P2856" s="749">
        <v>12863.33</v>
      </c>
    </row>
    <row r="2857" spans="1:16" x14ac:dyDescent="0.2">
      <c r="A2857" s="744">
        <v>480</v>
      </c>
      <c r="B2857" s="744" t="s">
        <v>2598</v>
      </c>
      <c r="C2857" s="744" t="s">
        <v>1201</v>
      </c>
      <c r="D2857" s="746" t="s">
        <v>2604</v>
      </c>
      <c r="E2857" s="750">
        <v>1500</v>
      </c>
      <c r="F2857" s="744" t="s">
        <v>8494</v>
      </c>
      <c r="G2857" s="737" t="s">
        <v>8495</v>
      </c>
      <c r="H2857" s="737" t="s">
        <v>3634</v>
      </c>
      <c r="I2857" s="737" t="s">
        <v>2526</v>
      </c>
      <c r="J2857" s="753" t="s">
        <v>2526</v>
      </c>
      <c r="K2857" s="682">
        <v>1</v>
      </c>
      <c r="L2857" s="748">
        <v>12</v>
      </c>
      <c r="M2857" s="749">
        <v>28184.859999999993</v>
      </c>
      <c r="N2857" s="682">
        <v>1</v>
      </c>
      <c r="O2857" s="748">
        <v>6</v>
      </c>
      <c r="P2857" s="749">
        <v>11844.74</v>
      </c>
    </row>
    <row r="2858" spans="1:16" x14ac:dyDescent="0.2">
      <c r="A2858" s="744">
        <v>480</v>
      </c>
      <c r="B2858" s="744" t="s">
        <v>2598</v>
      </c>
      <c r="C2858" s="744" t="s">
        <v>1201</v>
      </c>
      <c r="D2858" s="746" t="s">
        <v>2641</v>
      </c>
      <c r="E2858" s="750">
        <v>2500</v>
      </c>
      <c r="F2858" s="744" t="s">
        <v>8496</v>
      </c>
      <c r="G2858" s="737" t="s">
        <v>8497</v>
      </c>
      <c r="H2858" s="737" t="s">
        <v>2806</v>
      </c>
      <c r="I2858" s="737" t="s">
        <v>2625</v>
      </c>
      <c r="J2858" s="753" t="s">
        <v>2511</v>
      </c>
      <c r="K2858" s="682">
        <v>5</v>
      </c>
      <c r="L2858" s="748">
        <v>12</v>
      </c>
      <c r="M2858" s="749">
        <v>41546.449999999997</v>
      </c>
      <c r="N2858" s="682">
        <v>2</v>
      </c>
      <c r="O2858" s="748">
        <v>6</v>
      </c>
      <c r="P2858" s="749">
        <v>18911.239999999998</v>
      </c>
    </row>
    <row r="2859" spans="1:16" x14ac:dyDescent="0.2">
      <c r="A2859" s="744">
        <v>480</v>
      </c>
      <c r="B2859" s="744" t="s">
        <v>1264</v>
      </c>
      <c r="C2859" s="744" t="s">
        <v>1201</v>
      </c>
      <c r="D2859" s="746" t="s">
        <v>4258</v>
      </c>
      <c r="E2859" s="750">
        <v>3500</v>
      </c>
      <c r="F2859" s="744" t="s">
        <v>8498</v>
      </c>
      <c r="G2859" s="737" t="s">
        <v>8499</v>
      </c>
      <c r="H2859" s="737" t="s">
        <v>2519</v>
      </c>
      <c r="I2859" s="737" t="s">
        <v>2519</v>
      </c>
      <c r="J2859" s="753" t="s">
        <v>2519</v>
      </c>
      <c r="K2859" s="682"/>
      <c r="L2859" s="748"/>
      <c r="M2859" s="749"/>
      <c r="N2859" s="682">
        <v>1</v>
      </c>
      <c r="O2859" s="748">
        <v>6</v>
      </c>
      <c r="P2859" s="749">
        <v>21812.6</v>
      </c>
    </row>
    <row r="2860" spans="1:16" x14ac:dyDescent="0.2">
      <c r="A2860" s="744">
        <v>480</v>
      </c>
      <c r="B2860" s="744" t="s">
        <v>1264</v>
      </c>
      <c r="C2860" s="744" t="s">
        <v>1201</v>
      </c>
      <c r="D2860" s="746" t="s">
        <v>2650</v>
      </c>
      <c r="E2860" s="750">
        <v>2100</v>
      </c>
      <c r="F2860" s="744" t="s">
        <v>8500</v>
      </c>
      <c r="G2860" s="737" t="s">
        <v>8501</v>
      </c>
      <c r="H2860" s="737" t="s">
        <v>4745</v>
      </c>
      <c r="I2860" s="737" t="s">
        <v>2526</v>
      </c>
      <c r="J2860" s="753" t="s">
        <v>2526</v>
      </c>
      <c r="K2860" s="682">
        <v>6</v>
      </c>
      <c r="L2860" s="748">
        <v>12</v>
      </c>
      <c r="M2860" s="749">
        <v>30423.71</v>
      </c>
      <c r="N2860" s="682">
        <v>2</v>
      </c>
      <c r="O2860" s="748">
        <v>6</v>
      </c>
      <c r="P2860" s="749">
        <v>13249.71</v>
      </c>
    </row>
    <row r="2861" spans="1:16" x14ac:dyDescent="0.2">
      <c r="A2861" s="744">
        <v>480</v>
      </c>
      <c r="B2861" s="744" t="s">
        <v>1264</v>
      </c>
      <c r="C2861" s="744" t="s">
        <v>1201</v>
      </c>
      <c r="D2861" s="746" t="s">
        <v>4237</v>
      </c>
      <c r="E2861" s="750">
        <v>4500</v>
      </c>
      <c r="F2861" s="744" t="s">
        <v>8502</v>
      </c>
      <c r="G2861" s="737" t="s">
        <v>8503</v>
      </c>
      <c r="H2861" s="737" t="s">
        <v>2519</v>
      </c>
      <c r="I2861" s="737" t="s">
        <v>2519</v>
      </c>
      <c r="J2861" s="753" t="s">
        <v>2519</v>
      </c>
      <c r="K2861" s="682">
        <v>3</v>
      </c>
      <c r="L2861" s="748">
        <v>9</v>
      </c>
      <c r="M2861" s="749">
        <v>41426.569999999992</v>
      </c>
      <c r="N2861" s="682">
        <v>3</v>
      </c>
      <c r="O2861" s="748">
        <v>6</v>
      </c>
      <c r="P2861" s="749">
        <v>27654.06</v>
      </c>
    </row>
    <row r="2862" spans="1:16" x14ac:dyDescent="0.2">
      <c r="A2862" s="744">
        <v>480</v>
      </c>
      <c r="B2862" s="744" t="s">
        <v>2598</v>
      </c>
      <c r="C2862" s="744" t="s">
        <v>1201</v>
      </c>
      <c r="D2862" s="746" t="s">
        <v>2604</v>
      </c>
      <c r="E2862" s="750">
        <v>1500</v>
      </c>
      <c r="F2862" s="744" t="s">
        <v>8504</v>
      </c>
      <c r="G2862" s="737" t="s">
        <v>8505</v>
      </c>
      <c r="H2862" s="737" t="s">
        <v>2583</v>
      </c>
      <c r="I2862" s="737" t="s">
        <v>2526</v>
      </c>
      <c r="J2862" s="753" t="s">
        <v>2526</v>
      </c>
      <c r="K2862" s="682">
        <v>1</v>
      </c>
      <c r="L2862" s="748">
        <v>12</v>
      </c>
      <c r="M2862" s="749">
        <v>25414.119999999992</v>
      </c>
      <c r="N2862" s="682">
        <v>1</v>
      </c>
      <c r="O2862" s="748">
        <v>6</v>
      </c>
      <c r="P2862" s="749">
        <v>12852.92</v>
      </c>
    </row>
    <row r="2863" spans="1:16" x14ac:dyDescent="0.2">
      <c r="A2863" s="744">
        <v>480</v>
      </c>
      <c r="B2863" s="744" t="s">
        <v>1264</v>
      </c>
      <c r="C2863" s="744" t="s">
        <v>1201</v>
      </c>
      <c r="D2863" s="746" t="s">
        <v>2621</v>
      </c>
      <c r="E2863" s="750">
        <v>1800</v>
      </c>
      <c r="F2863" s="744" t="s">
        <v>8506</v>
      </c>
      <c r="G2863" s="737" t="s">
        <v>8507</v>
      </c>
      <c r="H2863" s="737" t="s">
        <v>8508</v>
      </c>
      <c r="I2863" s="737" t="s">
        <v>2526</v>
      </c>
      <c r="J2863" s="753" t="s">
        <v>2526</v>
      </c>
      <c r="K2863" s="682">
        <v>1</v>
      </c>
      <c r="L2863" s="748">
        <v>12</v>
      </c>
      <c r="M2863" s="749">
        <v>33202.18</v>
      </c>
      <c r="N2863" s="682">
        <v>1</v>
      </c>
      <c r="O2863" s="748">
        <v>6</v>
      </c>
      <c r="P2863" s="749">
        <v>14729.52</v>
      </c>
    </row>
    <row r="2864" spans="1:16" ht="22.5" x14ac:dyDescent="0.2">
      <c r="A2864" s="744">
        <v>480</v>
      </c>
      <c r="B2864" s="744" t="s">
        <v>2598</v>
      </c>
      <c r="C2864" s="744" t="s">
        <v>1201</v>
      </c>
      <c r="D2864" s="746" t="s">
        <v>2700</v>
      </c>
      <c r="E2864" s="750">
        <v>1800</v>
      </c>
      <c r="F2864" s="744" t="s">
        <v>8509</v>
      </c>
      <c r="G2864" s="737" t="s">
        <v>8510</v>
      </c>
      <c r="H2864" s="737" t="s">
        <v>3524</v>
      </c>
      <c r="I2864" s="737" t="s">
        <v>2625</v>
      </c>
      <c r="J2864" s="753" t="s">
        <v>2511</v>
      </c>
      <c r="K2864" s="682">
        <v>5</v>
      </c>
      <c r="L2864" s="748">
        <v>12</v>
      </c>
      <c r="M2864" s="749">
        <v>24662.909999999993</v>
      </c>
      <c r="N2864" s="682">
        <v>2</v>
      </c>
      <c r="O2864" s="748">
        <v>6</v>
      </c>
      <c r="P2864" s="749">
        <v>10147.27</v>
      </c>
    </row>
    <row r="2865" spans="1:16" x14ac:dyDescent="0.2">
      <c r="A2865" s="744">
        <v>480</v>
      </c>
      <c r="B2865" s="744" t="s">
        <v>2598</v>
      </c>
      <c r="C2865" s="744" t="s">
        <v>1201</v>
      </c>
      <c r="D2865" s="746" t="s">
        <v>2647</v>
      </c>
      <c r="E2865" s="750">
        <v>1500</v>
      </c>
      <c r="F2865" s="744" t="s">
        <v>8511</v>
      </c>
      <c r="G2865" s="737" t="s">
        <v>8512</v>
      </c>
      <c r="H2865" s="737" t="s">
        <v>8513</v>
      </c>
      <c r="I2865" s="737" t="s">
        <v>2625</v>
      </c>
      <c r="J2865" s="753" t="s">
        <v>2511</v>
      </c>
      <c r="K2865" s="682">
        <v>1</v>
      </c>
      <c r="L2865" s="748">
        <v>12</v>
      </c>
      <c r="M2865" s="749">
        <v>29675.98</v>
      </c>
      <c r="N2865" s="682">
        <v>1</v>
      </c>
      <c r="O2865" s="748">
        <v>6</v>
      </c>
      <c r="P2865" s="749">
        <v>12930</v>
      </c>
    </row>
    <row r="2866" spans="1:16" x14ac:dyDescent="0.2">
      <c r="A2866" s="744">
        <v>480</v>
      </c>
      <c r="B2866" s="744" t="s">
        <v>2598</v>
      </c>
      <c r="C2866" s="744" t="s">
        <v>1201</v>
      </c>
      <c r="D2866" s="746" t="s">
        <v>2614</v>
      </c>
      <c r="E2866" s="750">
        <v>1500</v>
      </c>
      <c r="F2866" s="744" t="s">
        <v>8514</v>
      </c>
      <c r="G2866" s="737" t="s">
        <v>8515</v>
      </c>
      <c r="H2866" s="737" t="s">
        <v>2587</v>
      </c>
      <c r="I2866" s="737" t="s">
        <v>2526</v>
      </c>
      <c r="J2866" s="753" t="s">
        <v>2526</v>
      </c>
      <c r="K2866" s="682">
        <v>1</v>
      </c>
      <c r="L2866" s="748">
        <v>12</v>
      </c>
      <c r="M2866" s="749">
        <v>29696.120000000006</v>
      </c>
      <c r="N2866" s="682">
        <v>1</v>
      </c>
      <c r="O2866" s="748">
        <v>6</v>
      </c>
      <c r="P2866" s="749">
        <v>12929.31</v>
      </c>
    </row>
    <row r="2867" spans="1:16" x14ac:dyDescent="0.2">
      <c r="A2867" s="744">
        <v>480</v>
      </c>
      <c r="B2867" s="744" t="s">
        <v>2598</v>
      </c>
      <c r="C2867" s="744" t="s">
        <v>1201</v>
      </c>
      <c r="D2867" s="746" t="s">
        <v>2700</v>
      </c>
      <c r="E2867" s="750">
        <v>1800</v>
      </c>
      <c r="F2867" s="744" t="s">
        <v>8516</v>
      </c>
      <c r="G2867" s="737" t="s">
        <v>8517</v>
      </c>
      <c r="H2867" s="737" t="s">
        <v>8518</v>
      </c>
      <c r="I2867" s="737" t="s">
        <v>2625</v>
      </c>
      <c r="J2867" s="753" t="s">
        <v>2511</v>
      </c>
      <c r="K2867" s="682">
        <v>1</v>
      </c>
      <c r="L2867" s="748">
        <v>12</v>
      </c>
      <c r="M2867" s="749">
        <v>33247.75</v>
      </c>
      <c r="N2867" s="682">
        <v>1</v>
      </c>
      <c r="O2867" s="748">
        <v>6</v>
      </c>
      <c r="P2867" s="749">
        <v>14525.07</v>
      </c>
    </row>
    <row r="2868" spans="1:16" x14ac:dyDescent="0.2">
      <c r="A2868" s="744">
        <v>480</v>
      </c>
      <c r="B2868" s="744" t="s">
        <v>2598</v>
      </c>
      <c r="C2868" s="744" t="s">
        <v>1201</v>
      </c>
      <c r="D2868" s="746" t="s">
        <v>2614</v>
      </c>
      <c r="E2868" s="750">
        <v>1500</v>
      </c>
      <c r="F2868" s="744" t="s">
        <v>8519</v>
      </c>
      <c r="G2868" s="737" t="s">
        <v>8520</v>
      </c>
      <c r="H2868" s="737" t="s">
        <v>8521</v>
      </c>
      <c r="I2868" s="737" t="s">
        <v>2625</v>
      </c>
      <c r="J2868" s="753" t="s">
        <v>2511</v>
      </c>
      <c r="K2868" s="682">
        <v>1</v>
      </c>
      <c r="L2868" s="748">
        <v>12</v>
      </c>
      <c r="M2868" s="749">
        <v>29530.019999999993</v>
      </c>
      <c r="N2868" s="682">
        <v>1</v>
      </c>
      <c r="O2868" s="748">
        <v>6</v>
      </c>
      <c r="P2868" s="749">
        <v>12802.21</v>
      </c>
    </row>
    <row r="2869" spans="1:16" x14ac:dyDescent="0.2">
      <c r="A2869" s="744">
        <v>480</v>
      </c>
      <c r="B2869" s="744" t="s">
        <v>1264</v>
      </c>
      <c r="C2869" s="744" t="s">
        <v>1201</v>
      </c>
      <c r="D2869" s="746" t="s">
        <v>3013</v>
      </c>
      <c r="E2869" s="750">
        <v>4500</v>
      </c>
      <c r="F2869" s="744" t="s">
        <v>8522</v>
      </c>
      <c r="G2869" s="737" t="s">
        <v>8523</v>
      </c>
      <c r="H2869" s="737" t="s">
        <v>2519</v>
      </c>
      <c r="I2869" s="737" t="s">
        <v>2519</v>
      </c>
      <c r="J2869" s="753" t="s">
        <v>2519</v>
      </c>
      <c r="K2869" s="682">
        <v>1</v>
      </c>
      <c r="L2869" s="748">
        <v>1</v>
      </c>
      <c r="M2869" s="749">
        <v>4725</v>
      </c>
      <c r="N2869" s="682"/>
      <c r="O2869" s="748"/>
      <c r="P2869" s="749"/>
    </row>
    <row r="2870" spans="1:16" ht="22.5" x14ac:dyDescent="0.2">
      <c r="A2870" s="744">
        <v>480</v>
      </c>
      <c r="B2870" s="744" t="s">
        <v>1264</v>
      </c>
      <c r="C2870" s="744" t="s">
        <v>1201</v>
      </c>
      <c r="D2870" s="746" t="s">
        <v>3144</v>
      </c>
      <c r="E2870" s="750">
        <v>2100</v>
      </c>
      <c r="F2870" s="744" t="s">
        <v>8524</v>
      </c>
      <c r="G2870" s="737" t="s">
        <v>8525</v>
      </c>
      <c r="H2870" s="737" t="s">
        <v>2587</v>
      </c>
      <c r="I2870" s="737" t="s">
        <v>2526</v>
      </c>
      <c r="J2870" s="753" t="s">
        <v>2526</v>
      </c>
      <c r="K2870" s="682">
        <v>1</v>
      </c>
      <c r="L2870" s="748">
        <v>12</v>
      </c>
      <c r="M2870" s="749">
        <v>36775.730000000003</v>
      </c>
      <c r="N2870" s="682">
        <v>1</v>
      </c>
      <c r="O2870" s="748">
        <v>6</v>
      </c>
      <c r="P2870" s="749">
        <v>16510.86</v>
      </c>
    </row>
    <row r="2871" spans="1:16" ht="22.5" x14ac:dyDescent="0.2">
      <c r="A2871" s="744">
        <v>480</v>
      </c>
      <c r="B2871" s="744" t="s">
        <v>1264</v>
      </c>
      <c r="C2871" s="744" t="s">
        <v>1201</v>
      </c>
      <c r="D2871" s="746" t="s">
        <v>8526</v>
      </c>
      <c r="E2871" s="750">
        <v>4000</v>
      </c>
      <c r="F2871" s="744" t="s">
        <v>8527</v>
      </c>
      <c r="G2871" s="737" t="s">
        <v>8528</v>
      </c>
      <c r="H2871" s="737" t="s">
        <v>3669</v>
      </c>
      <c r="I2871" s="737" t="s">
        <v>2625</v>
      </c>
      <c r="J2871" s="753" t="s">
        <v>2511</v>
      </c>
      <c r="K2871" s="682">
        <v>5</v>
      </c>
      <c r="L2871" s="748">
        <v>12</v>
      </c>
      <c r="M2871" s="749">
        <v>45157.22</v>
      </c>
      <c r="N2871" s="682">
        <v>2</v>
      </c>
      <c r="O2871" s="748">
        <v>6</v>
      </c>
      <c r="P2871" s="749">
        <v>24906.940000000002</v>
      </c>
    </row>
    <row r="2872" spans="1:16" x14ac:dyDescent="0.2">
      <c r="A2872" s="744">
        <v>480</v>
      </c>
      <c r="B2872" s="744" t="s">
        <v>2598</v>
      </c>
      <c r="C2872" s="744" t="s">
        <v>1201</v>
      </c>
      <c r="D2872" s="746" t="s">
        <v>2700</v>
      </c>
      <c r="E2872" s="750">
        <v>1800</v>
      </c>
      <c r="F2872" s="744" t="s">
        <v>8529</v>
      </c>
      <c r="G2872" s="737" t="s">
        <v>8530</v>
      </c>
      <c r="H2872" s="737" t="s">
        <v>8531</v>
      </c>
      <c r="I2872" s="737" t="s">
        <v>2625</v>
      </c>
      <c r="J2872" s="753" t="s">
        <v>2511</v>
      </c>
      <c r="K2872" s="682">
        <v>1</v>
      </c>
      <c r="L2872" s="748">
        <v>12</v>
      </c>
      <c r="M2872" s="749">
        <v>32922.870000000003</v>
      </c>
      <c r="N2872" s="682">
        <v>1</v>
      </c>
      <c r="O2872" s="748">
        <v>6</v>
      </c>
      <c r="P2872" s="749">
        <v>14465.01</v>
      </c>
    </row>
    <row r="2873" spans="1:16" x14ac:dyDescent="0.2">
      <c r="A2873" s="744">
        <v>480</v>
      </c>
      <c r="B2873" s="744" t="s">
        <v>1264</v>
      </c>
      <c r="C2873" s="744" t="s">
        <v>1201</v>
      </c>
      <c r="D2873" s="746" t="s">
        <v>3446</v>
      </c>
      <c r="E2873" s="750">
        <v>1800</v>
      </c>
      <c r="F2873" s="744" t="s">
        <v>8532</v>
      </c>
      <c r="G2873" s="737" t="s">
        <v>8533</v>
      </c>
      <c r="H2873" s="737" t="s">
        <v>6728</v>
      </c>
      <c r="I2873" s="737" t="s">
        <v>2526</v>
      </c>
      <c r="J2873" s="753" t="s">
        <v>2526</v>
      </c>
      <c r="K2873" s="682">
        <v>1</v>
      </c>
      <c r="L2873" s="748">
        <v>12</v>
      </c>
      <c r="M2873" s="749">
        <v>33202.869999999995</v>
      </c>
      <c r="N2873" s="682">
        <v>1</v>
      </c>
      <c r="O2873" s="748">
        <v>6</v>
      </c>
      <c r="P2873" s="749">
        <v>14727.599999999999</v>
      </c>
    </row>
    <row r="2874" spans="1:16" x14ac:dyDescent="0.2">
      <c r="A2874" s="744">
        <v>480</v>
      </c>
      <c r="B2874" s="744" t="s">
        <v>2598</v>
      </c>
      <c r="C2874" s="744" t="s">
        <v>1201</v>
      </c>
      <c r="D2874" s="746" t="s">
        <v>2700</v>
      </c>
      <c r="E2874" s="750">
        <v>1800</v>
      </c>
      <c r="F2874" s="744" t="s">
        <v>8534</v>
      </c>
      <c r="G2874" s="737" t="s">
        <v>8535</v>
      </c>
      <c r="H2874" s="737" t="s">
        <v>2624</v>
      </c>
      <c r="I2874" s="737" t="s">
        <v>2625</v>
      </c>
      <c r="J2874" s="753" t="s">
        <v>2511</v>
      </c>
      <c r="K2874" s="682">
        <v>5</v>
      </c>
      <c r="L2874" s="748">
        <v>12</v>
      </c>
      <c r="M2874" s="749">
        <v>33122.709999999992</v>
      </c>
      <c r="N2874" s="682">
        <v>2</v>
      </c>
      <c r="O2874" s="748">
        <v>6</v>
      </c>
      <c r="P2874" s="749">
        <v>14575.7</v>
      </c>
    </row>
    <row r="2875" spans="1:16" ht="22.5" x14ac:dyDescent="0.2">
      <c r="A2875" s="744">
        <v>480</v>
      </c>
      <c r="B2875" s="744" t="s">
        <v>2598</v>
      </c>
      <c r="C2875" s="744" t="s">
        <v>1201</v>
      </c>
      <c r="D2875" s="746" t="s">
        <v>2700</v>
      </c>
      <c r="E2875" s="750">
        <v>1500</v>
      </c>
      <c r="F2875" s="744" t="s">
        <v>8536</v>
      </c>
      <c r="G2875" s="737" t="s">
        <v>8537</v>
      </c>
      <c r="H2875" s="737" t="s">
        <v>8538</v>
      </c>
      <c r="I2875" s="737" t="s">
        <v>2625</v>
      </c>
      <c r="J2875" s="753" t="s">
        <v>2511</v>
      </c>
      <c r="K2875" s="682">
        <v>1</v>
      </c>
      <c r="L2875" s="748">
        <v>12</v>
      </c>
      <c r="M2875" s="749">
        <v>29638.849999999995</v>
      </c>
      <c r="N2875" s="682">
        <v>1</v>
      </c>
      <c r="O2875" s="748">
        <v>6</v>
      </c>
      <c r="P2875" s="749">
        <v>12929.59</v>
      </c>
    </row>
    <row r="2876" spans="1:16" x14ac:dyDescent="0.2">
      <c r="A2876" s="744">
        <v>480</v>
      </c>
      <c r="B2876" s="744" t="s">
        <v>2598</v>
      </c>
      <c r="C2876" s="744" t="s">
        <v>1201</v>
      </c>
      <c r="D2876" s="746" t="s">
        <v>2700</v>
      </c>
      <c r="E2876" s="750">
        <v>1800</v>
      </c>
      <c r="F2876" s="744" t="s">
        <v>8539</v>
      </c>
      <c r="G2876" s="737" t="s">
        <v>8540</v>
      </c>
      <c r="H2876" s="737" t="s">
        <v>3506</v>
      </c>
      <c r="I2876" s="737" t="s">
        <v>2625</v>
      </c>
      <c r="J2876" s="753" t="s">
        <v>2511</v>
      </c>
      <c r="K2876" s="682">
        <v>1</v>
      </c>
      <c r="L2876" s="748">
        <v>12</v>
      </c>
      <c r="M2876" s="749">
        <v>32460.78999999999</v>
      </c>
      <c r="N2876" s="682">
        <v>1</v>
      </c>
      <c r="O2876" s="748">
        <v>6</v>
      </c>
      <c r="P2876" s="749">
        <v>14729.52</v>
      </c>
    </row>
    <row r="2877" spans="1:16" x14ac:dyDescent="0.2">
      <c r="A2877" s="744">
        <v>480</v>
      </c>
      <c r="B2877" s="744" t="s">
        <v>1264</v>
      </c>
      <c r="C2877" s="744" t="s">
        <v>1201</v>
      </c>
      <c r="D2877" s="746" t="s">
        <v>2674</v>
      </c>
      <c r="E2877" s="750">
        <v>1500</v>
      </c>
      <c r="F2877" s="744" t="s">
        <v>8541</v>
      </c>
      <c r="G2877" s="737" t="s">
        <v>8542</v>
      </c>
      <c r="H2877" s="737" t="s">
        <v>2587</v>
      </c>
      <c r="I2877" s="737" t="s">
        <v>2526</v>
      </c>
      <c r="J2877" s="753" t="s">
        <v>2526</v>
      </c>
      <c r="K2877" s="682">
        <v>1</v>
      </c>
      <c r="L2877" s="748">
        <v>12</v>
      </c>
      <c r="M2877" s="749">
        <v>29623.47</v>
      </c>
      <c r="N2877" s="682">
        <v>1</v>
      </c>
      <c r="O2877" s="748">
        <v>6</v>
      </c>
      <c r="P2877" s="749">
        <v>12922.64</v>
      </c>
    </row>
    <row r="2878" spans="1:16" x14ac:dyDescent="0.2">
      <c r="A2878" s="744">
        <v>480</v>
      </c>
      <c r="B2878" s="744" t="s">
        <v>2598</v>
      </c>
      <c r="C2878" s="744" t="s">
        <v>1201</v>
      </c>
      <c r="D2878" s="746" t="s">
        <v>2614</v>
      </c>
      <c r="E2878" s="750">
        <v>1500</v>
      </c>
      <c r="F2878" s="744" t="s">
        <v>8543</v>
      </c>
      <c r="G2878" s="737" t="s">
        <v>8544</v>
      </c>
      <c r="H2878" s="737" t="s">
        <v>3864</v>
      </c>
      <c r="I2878" s="737" t="s">
        <v>2526</v>
      </c>
      <c r="J2878" s="753" t="s">
        <v>2526</v>
      </c>
      <c r="K2878" s="682">
        <v>1</v>
      </c>
      <c r="L2878" s="748">
        <v>12</v>
      </c>
      <c r="M2878" s="749">
        <v>29716.67</v>
      </c>
      <c r="N2878" s="682">
        <v>1</v>
      </c>
      <c r="O2878" s="748">
        <v>6</v>
      </c>
      <c r="P2878" s="749">
        <v>12930</v>
      </c>
    </row>
    <row r="2879" spans="1:16" x14ac:dyDescent="0.2">
      <c r="A2879" s="744">
        <v>480</v>
      </c>
      <c r="B2879" s="744" t="s">
        <v>2598</v>
      </c>
      <c r="C2879" s="744" t="s">
        <v>1201</v>
      </c>
      <c r="D2879" s="746" t="s">
        <v>2614</v>
      </c>
      <c r="E2879" s="750">
        <v>1500</v>
      </c>
      <c r="F2879" s="744" t="s">
        <v>8545</v>
      </c>
      <c r="G2879" s="737" t="s">
        <v>8546</v>
      </c>
      <c r="H2879" s="737" t="s">
        <v>2509</v>
      </c>
      <c r="I2879" s="737" t="s">
        <v>2625</v>
      </c>
      <c r="J2879" s="753" t="s">
        <v>2511</v>
      </c>
      <c r="K2879" s="682">
        <v>5</v>
      </c>
      <c r="L2879" s="748">
        <v>11</v>
      </c>
      <c r="M2879" s="749">
        <v>21532.059999999998</v>
      </c>
      <c r="N2879" s="682"/>
      <c r="O2879" s="748"/>
      <c r="P2879" s="749"/>
    </row>
    <row r="2880" spans="1:16" x14ac:dyDescent="0.2">
      <c r="A2880" s="744">
        <v>480</v>
      </c>
      <c r="B2880" s="744" t="s">
        <v>2598</v>
      </c>
      <c r="C2880" s="744" t="s">
        <v>1201</v>
      </c>
      <c r="D2880" s="746" t="s">
        <v>2700</v>
      </c>
      <c r="E2880" s="750">
        <v>1800</v>
      </c>
      <c r="F2880" s="744" t="s">
        <v>8547</v>
      </c>
      <c r="G2880" s="737" t="s">
        <v>8548</v>
      </c>
      <c r="H2880" s="737" t="s">
        <v>2519</v>
      </c>
      <c r="I2880" s="737" t="s">
        <v>2519</v>
      </c>
      <c r="J2880" s="753" t="s">
        <v>2519</v>
      </c>
      <c r="K2880" s="682">
        <v>5</v>
      </c>
      <c r="L2880" s="748">
        <v>12</v>
      </c>
      <c r="M2880" s="749">
        <v>27111.969999999998</v>
      </c>
      <c r="N2880" s="682">
        <v>2</v>
      </c>
      <c r="O2880" s="748">
        <v>6</v>
      </c>
      <c r="P2880" s="749">
        <v>11726.119999999999</v>
      </c>
    </row>
    <row r="2881" spans="1:16" x14ac:dyDescent="0.2">
      <c r="A2881" s="744">
        <v>480</v>
      </c>
      <c r="B2881" s="744" t="s">
        <v>2598</v>
      </c>
      <c r="C2881" s="744" t="s">
        <v>1201</v>
      </c>
      <c r="D2881" s="746" t="s">
        <v>2614</v>
      </c>
      <c r="E2881" s="750">
        <v>1500</v>
      </c>
      <c r="F2881" s="744" t="s">
        <v>8549</v>
      </c>
      <c r="G2881" s="737" t="s">
        <v>8550</v>
      </c>
      <c r="H2881" s="737" t="s">
        <v>2688</v>
      </c>
      <c r="I2881" s="737" t="s">
        <v>2625</v>
      </c>
      <c r="J2881" s="753" t="s">
        <v>2511</v>
      </c>
      <c r="K2881" s="682">
        <v>1</v>
      </c>
      <c r="L2881" s="748">
        <v>12</v>
      </c>
      <c r="M2881" s="749">
        <v>29535.589999999993</v>
      </c>
      <c r="N2881" s="682">
        <v>1</v>
      </c>
      <c r="O2881" s="748">
        <v>6</v>
      </c>
      <c r="P2881" s="749">
        <v>12848.06</v>
      </c>
    </row>
    <row r="2882" spans="1:16" x14ac:dyDescent="0.2">
      <c r="A2882" s="744">
        <v>480</v>
      </c>
      <c r="B2882" s="744" t="s">
        <v>1264</v>
      </c>
      <c r="C2882" s="744" t="s">
        <v>1201</v>
      </c>
      <c r="D2882" s="746" t="s">
        <v>2621</v>
      </c>
      <c r="E2882" s="750">
        <v>1800</v>
      </c>
      <c r="F2882" s="744" t="s">
        <v>8551</v>
      </c>
      <c r="G2882" s="737" t="s">
        <v>8552</v>
      </c>
      <c r="H2882" s="737" t="s">
        <v>2587</v>
      </c>
      <c r="I2882" s="737" t="s">
        <v>2526</v>
      </c>
      <c r="J2882" s="753" t="s">
        <v>2526</v>
      </c>
      <c r="K2882" s="682">
        <v>5</v>
      </c>
      <c r="L2882" s="748">
        <v>12</v>
      </c>
      <c r="M2882" s="749">
        <v>33221.249999999993</v>
      </c>
      <c r="N2882" s="682">
        <v>1</v>
      </c>
      <c r="O2882" s="748">
        <v>6</v>
      </c>
      <c r="P2882" s="749">
        <v>14730</v>
      </c>
    </row>
    <row r="2883" spans="1:16" x14ac:dyDescent="0.2">
      <c r="A2883" s="744">
        <v>480</v>
      </c>
      <c r="B2883" s="744" t="s">
        <v>2598</v>
      </c>
      <c r="C2883" s="744" t="s">
        <v>1201</v>
      </c>
      <c r="D2883" s="746" t="s">
        <v>2690</v>
      </c>
      <c r="E2883" s="750">
        <v>1500</v>
      </c>
      <c r="F2883" s="744" t="s">
        <v>8553</v>
      </c>
      <c r="G2883" s="737" t="s">
        <v>8554</v>
      </c>
      <c r="H2883" s="737" t="s">
        <v>2587</v>
      </c>
      <c r="I2883" s="737" t="s">
        <v>2526</v>
      </c>
      <c r="J2883" s="753" t="s">
        <v>2526</v>
      </c>
      <c r="K2883" s="682">
        <v>1</v>
      </c>
      <c r="L2883" s="748">
        <v>12</v>
      </c>
      <c r="M2883" s="749">
        <v>29620.699999999993</v>
      </c>
      <c r="N2883" s="682">
        <v>1</v>
      </c>
      <c r="O2883" s="748">
        <v>6</v>
      </c>
      <c r="P2883" s="749">
        <v>12929.44</v>
      </c>
    </row>
    <row r="2884" spans="1:16" x14ac:dyDescent="0.2">
      <c r="A2884" s="744">
        <v>480</v>
      </c>
      <c r="B2884" s="744" t="s">
        <v>2598</v>
      </c>
      <c r="C2884" s="744" t="s">
        <v>1201</v>
      </c>
      <c r="D2884" s="746" t="s">
        <v>2614</v>
      </c>
      <c r="E2884" s="750">
        <v>1500</v>
      </c>
      <c r="F2884" s="744" t="s">
        <v>8555</v>
      </c>
      <c r="G2884" s="737" t="s">
        <v>8556</v>
      </c>
      <c r="H2884" s="737" t="s">
        <v>2587</v>
      </c>
      <c r="I2884" s="737" t="s">
        <v>2526</v>
      </c>
      <c r="J2884" s="753" t="s">
        <v>2526</v>
      </c>
      <c r="K2884" s="682">
        <v>5</v>
      </c>
      <c r="L2884" s="748">
        <v>12</v>
      </c>
      <c r="M2884" s="749">
        <v>28944.31</v>
      </c>
      <c r="N2884" s="682">
        <v>1</v>
      </c>
      <c r="O2884" s="748">
        <v>6</v>
      </c>
      <c r="P2884" s="749">
        <v>12672.07</v>
      </c>
    </row>
    <row r="2885" spans="1:16" x14ac:dyDescent="0.2">
      <c r="A2885" s="744">
        <v>480</v>
      </c>
      <c r="B2885" s="744" t="s">
        <v>1264</v>
      </c>
      <c r="C2885" s="744" t="s">
        <v>1201</v>
      </c>
      <c r="D2885" s="746" t="s">
        <v>2674</v>
      </c>
      <c r="E2885" s="750">
        <v>1500</v>
      </c>
      <c r="F2885" s="744" t="s">
        <v>8557</v>
      </c>
      <c r="G2885" s="737" t="s">
        <v>8558</v>
      </c>
      <c r="H2885" s="737" t="s">
        <v>2587</v>
      </c>
      <c r="I2885" s="737" t="s">
        <v>2526</v>
      </c>
      <c r="J2885" s="753" t="s">
        <v>2526</v>
      </c>
      <c r="K2885" s="682">
        <v>1</v>
      </c>
      <c r="L2885" s="748">
        <v>12</v>
      </c>
      <c r="M2885" s="749">
        <v>29573.739999999998</v>
      </c>
      <c r="N2885" s="682">
        <v>1</v>
      </c>
      <c r="O2885" s="748">
        <v>6</v>
      </c>
      <c r="P2885" s="749">
        <v>12824.01</v>
      </c>
    </row>
    <row r="2886" spans="1:16" ht="22.5" x14ac:dyDescent="0.2">
      <c r="A2886" s="744">
        <v>480</v>
      </c>
      <c r="B2886" s="744" t="s">
        <v>2598</v>
      </c>
      <c r="C2886" s="744" t="s">
        <v>1201</v>
      </c>
      <c r="D2886" s="746" t="s">
        <v>4612</v>
      </c>
      <c r="E2886" s="750">
        <v>2500</v>
      </c>
      <c r="F2886" s="744" t="s">
        <v>8559</v>
      </c>
      <c r="G2886" s="737" t="s">
        <v>8560</v>
      </c>
      <c r="H2886" s="737" t="s">
        <v>2587</v>
      </c>
      <c r="I2886" s="737" t="s">
        <v>2526</v>
      </c>
      <c r="J2886" s="753" t="s">
        <v>2526</v>
      </c>
      <c r="K2886" s="682">
        <v>6</v>
      </c>
      <c r="L2886" s="748">
        <v>12</v>
      </c>
      <c r="M2886" s="749">
        <v>35150.539999999994</v>
      </c>
      <c r="N2886" s="682">
        <v>2</v>
      </c>
      <c r="O2886" s="748">
        <v>6</v>
      </c>
      <c r="P2886" s="749">
        <v>15644.59</v>
      </c>
    </row>
    <row r="2887" spans="1:16" x14ac:dyDescent="0.2">
      <c r="A2887" s="744">
        <v>480</v>
      </c>
      <c r="B2887" s="744" t="s">
        <v>1264</v>
      </c>
      <c r="C2887" s="744" t="s">
        <v>1201</v>
      </c>
      <c r="D2887" s="746" t="s">
        <v>8561</v>
      </c>
      <c r="E2887" s="750">
        <v>3500</v>
      </c>
      <c r="F2887" s="744" t="s">
        <v>8562</v>
      </c>
      <c r="G2887" s="737" t="s">
        <v>8563</v>
      </c>
      <c r="H2887" s="737" t="s">
        <v>2587</v>
      </c>
      <c r="I2887" s="737" t="s">
        <v>2526</v>
      </c>
      <c r="J2887" s="753" t="s">
        <v>2526</v>
      </c>
      <c r="K2887" s="682">
        <v>1</v>
      </c>
      <c r="L2887" s="748">
        <v>12</v>
      </c>
      <c r="M2887" s="749">
        <v>47700</v>
      </c>
      <c r="N2887" s="682">
        <v>1</v>
      </c>
      <c r="O2887" s="748">
        <v>6</v>
      </c>
      <c r="P2887" s="749">
        <v>21930</v>
      </c>
    </row>
    <row r="2888" spans="1:16" x14ac:dyDescent="0.2">
      <c r="A2888" s="744">
        <v>480</v>
      </c>
      <c r="B2888" s="744" t="s">
        <v>1264</v>
      </c>
      <c r="C2888" s="744" t="s">
        <v>1201</v>
      </c>
      <c r="D2888" s="746" t="s">
        <v>2968</v>
      </c>
      <c r="E2888" s="750">
        <v>3100</v>
      </c>
      <c r="F2888" s="744" t="s">
        <v>8564</v>
      </c>
      <c r="G2888" s="737" t="s">
        <v>8565</v>
      </c>
      <c r="H2888" s="737" t="s">
        <v>2583</v>
      </c>
      <c r="I2888" s="737" t="s">
        <v>2526</v>
      </c>
      <c r="J2888" s="753" t="s">
        <v>2526</v>
      </c>
      <c r="K2888" s="682">
        <v>1</v>
      </c>
      <c r="L2888" s="748">
        <v>12</v>
      </c>
      <c r="M2888" s="749">
        <v>47923.5</v>
      </c>
      <c r="N2888" s="682">
        <v>1</v>
      </c>
      <c r="O2888" s="748">
        <v>6</v>
      </c>
      <c r="P2888" s="749">
        <v>22433.5</v>
      </c>
    </row>
    <row r="2889" spans="1:16" x14ac:dyDescent="0.2">
      <c r="A2889" s="744">
        <v>480</v>
      </c>
      <c r="B2889" s="744" t="s">
        <v>2598</v>
      </c>
      <c r="C2889" s="744" t="s">
        <v>1201</v>
      </c>
      <c r="D2889" s="746" t="s">
        <v>2611</v>
      </c>
      <c r="E2889" s="750">
        <v>1500</v>
      </c>
      <c r="F2889" s="744" t="s">
        <v>8566</v>
      </c>
      <c r="G2889" s="737" t="s">
        <v>8567</v>
      </c>
      <c r="H2889" s="737" t="s">
        <v>2587</v>
      </c>
      <c r="I2889" s="737" t="s">
        <v>2526</v>
      </c>
      <c r="J2889" s="753" t="s">
        <v>2526</v>
      </c>
      <c r="K2889" s="682">
        <v>5</v>
      </c>
      <c r="L2889" s="748">
        <v>12</v>
      </c>
      <c r="M2889" s="749">
        <v>23646.039999999997</v>
      </c>
      <c r="N2889" s="682">
        <v>2</v>
      </c>
      <c r="O2889" s="748">
        <v>6</v>
      </c>
      <c r="P2889" s="749">
        <v>9874.18</v>
      </c>
    </row>
    <row r="2890" spans="1:16" x14ac:dyDescent="0.2">
      <c r="A2890" s="744">
        <v>480</v>
      </c>
      <c r="B2890" s="744" t="s">
        <v>1264</v>
      </c>
      <c r="C2890" s="744" t="s">
        <v>1201</v>
      </c>
      <c r="D2890" s="746" t="s">
        <v>4601</v>
      </c>
      <c r="E2890" s="750">
        <v>1500</v>
      </c>
      <c r="F2890" s="744" t="s">
        <v>8568</v>
      </c>
      <c r="G2890" s="737" t="s">
        <v>8569</v>
      </c>
      <c r="H2890" s="737" t="s">
        <v>2640</v>
      </c>
      <c r="I2890" s="737" t="s">
        <v>2625</v>
      </c>
      <c r="J2890" s="753" t="s">
        <v>2511</v>
      </c>
      <c r="K2890" s="682">
        <v>1</v>
      </c>
      <c r="L2890" s="748">
        <v>12</v>
      </c>
      <c r="M2890" s="749">
        <v>29633.33</v>
      </c>
      <c r="N2890" s="682">
        <v>1</v>
      </c>
      <c r="O2890" s="748">
        <v>6</v>
      </c>
      <c r="P2890" s="749">
        <v>12796.66</v>
      </c>
    </row>
    <row r="2891" spans="1:16" x14ac:dyDescent="0.2">
      <c r="A2891" s="744">
        <v>480</v>
      </c>
      <c r="B2891" s="744" t="s">
        <v>1264</v>
      </c>
      <c r="C2891" s="744" t="s">
        <v>1201</v>
      </c>
      <c r="D2891" s="746" t="s">
        <v>2674</v>
      </c>
      <c r="E2891" s="750">
        <v>1500</v>
      </c>
      <c r="F2891" s="744" t="s">
        <v>8570</v>
      </c>
      <c r="G2891" s="737" t="s">
        <v>8571</v>
      </c>
      <c r="H2891" s="737" t="s">
        <v>2587</v>
      </c>
      <c r="I2891" s="737" t="s">
        <v>2625</v>
      </c>
      <c r="J2891" s="753" t="s">
        <v>2511</v>
      </c>
      <c r="K2891" s="682">
        <v>1</v>
      </c>
      <c r="L2891" s="748">
        <v>12</v>
      </c>
      <c r="M2891" s="749">
        <v>29590.550000000003</v>
      </c>
      <c r="N2891" s="682">
        <v>1</v>
      </c>
      <c r="O2891" s="748">
        <v>6</v>
      </c>
      <c r="P2891" s="749">
        <v>12930</v>
      </c>
    </row>
    <row r="2892" spans="1:16" x14ac:dyDescent="0.2">
      <c r="A2892" s="744">
        <v>480</v>
      </c>
      <c r="B2892" s="744" t="s">
        <v>2598</v>
      </c>
      <c r="C2892" s="744" t="s">
        <v>1201</v>
      </c>
      <c r="D2892" s="746" t="s">
        <v>2641</v>
      </c>
      <c r="E2892" s="750">
        <v>2100</v>
      </c>
      <c r="F2892" s="744" t="s">
        <v>8572</v>
      </c>
      <c r="G2892" s="737" t="s">
        <v>8573</v>
      </c>
      <c r="H2892" s="737" t="s">
        <v>8574</v>
      </c>
      <c r="I2892" s="737" t="s">
        <v>2625</v>
      </c>
      <c r="J2892" s="753" t="s">
        <v>2511</v>
      </c>
      <c r="K2892" s="682">
        <v>5</v>
      </c>
      <c r="L2892" s="748">
        <v>12</v>
      </c>
      <c r="M2892" s="749">
        <v>36708.070000000007</v>
      </c>
      <c r="N2892" s="682">
        <v>2</v>
      </c>
      <c r="O2892" s="748">
        <v>6</v>
      </c>
      <c r="P2892" s="749">
        <v>16528.740000000002</v>
      </c>
    </row>
    <row r="2893" spans="1:16" x14ac:dyDescent="0.2">
      <c r="A2893" s="744">
        <v>480</v>
      </c>
      <c r="B2893" s="744" t="s">
        <v>1264</v>
      </c>
      <c r="C2893" s="744" t="s">
        <v>1201</v>
      </c>
      <c r="D2893" s="746" t="s">
        <v>3446</v>
      </c>
      <c r="E2893" s="750">
        <v>1800</v>
      </c>
      <c r="F2893" s="744" t="s">
        <v>8575</v>
      </c>
      <c r="G2893" s="737" t="s">
        <v>8576</v>
      </c>
      <c r="H2893" s="737" t="s">
        <v>8577</v>
      </c>
      <c r="I2893" s="737" t="s">
        <v>2625</v>
      </c>
      <c r="J2893" s="753" t="s">
        <v>2511</v>
      </c>
      <c r="K2893" s="682">
        <v>5</v>
      </c>
      <c r="L2893" s="748">
        <v>12</v>
      </c>
      <c r="M2893" s="749">
        <v>27149.969999999998</v>
      </c>
      <c r="N2893" s="682">
        <v>2</v>
      </c>
      <c r="O2893" s="748">
        <v>6</v>
      </c>
      <c r="P2893" s="749">
        <v>11708.369999999999</v>
      </c>
    </row>
    <row r="2894" spans="1:16" x14ac:dyDescent="0.2">
      <c r="A2894" s="744">
        <v>480</v>
      </c>
      <c r="B2894" s="744" t="s">
        <v>2598</v>
      </c>
      <c r="C2894" s="744" t="s">
        <v>1201</v>
      </c>
      <c r="D2894" s="746" t="s">
        <v>2809</v>
      </c>
      <c r="E2894" s="750">
        <v>1500</v>
      </c>
      <c r="F2894" s="744" t="s">
        <v>8578</v>
      </c>
      <c r="G2894" s="737" t="s">
        <v>8579</v>
      </c>
      <c r="H2894" s="737" t="s">
        <v>6270</v>
      </c>
      <c r="I2894" s="737" t="s">
        <v>2625</v>
      </c>
      <c r="J2894" s="753" t="s">
        <v>2511</v>
      </c>
      <c r="K2894" s="682">
        <v>3</v>
      </c>
      <c r="L2894" s="748">
        <v>9</v>
      </c>
      <c r="M2894" s="749">
        <v>15154.05</v>
      </c>
      <c r="N2894" s="682">
        <v>2</v>
      </c>
      <c r="O2894" s="748">
        <v>3</v>
      </c>
      <c r="P2894" s="749">
        <v>6610.52</v>
      </c>
    </row>
    <row r="2895" spans="1:16" x14ac:dyDescent="0.2">
      <c r="A2895" s="744">
        <v>480</v>
      </c>
      <c r="B2895" s="744" t="s">
        <v>1264</v>
      </c>
      <c r="C2895" s="744" t="s">
        <v>1201</v>
      </c>
      <c r="D2895" s="746" t="s">
        <v>2621</v>
      </c>
      <c r="E2895" s="750">
        <v>1500</v>
      </c>
      <c r="F2895" s="744" t="s">
        <v>8580</v>
      </c>
      <c r="G2895" s="737" t="s">
        <v>8581</v>
      </c>
      <c r="H2895" s="737" t="s">
        <v>8582</v>
      </c>
      <c r="I2895" s="737" t="s">
        <v>2625</v>
      </c>
      <c r="J2895" s="753" t="s">
        <v>2511</v>
      </c>
      <c r="K2895" s="682">
        <v>1</v>
      </c>
      <c r="L2895" s="748">
        <v>12</v>
      </c>
      <c r="M2895" s="749">
        <v>29499.570000000007</v>
      </c>
      <c r="N2895" s="682">
        <v>1</v>
      </c>
      <c r="O2895" s="748">
        <v>6</v>
      </c>
      <c r="P2895" s="749">
        <v>12915</v>
      </c>
    </row>
    <row r="2896" spans="1:16" x14ac:dyDescent="0.2">
      <c r="A2896" s="744">
        <v>480</v>
      </c>
      <c r="B2896" s="744" t="s">
        <v>1264</v>
      </c>
      <c r="C2896" s="744" t="s">
        <v>1201</v>
      </c>
      <c r="D2896" s="746" t="s">
        <v>3154</v>
      </c>
      <c r="E2896" s="750">
        <v>2100</v>
      </c>
      <c r="F2896" s="744" t="s">
        <v>8583</v>
      </c>
      <c r="G2896" s="737" t="s">
        <v>8584</v>
      </c>
      <c r="H2896" s="737" t="s">
        <v>2760</v>
      </c>
      <c r="I2896" s="737" t="s">
        <v>2526</v>
      </c>
      <c r="J2896" s="753" t="s">
        <v>2526</v>
      </c>
      <c r="K2896" s="682">
        <v>1</v>
      </c>
      <c r="L2896" s="748">
        <v>12</v>
      </c>
      <c r="M2896" s="749">
        <v>36720.33</v>
      </c>
      <c r="N2896" s="682">
        <v>1</v>
      </c>
      <c r="O2896" s="748">
        <v>6</v>
      </c>
      <c r="P2896" s="749">
        <v>16409.93</v>
      </c>
    </row>
    <row r="2897" spans="1:16" ht="22.5" x14ac:dyDescent="0.2">
      <c r="A2897" s="744">
        <v>480</v>
      </c>
      <c r="B2897" s="744" t="s">
        <v>1264</v>
      </c>
      <c r="C2897" s="744" t="s">
        <v>1201</v>
      </c>
      <c r="D2897" s="746" t="s">
        <v>3416</v>
      </c>
      <c r="E2897" s="750">
        <v>1800</v>
      </c>
      <c r="F2897" s="744" t="s">
        <v>8585</v>
      </c>
      <c r="G2897" s="737" t="s">
        <v>8586</v>
      </c>
      <c r="H2897" s="737" t="s">
        <v>2519</v>
      </c>
      <c r="I2897" s="737" t="s">
        <v>2519</v>
      </c>
      <c r="J2897" s="753" t="s">
        <v>2519</v>
      </c>
      <c r="K2897" s="682">
        <v>3</v>
      </c>
      <c r="L2897" s="748">
        <v>8</v>
      </c>
      <c r="M2897" s="749">
        <v>19829.75</v>
      </c>
      <c r="N2897" s="682"/>
      <c r="O2897" s="748"/>
      <c r="P2897" s="749"/>
    </row>
    <row r="2898" spans="1:16" x14ac:dyDescent="0.2">
      <c r="A2898" s="744">
        <v>480</v>
      </c>
      <c r="B2898" s="744" t="s">
        <v>1264</v>
      </c>
      <c r="C2898" s="744" t="s">
        <v>1201</v>
      </c>
      <c r="D2898" s="746" t="s">
        <v>2650</v>
      </c>
      <c r="E2898" s="750">
        <v>2100</v>
      </c>
      <c r="F2898" s="744" t="s">
        <v>8587</v>
      </c>
      <c r="G2898" s="737" t="s">
        <v>8588</v>
      </c>
      <c r="H2898" s="737" t="s">
        <v>4745</v>
      </c>
      <c r="I2898" s="737" t="s">
        <v>2625</v>
      </c>
      <c r="J2898" s="753" t="s">
        <v>2511</v>
      </c>
      <c r="K2898" s="682">
        <v>7</v>
      </c>
      <c r="L2898" s="748">
        <v>12</v>
      </c>
      <c r="M2898" s="749">
        <v>30742.770000000004</v>
      </c>
      <c r="N2898" s="682">
        <v>2</v>
      </c>
      <c r="O2898" s="748">
        <v>6</v>
      </c>
      <c r="P2898" s="749">
        <v>13522.27</v>
      </c>
    </row>
    <row r="2899" spans="1:16" x14ac:dyDescent="0.2">
      <c r="A2899" s="744">
        <v>480</v>
      </c>
      <c r="B2899" s="744" t="s">
        <v>2598</v>
      </c>
      <c r="C2899" s="744" t="s">
        <v>1201</v>
      </c>
      <c r="D2899" s="746" t="s">
        <v>2614</v>
      </c>
      <c r="E2899" s="750">
        <v>1500</v>
      </c>
      <c r="F2899" s="744" t="s">
        <v>8589</v>
      </c>
      <c r="G2899" s="737" t="s">
        <v>8590</v>
      </c>
      <c r="H2899" s="737" t="s">
        <v>2583</v>
      </c>
      <c r="I2899" s="737" t="s">
        <v>2526</v>
      </c>
      <c r="J2899" s="753" t="s">
        <v>2526</v>
      </c>
      <c r="K2899" s="682">
        <v>1</v>
      </c>
      <c r="L2899" s="748">
        <v>12</v>
      </c>
      <c r="M2899" s="749">
        <v>25552.040000000005</v>
      </c>
      <c r="N2899" s="682">
        <v>1</v>
      </c>
      <c r="O2899" s="748">
        <v>6</v>
      </c>
      <c r="P2899" s="749">
        <v>8709.869999999999</v>
      </c>
    </row>
    <row r="2900" spans="1:16" x14ac:dyDescent="0.2">
      <c r="A2900" s="744">
        <v>480</v>
      </c>
      <c r="B2900" s="744" t="s">
        <v>1264</v>
      </c>
      <c r="C2900" s="744" t="s">
        <v>1201</v>
      </c>
      <c r="D2900" s="746" t="s">
        <v>5298</v>
      </c>
      <c r="E2900" s="750">
        <v>2100</v>
      </c>
      <c r="F2900" s="744" t="s">
        <v>8591</v>
      </c>
      <c r="G2900" s="737" t="s">
        <v>8592</v>
      </c>
      <c r="H2900" s="737" t="s">
        <v>3640</v>
      </c>
      <c r="I2900" s="737" t="s">
        <v>2625</v>
      </c>
      <c r="J2900" s="753" t="s">
        <v>2511</v>
      </c>
      <c r="K2900" s="682">
        <v>5</v>
      </c>
      <c r="L2900" s="748">
        <v>12</v>
      </c>
      <c r="M2900" s="749">
        <v>36172.340000000011</v>
      </c>
      <c r="N2900" s="682">
        <v>1</v>
      </c>
      <c r="O2900" s="748">
        <v>6</v>
      </c>
      <c r="P2900" s="749">
        <v>16295.1</v>
      </c>
    </row>
    <row r="2901" spans="1:16" x14ac:dyDescent="0.2">
      <c r="A2901" s="744">
        <v>480</v>
      </c>
      <c r="B2901" s="744" t="s">
        <v>2598</v>
      </c>
      <c r="C2901" s="744" t="s">
        <v>1201</v>
      </c>
      <c r="D2901" s="746" t="s">
        <v>2614</v>
      </c>
      <c r="E2901" s="750">
        <v>1500</v>
      </c>
      <c r="F2901" s="744" t="s">
        <v>8593</v>
      </c>
      <c r="G2901" s="737" t="s">
        <v>8594</v>
      </c>
      <c r="H2901" s="737" t="s">
        <v>8595</v>
      </c>
      <c r="I2901" s="737" t="s">
        <v>2526</v>
      </c>
      <c r="J2901" s="753" t="s">
        <v>2526</v>
      </c>
      <c r="K2901" s="682">
        <v>1</v>
      </c>
      <c r="L2901" s="748">
        <v>12</v>
      </c>
      <c r="M2901" s="749">
        <v>29600.570000000003</v>
      </c>
      <c r="N2901" s="682">
        <v>1</v>
      </c>
      <c r="O2901" s="748">
        <v>6</v>
      </c>
      <c r="P2901" s="749">
        <v>12844.29</v>
      </c>
    </row>
    <row r="2902" spans="1:16" x14ac:dyDescent="0.2">
      <c r="A2902" s="744">
        <v>480</v>
      </c>
      <c r="B2902" s="744" t="s">
        <v>2598</v>
      </c>
      <c r="C2902" s="744" t="s">
        <v>1201</v>
      </c>
      <c r="D2902" s="746" t="s">
        <v>2700</v>
      </c>
      <c r="E2902" s="750">
        <v>1800</v>
      </c>
      <c r="F2902" s="744" t="s">
        <v>8596</v>
      </c>
      <c r="G2902" s="737" t="s">
        <v>8597</v>
      </c>
      <c r="H2902" s="737" t="s">
        <v>3524</v>
      </c>
      <c r="I2902" s="737" t="s">
        <v>2625</v>
      </c>
      <c r="J2902" s="753" t="s">
        <v>2511</v>
      </c>
      <c r="K2902" s="682">
        <v>1</v>
      </c>
      <c r="L2902" s="748">
        <v>12</v>
      </c>
      <c r="M2902" s="749">
        <v>32844.769999999997</v>
      </c>
      <c r="N2902" s="682">
        <v>1</v>
      </c>
      <c r="O2902" s="748">
        <v>6</v>
      </c>
      <c r="P2902" s="749">
        <v>14576.82</v>
      </c>
    </row>
    <row r="2903" spans="1:16" x14ac:dyDescent="0.2">
      <c r="A2903" s="744">
        <v>480</v>
      </c>
      <c r="B2903" s="744" t="s">
        <v>3203</v>
      </c>
      <c r="C2903" s="744" t="s">
        <v>1201</v>
      </c>
      <c r="D2903" s="746" t="s">
        <v>8598</v>
      </c>
      <c r="E2903" s="750">
        <v>4500</v>
      </c>
      <c r="F2903" s="744" t="s">
        <v>8599</v>
      </c>
      <c r="G2903" s="737" t="s">
        <v>8600</v>
      </c>
      <c r="H2903" s="737" t="s">
        <v>2519</v>
      </c>
      <c r="I2903" s="737" t="s">
        <v>2519</v>
      </c>
      <c r="J2903" s="753" t="s">
        <v>2519</v>
      </c>
      <c r="K2903" s="682">
        <v>2</v>
      </c>
      <c r="L2903" s="748">
        <v>5</v>
      </c>
      <c r="M2903" s="749">
        <v>30873.93</v>
      </c>
      <c r="N2903" s="682"/>
      <c r="O2903" s="748"/>
      <c r="P2903" s="749"/>
    </row>
    <row r="2904" spans="1:16" ht="22.5" x14ac:dyDescent="0.2">
      <c r="A2904" s="744">
        <v>480</v>
      </c>
      <c r="B2904" s="744" t="s">
        <v>1264</v>
      </c>
      <c r="C2904" s="744" t="s">
        <v>1201</v>
      </c>
      <c r="D2904" s="746" t="s">
        <v>3556</v>
      </c>
      <c r="E2904" s="750">
        <v>3500</v>
      </c>
      <c r="F2904" s="744" t="s">
        <v>8601</v>
      </c>
      <c r="G2904" s="737" t="s">
        <v>8602</v>
      </c>
      <c r="H2904" s="737" t="s">
        <v>2509</v>
      </c>
      <c r="I2904" s="737" t="s">
        <v>2625</v>
      </c>
      <c r="J2904" s="753" t="s">
        <v>2511</v>
      </c>
      <c r="K2904" s="682">
        <v>5</v>
      </c>
      <c r="L2904" s="748">
        <v>12</v>
      </c>
      <c r="M2904" s="749">
        <v>53699.44</v>
      </c>
      <c r="N2904" s="682">
        <v>1</v>
      </c>
      <c r="O2904" s="748">
        <v>6</v>
      </c>
      <c r="P2904" s="749">
        <v>24930</v>
      </c>
    </row>
    <row r="2905" spans="1:16" x14ac:dyDescent="0.2">
      <c r="A2905" s="744">
        <v>480</v>
      </c>
      <c r="B2905" s="744" t="s">
        <v>2598</v>
      </c>
      <c r="C2905" s="744" t="s">
        <v>1201</v>
      </c>
      <c r="D2905" s="746" t="s">
        <v>2865</v>
      </c>
      <c r="E2905" s="750">
        <v>1800</v>
      </c>
      <c r="F2905" s="744" t="s">
        <v>8603</v>
      </c>
      <c r="G2905" s="737" t="s">
        <v>8604</v>
      </c>
      <c r="H2905" s="737" t="s">
        <v>2519</v>
      </c>
      <c r="I2905" s="737" t="s">
        <v>2519</v>
      </c>
      <c r="J2905" s="753" t="s">
        <v>2519</v>
      </c>
      <c r="K2905" s="682">
        <v>5</v>
      </c>
      <c r="L2905" s="748">
        <v>12</v>
      </c>
      <c r="M2905" s="749">
        <v>27111.739999999998</v>
      </c>
      <c r="N2905" s="682">
        <v>2</v>
      </c>
      <c r="O2905" s="748">
        <v>6</v>
      </c>
      <c r="P2905" s="749">
        <v>11447.75</v>
      </c>
    </row>
    <row r="2906" spans="1:16" x14ac:dyDescent="0.2">
      <c r="A2906" s="744">
        <v>480</v>
      </c>
      <c r="B2906" s="744" t="s">
        <v>2598</v>
      </c>
      <c r="C2906" s="744" t="s">
        <v>1201</v>
      </c>
      <c r="D2906" s="746" t="s">
        <v>2604</v>
      </c>
      <c r="E2906" s="750">
        <v>1500</v>
      </c>
      <c r="F2906" s="744" t="s">
        <v>8605</v>
      </c>
      <c r="G2906" s="737" t="s">
        <v>8606</v>
      </c>
      <c r="H2906" s="737" t="s">
        <v>2583</v>
      </c>
      <c r="I2906" s="737" t="s">
        <v>2526</v>
      </c>
      <c r="J2906" s="753" t="s">
        <v>2526</v>
      </c>
      <c r="K2906" s="682">
        <v>1</v>
      </c>
      <c r="L2906" s="748">
        <v>12</v>
      </c>
      <c r="M2906" s="749">
        <v>29222.94</v>
      </c>
      <c r="N2906" s="682">
        <v>1</v>
      </c>
      <c r="O2906" s="748">
        <v>6</v>
      </c>
      <c r="P2906" s="749">
        <v>12817.77</v>
      </c>
    </row>
    <row r="2907" spans="1:16" ht="22.5" x14ac:dyDescent="0.2">
      <c r="A2907" s="744">
        <v>480</v>
      </c>
      <c r="B2907" s="744" t="s">
        <v>2598</v>
      </c>
      <c r="C2907" s="744" t="s">
        <v>1201</v>
      </c>
      <c r="D2907" s="746" t="s">
        <v>2614</v>
      </c>
      <c r="E2907" s="750">
        <v>1500</v>
      </c>
      <c r="F2907" s="744" t="s">
        <v>8607</v>
      </c>
      <c r="G2907" s="737" t="s">
        <v>8608</v>
      </c>
      <c r="H2907" s="737" t="s">
        <v>2587</v>
      </c>
      <c r="I2907" s="737" t="s">
        <v>2526</v>
      </c>
      <c r="J2907" s="753" t="s">
        <v>2526</v>
      </c>
      <c r="K2907" s="682">
        <v>5</v>
      </c>
      <c r="L2907" s="748">
        <v>12</v>
      </c>
      <c r="M2907" s="749">
        <v>29034.149999999994</v>
      </c>
      <c r="N2907" s="682">
        <v>2</v>
      </c>
      <c r="O2907" s="748">
        <v>6</v>
      </c>
      <c r="P2907" s="749">
        <v>12861.66</v>
      </c>
    </row>
    <row r="2908" spans="1:16" x14ac:dyDescent="0.2">
      <c r="A2908" s="744">
        <v>480</v>
      </c>
      <c r="B2908" s="744" t="s">
        <v>2598</v>
      </c>
      <c r="C2908" s="744" t="s">
        <v>1201</v>
      </c>
      <c r="D2908" s="746" t="s">
        <v>2700</v>
      </c>
      <c r="E2908" s="750">
        <v>1800</v>
      </c>
      <c r="F2908" s="744" t="s">
        <v>8609</v>
      </c>
      <c r="G2908" s="737" t="s">
        <v>8610</v>
      </c>
      <c r="H2908" s="737" t="s">
        <v>2551</v>
      </c>
      <c r="I2908" s="737" t="s">
        <v>2625</v>
      </c>
      <c r="J2908" s="753" t="s">
        <v>2511</v>
      </c>
      <c r="K2908" s="682">
        <v>4</v>
      </c>
      <c r="L2908" s="748">
        <v>12</v>
      </c>
      <c r="M2908" s="749">
        <v>32876.509999999995</v>
      </c>
      <c r="N2908" s="682">
        <v>1</v>
      </c>
      <c r="O2908" s="748">
        <v>6</v>
      </c>
      <c r="P2908" s="749">
        <v>14689.75</v>
      </c>
    </row>
    <row r="2909" spans="1:16" x14ac:dyDescent="0.2">
      <c r="A2909" s="744">
        <v>480</v>
      </c>
      <c r="B2909" s="744" t="s">
        <v>1264</v>
      </c>
      <c r="C2909" s="744" t="s">
        <v>1201</v>
      </c>
      <c r="D2909" s="746" t="s">
        <v>2650</v>
      </c>
      <c r="E2909" s="750">
        <v>2100</v>
      </c>
      <c r="F2909" s="744" t="s">
        <v>8611</v>
      </c>
      <c r="G2909" s="737" t="s">
        <v>8612</v>
      </c>
      <c r="H2909" s="737" t="s">
        <v>2640</v>
      </c>
      <c r="I2909" s="737" t="s">
        <v>2625</v>
      </c>
      <c r="J2909" s="753" t="s">
        <v>2511</v>
      </c>
      <c r="K2909" s="682">
        <v>7</v>
      </c>
      <c r="L2909" s="748">
        <v>12</v>
      </c>
      <c r="M2909" s="749">
        <v>31807.239999999998</v>
      </c>
      <c r="N2909" s="682">
        <v>2</v>
      </c>
      <c r="O2909" s="748">
        <v>6</v>
      </c>
      <c r="P2909" s="749">
        <v>13558.14</v>
      </c>
    </row>
    <row r="2910" spans="1:16" ht="22.5" x14ac:dyDescent="0.2">
      <c r="A2910" s="744">
        <v>480</v>
      </c>
      <c r="B2910" s="744" t="s">
        <v>2598</v>
      </c>
      <c r="C2910" s="744" t="s">
        <v>1201</v>
      </c>
      <c r="D2910" s="746" t="s">
        <v>2611</v>
      </c>
      <c r="E2910" s="750">
        <v>1500</v>
      </c>
      <c r="F2910" s="744" t="s">
        <v>8613</v>
      </c>
      <c r="G2910" s="737" t="s">
        <v>8614</v>
      </c>
      <c r="H2910" s="737" t="s">
        <v>8615</v>
      </c>
      <c r="I2910" s="737" t="s">
        <v>2625</v>
      </c>
      <c r="J2910" s="753" t="s">
        <v>2511</v>
      </c>
      <c r="K2910" s="682">
        <v>4</v>
      </c>
      <c r="L2910" s="748">
        <v>10</v>
      </c>
      <c r="M2910" s="749">
        <v>19252.189999999999</v>
      </c>
      <c r="N2910" s="682"/>
      <c r="O2910" s="748"/>
      <c r="P2910" s="749"/>
    </row>
    <row r="2911" spans="1:16" ht="22.5" x14ac:dyDescent="0.2">
      <c r="A2911" s="744">
        <v>480</v>
      </c>
      <c r="B2911" s="744" t="s">
        <v>2598</v>
      </c>
      <c r="C2911" s="744" t="s">
        <v>1201</v>
      </c>
      <c r="D2911" s="746" t="s">
        <v>3161</v>
      </c>
      <c r="E2911" s="750">
        <v>2500</v>
      </c>
      <c r="F2911" s="744" t="s">
        <v>8616</v>
      </c>
      <c r="G2911" s="737" t="s">
        <v>8617</v>
      </c>
      <c r="H2911" s="737" t="s">
        <v>8618</v>
      </c>
      <c r="I2911" s="737" t="s">
        <v>2625</v>
      </c>
      <c r="J2911" s="753" t="s">
        <v>2511</v>
      </c>
      <c r="K2911" s="682">
        <v>1</v>
      </c>
      <c r="L2911" s="748">
        <v>12</v>
      </c>
      <c r="M2911" s="749">
        <v>41572.51</v>
      </c>
      <c r="N2911" s="682">
        <v>1</v>
      </c>
      <c r="O2911" s="748">
        <v>6</v>
      </c>
      <c r="P2911" s="749">
        <v>18907.919999999998</v>
      </c>
    </row>
    <row r="2912" spans="1:16" x14ac:dyDescent="0.2">
      <c r="A2912" s="744">
        <v>480</v>
      </c>
      <c r="B2912" s="744" t="s">
        <v>2598</v>
      </c>
      <c r="C2912" s="744" t="s">
        <v>1201</v>
      </c>
      <c r="D2912" s="746" t="s">
        <v>3252</v>
      </c>
      <c r="E2912" s="750">
        <v>2100</v>
      </c>
      <c r="F2912" s="744" t="s">
        <v>8619</v>
      </c>
      <c r="G2912" s="737" t="s">
        <v>8620</v>
      </c>
      <c r="H2912" s="737" t="s">
        <v>8490</v>
      </c>
      <c r="I2912" s="737" t="s">
        <v>2625</v>
      </c>
      <c r="J2912" s="753" t="s">
        <v>2511</v>
      </c>
      <c r="K2912" s="682">
        <v>1</v>
      </c>
      <c r="L2912" s="748">
        <v>12</v>
      </c>
      <c r="M2912" s="749">
        <v>30789.749999999993</v>
      </c>
      <c r="N2912" s="682">
        <v>1</v>
      </c>
      <c r="O2912" s="748">
        <v>6</v>
      </c>
      <c r="P2912" s="749">
        <v>13497.900000000001</v>
      </c>
    </row>
    <row r="2913" spans="1:16" x14ac:dyDescent="0.2">
      <c r="A2913" s="744">
        <v>480</v>
      </c>
      <c r="B2913" s="744" t="s">
        <v>2598</v>
      </c>
      <c r="C2913" s="744" t="s">
        <v>1201</v>
      </c>
      <c r="D2913" s="746" t="s">
        <v>4612</v>
      </c>
      <c r="E2913" s="750">
        <v>2500</v>
      </c>
      <c r="F2913" s="744" t="s">
        <v>8621</v>
      </c>
      <c r="G2913" s="737" t="s">
        <v>8622</v>
      </c>
      <c r="H2913" s="737" t="s">
        <v>8623</v>
      </c>
      <c r="I2913" s="737" t="s">
        <v>2625</v>
      </c>
      <c r="J2913" s="753" t="s">
        <v>2511</v>
      </c>
      <c r="K2913" s="682">
        <v>5</v>
      </c>
      <c r="L2913" s="748">
        <v>12</v>
      </c>
      <c r="M2913" s="749">
        <v>35621.519999999997</v>
      </c>
      <c r="N2913" s="682">
        <v>2</v>
      </c>
      <c r="O2913" s="748">
        <v>6</v>
      </c>
      <c r="P2913" s="749">
        <v>15746.16</v>
      </c>
    </row>
    <row r="2914" spans="1:16" ht="22.5" x14ac:dyDescent="0.2">
      <c r="A2914" s="744">
        <v>480</v>
      </c>
      <c r="B2914" s="744" t="s">
        <v>2598</v>
      </c>
      <c r="C2914" s="744" t="s">
        <v>1201</v>
      </c>
      <c r="D2914" s="746" t="s">
        <v>2700</v>
      </c>
      <c r="E2914" s="750">
        <v>1800</v>
      </c>
      <c r="F2914" s="744" t="s">
        <v>8624</v>
      </c>
      <c r="G2914" s="737" t="s">
        <v>8625</v>
      </c>
      <c r="H2914" s="737" t="s">
        <v>3389</v>
      </c>
      <c r="I2914" s="737" t="s">
        <v>2526</v>
      </c>
      <c r="J2914" s="753" t="s">
        <v>2526</v>
      </c>
      <c r="K2914" s="682">
        <v>1</v>
      </c>
      <c r="L2914" s="748">
        <v>12</v>
      </c>
      <c r="M2914" s="749">
        <v>33222.369999999988</v>
      </c>
      <c r="N2914" s="682">
        <v>1</v>
      </c>
      <c r="O2914" s="748">
        <v>6</v>
      </c>
      <c r="P2914" s="749">
        <v>14729.68</v>
      </c>
    </row>
    <row r="2915" spans="1:16" x14ac:dyDescent="0.2">
      <c r="A2915" s="744">
        <v>480</v>
      </c>
      <c r="B2915" s="744" t="s">
        <v>2598</v>
      </c>
      <c r="C2915" s="744" t="s">
        <v>1201</v>
      </c>
      <c r="D2915" s="746" t="s">
        <v>2614</v>
      </c>
      <c r="E2915" s="750">
        <v>1500</v>
      </c>
      <c r="F2915" s="744" t="s">
        <v>8626</v>
      </c>
      <c r="G2915" s="737" t="s">
        <v>8627</v>
      </c>
      <c r="H2915" s="737" t="s">
        <v>2640</v>
      </c>
      <c r="I2915" s="737" t="s">
        <v>2625</v>
      </c>
      <c r="J2915" s="753" t="s">
        <v>2511</v>
      </c>
      <c r="K2915" s="682">
        <v>1</v>
      </c>
      <c r="L2915" s="748">
        <v>12</v>
      </c>
      <c r="M2915" s="749">
        <v>29625.039999999997</v>
      </c>
      <c r="N2915" s="682">
        <v>1</v>
      </c>
      <c r="O2915" s="748">
        <v>6</v>
      </c>
      <c r="P2915" s="749">
        <v>12787.51</v>
      </c>
    </row>
    <row r="2916" spans="1:16" x14ac:dyDescent="0.2">
      <c r="A2916" s="744">
        <v>480</v>
      </c>
      <c r="B2916" s="744" t="s">
        <v>2598</v>
      </c>
      <c r="C2916" s="744" t="s">
        <v>1201</v>
      </c>
      <c r="D2916" s="746" t="s">
        <v>3537</v>
      </c>
      <c r="E2916" s="750">
        <v>1500</v>
      </c>
      <c r="F2916" s="744" t="s">
        <v>8628</v>
      </c>
      <c r="G2916" s="737" t="s">
        <v>8629</v>
      </c>
      <c r="H2916" s="737" t="s">
        <v>2998</v>
      </c>
      <c r="I2916" s="737" t="s">
        <v>2526</v>
      </c>
      <c r="J2916" s="753" t="s">
        <v>2526</v>
      </c>
      <c r="K2916" s="682">
        <v>1</v>
      </c>
      <c r="L2916" s="748">
        <v>12</v>
      </c>
      <c r="M2916" s="749">
        <v>29383.199999999997</v>
      </c>
      <c r="N2916" s="682">
        <v>1</v>
      </c>
      <c r="O2916" s="748">
        <v>6</v>
      </c>
      <c r="P2916" s="749">
        <v>12897.779999999999</v>
      </c>
    </row>
    <row r="2917" spans="1:16" x14ac:dyDescent="0.2">
      <c r="A2917" s="744">
        <v>480</v>
      </c>
      <c r="B2917" s="744" t="s">
        <v>1264</v>
      </c>
      <c r="C2917" s="744" t="s">
        <v>1201</v>
      </c>
      <c r="D2917" s="746" t="s">
        <v>8630</v>
      </c>
      <c r="E2917" s="750">
        <v>5500</v>
      </c>
      <c r="F2917" s="744" t="s">
        <v>8631</v>
      </c>
      <c r="G2917" s="737" t="s">
        <v>8632</v>
      </c>
      <c r="H2917" s="737" t="s">
        <v>8633</v>
      </c>
      <c r="I2917" s="737" t="s">
        <v>2625</v>
      </c>
      <c r="J2917" s="753" t="s">
        <v>2511</v>
      </c>
      <c r="K2917" s="682">
        <v>1</v>
      </c>
      <c r="L2917" s="748">
        <v>12</v>
      </c>
      <c r="M2917" s="749">
        <v>70881.87999999999</v>
      </c>
      <c r="N2917" s="682">
        <v>1</v>
      </c>
      <c r="O2917" s="748">
        <v>6</v>
      </c>
      <c r="P2917" s="749">
        <v>33857.81</v>
      </c>
    </row>
    <row r="2918" spans="1:16" x14ac:dyDescent="0.2">
      <c r="A2918" s="744">
        <v>480</v>
      </c>
      <c r="B2918" s="744" t="s">
        <v>1264</v>
      </c>
      <c r="C2918" s="744" t="s">
        <v>1201</v>
      </c>
      <c r="D2918" s="746" t="s">
        <v>2641</v>
      </c>
      <c r="E2918" s="750">
        <v>2500</v>
      </c>
      <c r="F2918" s="744" t="s">
        <v>8634</v>
      </c>
      <c r="G2918" s="737" t="s">
        <v>8635</v>
      </c>
      <c r="H2918" s="737" t="s">
        <v>8636</v>
      </c>
      <c r="I2918" s="737" t="s">
        <v>2526</v>
      </c>
      <c r="J2918" s="753" t="s">
        <v>2526</v>
      </c>
      <c r="K2918" s="682">
        <v>1</v>
      </c>
      <c r="L2918" s="748">
        <v>12</v>
      </c>
      <c r="M2918" s="749">
        <v>41058.75</v>
      </c>
      <c r="N2918" s="682">
        <v>1</v>
      </c>
      <c r="O2918" s="748">
        <v>6</v>
      </c>
      <c r="P2918" s="749">
        <v>18721.240000000002</v>
      </c>
    </row>
    <row r="2919" spans="1:16" x14ac:dyDescent="0.2">
      <c r="A2919" s="744">
        <v>480</v>
      </c>
      <c r="B2919" s="744" t="s">
        <v>2598</v>
      </c>
      <c r="C2919" s="744" t="s">
        <v>1201</v>
      </c>
      <c r="D2919" s="746" t="s">
        <v>2604</v>
      </c>
      <c r="E2919" s="750">
        <v>1500</v>
      </c>
      <c r="F2919" s="744" t="s">
        <v>8637</v>
      </c>
      <c r="G2919" s="737" t="s">
        <v>8638</v>
      </c>
      <c r="H2919" s="737" t="s">
        <v>8639</v>
      </c>
      <c r="I2919" s="737" t="s">
        <v>2526</v>
      </c>
      <c r="J2919" s="753" t="s">
        <v>2526</v>
      </c>
      <c r="K2919" s="682">
        <v>1</v>
      </c>
      <c r="L2919" s="748">
        <v>12</v>
      </c>
      <c r="M2919" s="749">
        <v>27172.529999999992</v>
      </c>
      <c r="N2919" s="682">
        <v>1</v>
      </c>
      <c r="O2919" s="748">
        <v>6</v>
      </c>
      <c r="P2919" s="749">
        <v>12228.07</v>
      </c>
    </row>
    <row r="2920" spans="1:16" x14ac:dyDescent="0.2">
      <c r="A2920" s="744">
        <v>480</v>
      </c>
      <c r="B2920" s="744" t="s">
        <v>2598</v>
      </c>
      <c r="C2920" s="744" t="s">
        <v>1201</v>
      </c>
      <c r="D2920" s="746" t="s">
        <v>3013</v>
      </c>
      <c r="E2920" s="750">
        <v>4500</v>
      </c>
      <c r="F2920" s="744" t="s">
        <v>8640</v>
      </c>
      <c r="G2920" s="737" t="s">
        <v>8641</v>
      </c>
      <c r="H2920" s="737" t="s">
        <v>2640</v>
      </c>
      <c r="I2920" s="737" t="s">
        <v>2625</v>
      </c>
      <c r="J2920" s="753" t="s">
        <v>2511</v>
      </c>
      <c r="K2920" s="682">
        <v>3</v>
      </c>
      <c r="L2920" s="748">
        <v>8</v>
      </c>
      <c r="M2920" s="749">
        <v>37414.06</v>
      </c>
      <c r="N2920" s="682">
        <v>2</v>
      </c>
      <c r="O2920" s="748">
        <v>6</v>
      </c>
      <c r="P2920" s="749">
        <v>27921.56</v>
      </c>
    </row>
    <row r="2921" spans="1:16" x14ac:dyDescent="0.2">
      <c r="A2921" s="744">
        <v>480</v>
      </c>
      <c r="B2921" s="744" t="s">
        <v>1264</v>
      </c>
      <c r="C2921" s="744" t="s">
        <v>1201</v>
      </c>
      <c r="D2921" s="746" t="s">
        <v>4768</v>
      </c>
      <c r="E2921" s="750">
        <v>2100</v>
      </c>
      <c r="F2921" s="744" t="s">
        <v>6406</v>
      </c>
      <c r="G2921" s="737" t="s">
        <v>6407</v>
      </c>
      <c r="H2921" s="737" t="s">
        <v>2688</v>
      </c>
      <c r="I2921" s="737" t="s">
        <v>2625</v>
      </c>
      <c r="J2921" s="753" t="s">
        <v>2511</v>
      </c>
      <c r="K2921" s="682">
        <v>3</v>
      </c>
      <c r="L2921" s="748">
        <v>9</v>
      </c>
      <c r="M2921" s="749">
        <f>33016.39-M1981</f>
        <v>23086.519999999997</v>
      </c>
      <c r="N2921" s="682">
        <v>1</v>
      </c>
      <c r="O2921" s="748">
        <v>6</v>
      </c>
      <c r="P2921" s="749">
        <v>13530</v>
      </c>
    </row>
    <row r="2922" spans="1:16" x14ac:dyDescent="0.2">
      <c r="A2922" s="744">
        <v>480</v>
      </c>
      <c r="B2922" s="744" t="s">
        <v>1264</v>
      </c>
      <c r="C2922" s="744" t="s">
        <v>1201</v>
      </c>
      <c r="D2922" s="746" t="s">
        <v>4606</v>
      </c>
      <c r="E2922" s="750">
        <v>1500</v>
      </c>
      <c r="F2922" s="744" t="s">
        <v>8642</v>
      </c>
      <c r="G2922" s="737" t="s">
        <v>8643</v>
      </c>
      <c r="H2922" s="737" t="s">
        <v>8644</v>
      </c>
      <c r="I2922" s="737" t="s">
        <v>2526</v>
      </c>
      <c r="J2922" s="753" t="s">
        <v>2526</v>
      </c>
      <c r="K2922" s="682">
        <v>1</v>
      </c>
      <c r="L2922" s="748">
        <v>3</v>
      </c>
      <c r="M2922" s="749">
        <v>9729.0300000000007</v>
      </c>
      <c r="N2922" s="682"/>
      <c r="O2922" s="748"/>
      <c r="P2922" s="749"/>
    </row>
    <row r="2923" spans="1:16" x14ac:dyDescent="0.2">
      <c r="A2923" s="744">
        <v>480</v>
      </c>
      <c r="B2923" s="744" t="s">
        <v>2598</v>
      </c>
      <c r="C2923" s="744" t="s">
        <v>1201</v>
      </c>
      <c r="D2923" s="746" t="s">
        <v>2696</v>
      </c>
      <c r="E2923" s="750">
        <v>1500</v>
      </c>
      <c r="F2923" s="744" t="s">
        <v>8645</v>
      </c>
      <c r="G2923" s="737" t="s">
        <v>8646</v>
      </c>
      <c r="H2923" s="737" t="s">
        <v>4407</v>
      </c>
      <c r="I2923" s="737" t="s">
        <v>2526</v>
      </c>
      <c r="J2923" s="753" t="s">
        <v>2526</v>
      </c>
      <c r="K2923" s="682">
        <v>1</v>
      </c>
      <c r="L2923" s="748">
        <v>12</v>
      </c>
      <c r="M2923" s="749">
        <v>24231.960000000006</v>
      </c>
      <c r="N2923" s="682">
        <v>1</v>
      </c>
      <c r="O2923" s="748">
        <v>6</v>
      </c>
      <c r="P2923" s="749">
        <v>12079.73</v>
      </c>
    </row>
    <row r="2924" spans="1:16" ht="22.5" x14ac:dyDescent="0.2">
      <c r="A2924" s="744">
        <v>480</v>
      </c>
      <c r="B2924" s="744" t="s">
        <v>1264</v>
      </c>
      <c r="C2924" s="744" t="s">
        <v>1201</v>
      </c>
      <c r="D2924" s="746" t="s">
        <v>8647</v>
      </c>
      <c r="E2924" s="750">
        <v>1500</v>
      </c>
      <c r="F2924" s="744" t="s">
        <v>8648</v>
      </c>
      <c r="G2924" s="737" t="s">
        <v>8649</v>
      </c>
      <c r="H2924" s="737" t="s">
        <v>8650</v>
      </c>
      <c r="I2924" s="737" t="s">
        <v>2625</v>
      </c>
      <c r="J2924" s="753" t="s">
        <v>2511</v>
      </c>
      <c r="K2924" s="682">
        <v>1</v>
      </c>
      <c r="L2924" s="748">
        <v>1</v>
      </c>
      <c r="M2924" s="749">
        <v>1098.75</v>
      </c>
      <c r="N2924" s="682"/>
      <c r="O2924" s="748"/>
      <c r="P2924" s="749"/>
    </row>
    <row r="2925" spans="1:16" ht="22.5" x14ac:dyDescent="0.2">
      <c r="A2925" s="744">
        <v>480</v>
      </c>
      <c r="B2925" s="744" t="s">
        <v>1264</v>
      </c>
      <c r="C2925" s="744" t="s">
        <v>1201</v>
      </c>
      <c r="D2925" s="746" t="s">
        <v>7483</v>
      </c>
      <c r="E2925" s="750">
        <v>2100</v>
      </c>
      <c r="F2925" s="744" t="s">
        <v>8651</v>
      </c>
      <c r="G2925" s="737" t="s">
        <v>8652</v>
      </c>
      <c r="H2925" s="737" t="s">
        <v>2583</v>
      </c>
      <c r="I2925" s="737" t="s">
        <v>2526</v>
      </c>
      <c r="J2925" s="753" t="s">
        <v>2526</v>
      </c>
      <c r="K2925" s="682">
        <v>1</v>
      </c>
      <c r="L2925" s="748">
        <v>12</v>
      </c>
      <c r="M2925" s="749">
        <v>34797.979999999989</v>
      </c>
      <c r="N2925" s="682">
        <v>1</v>
      </c>
      <c r="O2925" s="748">
        <v>6</v>
      </c>
      <c r="P2925" s="749">
        <v>16079.539999999999</v>
      </c>
    </row>
    <row r="2926" spans="1:16" x14ac:dyDescent="0.2">
      <c r="A2926" s="744">
        <v>480</v>
      </c>
      <c r="B2926" s="744" t="s">
        <v>1264</v>
      </c>
      <c r="C2926" s="744" t="s">
        <v>1201</v>
      </c>
      <c r="D2926" s="746" t="s">
        <v>2614</v>
      </c>
      <c r="E2926" s="750">
        <v>1500</v>
      </c>
      <c r="F2926" s="744" t="s">
        <v>8653</v>
      </c>
      <c r="G2926" s="737" t="s">
        <v>8654</v>
      </c>
      <c r="H2926" s="737" t="s">
        <v>2587</v>
      </c>
      <c r="I2926" s="737" t="s">
        <v>2526</v>
      </c>
      <c r="J2926" s="753" t="s">
        <v>2526</v>
      </c>
      <c r="K2926" s="682">
        <v>1</v>
      </c>
      <c r="L2926" s="748">
        <v>12</v>
      </c>
      <c r="M2926" s="749">
        <v>29625.120000000006</v>
      </c>
      <c r="N2926" s="682">
        <v>1</v>
      </c>
      <c r="O2926" s="748">
        <v>6</v>
      </c>
      <c r="P2926" s="749">
        <v>12930</v>
      </c>
    </row>
    <row r="2927" spans="1:16" x14ac:dyDescent="0.2">
      <c r="A2927" s="744">
        <v>480</v>
      </c>
      <c r="B2927" s="744" t="s">
        <v>2598</v>
      </c>
      <c r="C2927" s="744" t="s">
        <v>1201</v>
      </c>
      <c r="D2927" s="746" t="s">
        <v>2614</v>
      </c>
      <c r="E2927" s="750">
        <v>1500</v>
      </c>
      <c r="F2927" s="744" t="s">
        <v>8655</v>
      </c>
      <c r="G2927" s="737" t="s">
        <v>8656</v>
      </c>
      <c r="H2927" s="737" t="s">
        <v>2873</v>
      </c>
      <c r="I2927" s="737" t="s">
        <v>2625</v>
      </c>
      <c r="J2927" s="753" t="s">
        <v>2511</v>
      </c>
      <c r="K2927" s="682">
        <v>1</v>
      </c>
      <c r="L2927" s="748">
        <v>12</v>
      </c>
      <c r="M2927" s="749">
        <v>29514.30000000001</v>
      </c>
      <c r="N2927" s="682">
        <v>1</v>
      </c>
      <c r="O2927" s="748">
        <v>6</v>
      </c>
      <c r="P2927" s="749">
        <v>12774.31</v>
      </c>
    </row>
    <row r="2928" spans="1:16" x14ac:dyDescent="0.2">
      <c r="A2928" s="744">
        <v>480</v>
      </c>
      <c r="B2928" s="744" t="s">
        <v>2598</v>
      </c>
      <c r="C2928" s="744" t="s">
        <v>1201</v>
      </c>
      <c r="D2928" s="746" t="s">
        <v>2614</v>
      </c>
      <c r="E2928" s="750">
        <v>1500</v>
      </c>
      <c r="F2928" s="744" t="s">
        <v>8657</v>
      </c>
      <c r="G2928" s="737" t="s">
        <v>8658</v>
      </c>
      <c r="H2928" s="737" t="s">
        <v>2587</v>
      </c>
      <c r="I2928" s="737" t="s">
        <v>2526</v>
      </c>
      <c r="J2928" s="753" t="s">
        <v>2526</v>
      </c>
      <c r="K2928" s="682">
        <v>1</v>
      </c>
      <c r="L2928" s="748">
        <v>12</v>
      </c>
      <c r="M2928" s="749">
        <v>29585.800000000003</v>
      </c>
      <c r="N2928" s="682">
        <v>1</v>
      </c>
      <c r="O2928" s="748">
        <v>6</v>
      </c>
      <c r="P2928" s="749">
        <v>12929.44</v>
      </c>
    </row>
    <row r="2929" spans="1:16" ht="22.5" x14ac:dyDescent="0.2">
      <c r="A2929" s="744">
        <v>480</v>
      </c>
      <c r="B2929" s="744" t="s">
        <v>2598</v>
      </c>
      <c r="C2929" s="744" t="s">
        <v>1201</v>
      </c>
      <c r="D2929" s="746" t="s">
        <v>2700</v>
      </c>
      <c r="E2929" s="750">
        <v>1800</v>
      </c>
      <c r="F2929" s="744" t="s">
        <v>8659</v>
      </c>
      <c r="G2929" s="737" t="s">
        <v>8660</v>
      </c>
      <c r="H2929" s="737" t="s">
        <v>2509</v>
      </c>
      <c r="I2929" s="737" t="s">
        <v>2625</v>
      </c>
      <c r="J2929" s="753" t="s">
        <v>2511</v>
      </c>
      <c r="K2929" s="682">
        <v>1</v>
      </c>
      <c r="L2929" s="748">
        <v>12</v>
      </c>
      <c r="M2929" s="749">
        <v>32924.129999999997</v>
      </c>
      <c r="N2929" s="682">
        <v>1</v>
      </c>
      <c r="O2929" s="748">
        <v>6</v>
      </c>
      <c r="P2929" s="749">
        <v>14640.86</v>
      </c>
    </row>
    <row r="2930" spans="1:16" x14ac:dyDescent="0.2">
      <c r="A2930" s="744">
        <v>480</v>
      </c>
      <c r="B2930" s="744" t="s">
        <v>2598</v>
      </c>
      <c r="C2930" s="744" t="s">
        <v>1201</v>
      </c>
      <c r="D2930" s="746" t="s">
        <v>2614</v>
      </c>
      <c r="E2930" s="750">
        <v>1500</v>
      </c>
      <c r="F2930" s="744" t="s">
        <v>8661</v>
      </c>
      <c r="G2930" s="737" t="s">
        <v>8662</v>
      </c>
      <c r="H2930" s="737" t="s">
        <v>2617</v>
      </c>
      <c r="I2930" s="737" t="s">
        <v>2526</v>
      </c>
      <c r="J2930" s="753" t="s">
        <v>2526</v>
      </c>
      <c r="K2930" s="682">
        <v>1</v>
      </c>
      <c r="L2930" s="748">
        <v>12</v>
      </c>
      <c r="M2930" s="749">
        <v>29471.689999999995</v>
      </c>
      <c r="N2930" s="682">
        <v>1</v>
      </c>
      <c r="O2930" s="748">
        <v>6</v>
      </c>
      <c r="P2930" s="749">
        <v>12834.73</v>
      </c>
    </row>
    <row r="2931" spans="1:16" x14ac:dyDescent="0.2">
      <c r="A2931" s="744">
        <v>480</v>
      </c>
      <c r="B2931" s="744" t="s">
        <v>2598</v>
      </c>
      <c r="C2931" s="744" t="s">
        <v>1201</v>
      </c>
      <c r="D2931" s="746" t="s">
        <v>8663</v>
      </c>
      <c r="E2931" s="750">
        <v>5000</v>
      </c>
      <c r="F2931" s="744" t="s">
        <v>8664</v>
      </c>
      <c r="G2931" s="737" t="s">
        <v>8665</v>
      </c>
      <c r="H2931" s="737" t="s">
        <v>2806</v>
      </c>
      <c r="I2931" s="737" t="s">
        <v>2625</v>
      </c>
      <c r="J2931" s="753" t="s">
        <v>2511</v>
      </c>
      <c r="K2931" s="682">
        <v>5</v>
      </c>
      <c r="L2931" s="748">
        <v>12</v>
      </c>
      <c r="M2931" s="749">
        <v>64363.53</v>
      </c>
      <c r="N2931" s="682">
        <v>2</v>
      </c>
      <c r="O2931" s="748">
        <v>6</v>
      </c>
      <c r="P2931" s="749">
        <v>30211.599999999999</v>
      </c>
    </row>
    <row r="2932" spans="1:16" x14ac:dyDescent="0.2">
      <c r="A2932" s="744">
        <v>480</v>
      </c>
      <c r="B2932" s="744" t="s">
        <v>2598</v>
      </c>
      <c r="C2932" s="744" t="s">
        <v>1201</v>
      </c>
      <c r="D2932" s="746" t="s">
        <v>3252</v>
      </c>
      <c r="E2932" s="750">
        <v>2100</v>
      </c>
      <c r="F2932" s="744" t="s">
        <v>8666</v>
      </c>
      <c r="G2932" s="737" t="s">
        <v>8667</v>
      </c>
      <c r="H2932" s="737" t="s">
        <v>2624</v>
      </c>
      <c r="I2932" s="737" t="s">
        <v>2625</v>
      </c>
      <c r="J2932" s="753" t="s">
        <v>2511</v>
      </c>
      <c r="K2932" s="682">
        <v>3</v>
      </c>
      <c r="L2932" s="748">
        <v>9</v>
      </c>
      <c r="M2932" s="749">
        <v>25316.99</v>
      </c>
      <c r="N2932" s="682"/>
      <c r="O2932" s="748"/>
      <c r="P2932" s="749"/>
    </row>
    <row r="2933" spans="1:16" x14ac:dyDescent="0.2">
      <c r="A2933" s="744">
        <v>480</v>
      </c>
      <c r="B2933" s="744" t="s">
        <v>2598</v>
      </c>
      <c r="C2933" s="744" t="s">
        <v>1201</v>
      </c>
      <c r="D2933" s="746" t="s">
        <v>2865</v>
      </c>
      <c r="E2933" s="750">
        <v>1800</v>
      </c>
      <c r="F2933" s="744" t="s">
        <v>8668</v>
      </c>
      <c r="G2933" s="737" t="s">
        <v>8669</v>
      </c>
      <c r="H2933" s="737" t="s">
        <v>2509</v>
      </c>
      <c r="I2933" s="737" t="s">
        <v>2625</v>
      </c>
      <c r="J2933" s="753" t="s">
        <v>2511</v>
      </c>
      <c r="K2933" s="682">
        <v>1</v>
      </c>
      <c r="L2933" s="748">
        <v>12</v>
      </c>
      <c r="M2933" s="749">
        <v>32917.419999999991</v>
      </c>
      <c r="N2933" s="682">
        <v>1</v>
      </c>
      <c r="O2933" s="748">
        <v>6</v>
      </c>
      <c r="P2933" s="749">
        <v>14724.079999999998</v>
      </c>
    </row>
    <row r="2934" spans="1:16" x14ac:dyDescent="0.2">
      <c r="A2934" s="744">
        <v>480</v>
      </c>
      <c r="B2934" s="744" t="s">
        <v>2598</v>
      </c>
      <c r="C2934" s="744" t="s">
        <v>1201</v>
      </c>
      <c r="D2934" s="746" t="s">
        <v>8670</v>
      </c>
      <c r="E2934" s="750">
        <v>3500</v>
      </c>
      <c r="F2934" s="744" t="s">
        <v>8671</v>
      </c>
      <c r="G2934" s="737" t="s">
        <v>8672</v>
      </c>
      <c r="H2934" s="737" t="s">
        <v>2806</v>
      </c>
      <c r="I2934" s="737" t="s">
        <v>2625</v>
      </c>
      <c r="J2934" s="753" t="s">
        <v>2511</v>
      </c>
      <c r="K2934" s="682">
        <v>5</v>
      </c>
      <c r="L2934" s="748">
        <v>12</v>
      </c>
      <c r="M2934" s="749">
        <v>46991.72</v>
      </c>
      <c r="N2934" s="682">
        <v>2</v>
      </c>
      <c r="O2934" s="748">
        <v>6</v>
      </c>
      <c r="P2934" s="749">
        <v>21790.48</v>
      </c>
    </row>
    <row r="2935" spans="1:16" x14ac:dyDescent="0.2">
      <c r="A2935" s="744">
        <v>480</v>
      </c>
      <c r="B2935" s="744" t="s">
        <v>1264</v>
      </c>
      <c r="C2935" s="744" t="s">
        <v>1201</v>
      </c>
      <c r="D2935" s="746" t="s">
        <v>5298</v>
      </c>
      <c r="E2935" s="750">
        <v>2100</v>
      </c>
      <c r="F2935" s="744" t="s">
        <v>8673</v>
      </c>
      <c r="G2935" s="737" t="s">
        <v>8674</v>
      </c>
      <c r="H2935" s="737" t="s">
        <v>2806</v>
      </c>
      <c r="I2935" s="737" t="s">
        <v>2625</v>
      </c>
      <c r="J2935" s="753" t="s">
        <v>2511</v>
      </c>
      <c r="K2935" s="682">
        <v>1</v>
      </c>
      <c r="L2935" s="748">
        <v>12</v>
      </c>
      <c r="M2935" s="749">
        <v>36724.68</v>
      </c>
      <c r="N2935" s="682">
        <v>1</v>
      </c>
      <c r="O2935" s="748">
        <v>6</v>
      </c>
      <c r="P2935" s="749">
        <v>16530</v>
      </c>
    </row>
    <row r="2936" spans="1:16" x14ac:dyDescent="0.2">
      <c r="A2936" s="744">
        <v>480</v>
      </c>
      <c r="B2936" s="744" t="s">
        <v>2598</v>
      </c>
      <c r="C2936" s="744" t="s">
        <v>1201</v>
      </c>
      <c r="D2936" s="746" t="s">
        <v>2700</v>
      </c>
      <c r="E2936" s="750">
        <v>1500</v>
      </c>
      <c r="F2936" s="744" t="s">
        <v>8675</v>
      </c>
      <c r="G2936" s="737" t="s">
        <v>8676</v>
      </c>
      <c r="H2936" s="737" t="s">
        <v>2551</v>
      </c>
      <c r="I2936" s="737" t="s">
        <v>2625</v>
      </c>
      <c r="J2936" s="753" t="s">
        <v>2511</v>
      </c>
      <c r="K2936" s="682">
        <v>1</v>
      </c>
      <c r="L2936" s="748">
        <v>12</v>
      </c>
      <c r="M2936" s="749">
        <v>29502.079999999998</v>
      </c>
      <c r="N2936" s="682">
        <v>1</v>
      </c>
      <c r="O2936" s="748">
        <v>6</v>
      </c>
      <c r="P2936" s="749">
        <v>13859.16</v>
      </c>
    </row>
    <row r="2937" spans="1:16" x14ac:dyDescent="0.2">
      <c r="A2937" s="744">
        <v>480</v>
      </c>
      <c r="B2937" s="744" t="s">
        <v>1264</v>
      </c>
      <c r="C2937" s="744" t="s">
        <v>1201</v>
      </c>
      <c r="D2937" s="746" t="s">
        <v>2674</v>
      </c>
      <c r="E2937" s="750">
        <v>1500</v>
      </c>
      <c r="F2937" s="744" t="s">
        <v>8677</v>
      </c>
      <c r="G2937" s="737" t="s">
        <v>8678</v>
      </c>
      <c r="H2937" s="737" t="s">
        <v>8679</v>
      </c>
      <c r="I2937" s="737" t="s">
        <v>2625</v>
      </c>
      <c r="J2937" s="753" t="s">
        <v>2511</v>
      </c>
      <c r="K2937" s="682">
        <v>1</v>
      </c>
      <c r="L2937" s="748">
        <v>12</v>
      </c>
      <c r="M2937" s="749">
        <v>29508.32</v>
      </c>
      <c r="N2937" s="682">
        <v>1</v>
      </c>
      <c r="O2937" s="748">
        <v>6</v>
      </c>
      <c r="P2937" s="749">
        <v>12929.59</v>
      </c>
    </row>
    <row r="2938" spans="1:16" x14ac:dyDescent="0.2">
      <c r="A2938" s="744">
        <v>480</v>
      </c>
      <c r="B2938" s="744" t="s">
        <v>1264</v>
      </c>
      <c r="C2938" s="744" t="s">
        <v>1201</v>
      </c>
      <c r="D2938" s="746" t="s">
        <v>3307</v>
      </c>
      <c r="E2938" s="750">
        <v>2100</v>
      </c>
      <c r="F2938" s="744" t="s">
        <v>8680</v>
      </c>
      <c r="G2938" s="737" t="s">
        <v>8681</v>
      </c>
      <c r="H2938" s="737" t="s">
        <v>8682</v>
      </c>
      <c r="I2938" s="737" t="s">
        <v>2526</v>
      </c>
      <c r="J2938" s="753" t="s">
        <v>2526</v>
      </c>
      <c r="K2938" s="682">
        <v>1</v>
      </c>
      <c r="L2938" s="748">
        <v>12</v>
      </c>
      <c r="M2938" s="749">
        <v>36892.949999999997</v>
      </c>
      <c r="N2938" s="682">
        <v>1</v>
      </c>
      <c r="O2938" s="748">
        <v>6</v>
      </c>
      <c r="P2938" s="749">
        <v>16527.830000000002</v>
      </c>
    </row>
    <row r="2939" spans="1:16" ht="22.5" x14ac:dyDescent="0.2">
      <c r="A2939" s="744">
        <v>480</v>
      </c>
      <c r="B2939" s="744" t="s">
        <v>1264</v>
      </c>
      <c r="C2939" s="744" t="s">
        <v>1201</v>
      </c>
      <c r="D2939" s="746" t="s">
        <v>8683</v>
      </c>
      <c r="E2939" s="750">
        <v>1500</v>
      </c>
      <c r="F2939" s="744" t="s">
        <v>8684</v>
      </c>
      <c r="G2939" s="737" t="s">
        <v>8685</v>
      </c>
      <c r="H2939" s="737" t="s">
        <v>6139</v>
      </c>
      <c r="I2939" s="737" t="s">
        <v>2625</v>
      </c>
      <c r="J2939" s="753" t="s">
        <v>2511</v>
      </c>
      <c r="K2939" s="682">
        <v>1</v>
      </c>
      <c r="L2939" s="748">
        <v>12</v>
      </c>
      <c r="M2939" s="749">
        <v>29309.710000000003</v>
      </c>
      <c r="N2939" s="682">
        <v>1</v>
      </c>
      <c r="O2939" s="748">
        <v>6</v>
      </c>
      <c r="P2939" s="749">
        <v>12885.289999999999</v>
      </c>
    </row>
    <row r="2940" spans="1:16" x14ac:dyDescent="0.2">
      <c r="A2940" s="744">
        <v>480</v>
      </c>
      <c r="B2940" s="744" t="s">
        <v>2598</v>
      </c>
      <c r="C2940" s="744" t="s">
        <v>1201</v>
      </c>
      <c r="D2940" s="746" t="s">
        <v>2809</v>
      </c>
      <c r="E2940" s="750">
        <v>1500</v>
      </c>
      <c r="F2940" s="744" t="s">
        <v>8686</v>
      </c>
      <c r="G2940" s="737" t="s">
        <v>8687</v>
      </c>
      <c r="H2940" s="737" t="s">
        <v>2519</v>
      </c>
      <c r="I2940" s="737" t="s">
        <v>2519</v>
      </c>
      <c r="J2940" s="753" t="s">
        <v>2519</v>
      </c>
      <c r="K2940" s="682">
        <v>5</v>
      </c>
      <c r="L2940" s="748">
        <v>12</v>
      </c>
      <c r="M2940" s="749">
        <v>23620.739999999998</v>
      </c>
      <c r="N2940" s="682">
        <v>2</v>
      </c>
      <c r="O2940" s="748">
        <v>6</v>
      </c>
      <c r="P2940" s="749">
        <v>9926.869999999999</v>
      </c>
    </row>
    <row r="2941" spans="1:16" ht="22.5" x14ac:dyDescent="0.2">
      <c r="A2941" s="744">
        <v>480</v>
      </c>
      <c r="B2941" s="744" t="s">
        <v>2598</v>
      </c>
      <c r="C2941" s="744" t="s">
        <v>1201</v>
      </c>
      <c r="D2941" s="746" t="s">
        <v>2647</v>
      </c>
      <c r="E2941" s="750">
        <v>1500</v>
      </c>
      <c r="F2941" s="744" t="s">
        <v>8688</v>
      </c>
      <c r="G2941" s="737" t="s">
        <v>8689</v>
      </c>
      <c r="H2941" s="737" t="s">
        <v>8690</v>
      </c>
      <c r="I2941" s="737" t="s">
        <v>2625</v>
      </c>
      <c r="J2941" s="753" t="s">
        <v>2511</v>
      </c>
      <c r="K2941" s="682">
        <v>1</v>
      </c>
      <c r="L2941" s="748">
        <v>12</v>
      </c>
      <c r="M2941" s="749">
        <v>24699.300000000003</v>
      </c>
      <c r="N2941" s="682">
        <v>1</v>
      </c>
      <c r="O2941" s="748">
        <v>6</v>
      </c>
      <c r="P2941" s="749">
        <v>12796.92</v>
      </c>
    </row>
    <row r="2942" spans="1:16" ht="22.5" x14ac:dyDescent="0.2">
      <c r="A2942" s="744">
        <v>480</v>
      </c>
      <c r="B2942" s="744" t="s">
        <v>2598</v>
      </c>
      <c r="C2942" s="744" t="s">
        <v>1201</v>
      </c>
      <c r="D2942" s="746" t="s">
        <v>4601</v>
      </c>
      <c r="E2942" s="750">
        <v>1500</v>
      </c>
      <c r="F2942" s="744" t="s">
        <v>8691</v>
      </c>
      <c r="G2942" s="737" t="s">
        <v>8692</v>
      </c>
      <c r="H2942" s="737" t="s">
        <v>8693</v>
      </c>
      <c r="I2942" s="737" t="s">
        <v>2625</v>
      </c>
      <c r="J2942" s="753" t="s">
        <v>2511</v>
      </c>
      <c r="K2942" s="682">
        <v>1</v>
      </c>
      <c r="L2942" s="748">
        <v>12</v>
      </c>
      <c r="M2942" s="749">
        <v>29597.880000000005</v>
      </c>
      <c r="N2942" s="682">
        <v>1</v>
      </c>
      <c r="O2942" s="748">
        <v>6</v>
      </c>
      <c r="P2942" s="749">
        <v>12792.93</v>
      </c>
    </row>
    <row r="2943" spans="1:16" x14ac:dyDescent="0.2">
      <c r="A2943" s="744">
        <v>480</v>
      </c>
      <c r="B2943" s="744" t="s">
        <v>1264</v>
      </c>
      <c r="C2943" s="744" t="s">
        <v>1201</v>
      </c>
      <c r="D2943" s="746" t="s">
        <v>2604</v>
      </c>
      <c r="E2943" s="750">
        <v>1500</v>
      </c>
      <c r="F2943" s="744" t="s">
        <v>8694</v>
      </c>
      <c r="G2943" s="737" t="s">
        <v>8695</v>
      </c>
      <c r="H2943" s="737" t="s">
        <v>8696</v>
      </c>
      <c r="I2943" s="737" t="s">
        <v>2526</v>
      </c>
      <c r="J2943" s="753" t="s">
        <v>2526</v>
      </c>
      <c r="K2943" s="682">
        <v>1</v>
      </c>
      <c r="L2943" s="748">
        <v>12</v>
      </c>
      <c r="M2943" s="749">
        <v>29589.58</v>
      </c>
      <c r="N2943" s="682">
        <v>1</v>
      </c>
      <c r="O2943" s="748">
        <v>6</v>
      </c>
      <c r="P2943" s="749">
        <v>12863.33</v>
      </c>
    </row>
    <row r="2944" spans="1:16" x14ac:dyDescent="0.2">
      <c r="A2944" s="744">
        <v>480</v>
      </c>
      <c r="B2944" s="744" t="s">
        <v>2598</v>
      </c>
      <c r="C2944" s="744" t="s">
        <v>1201</v>
      </c>
      <c r="D2944" s="746" t="s">
        <v>2865</v>
      </c>
      <c r="E2944" s="750">
        <v>1800</v>
      </c>
      <c r="F2944" s="744" t="s">
        <v>8697</v>
      </c>
      <c r="G2944" s="737" t="s">
        <v>8698</v>
      </c>
      <c r="H2944" s="737" t="s">
        <v>6200</v>
      </c>
      <c r="I2944" s="737" t="s">
        <v>2625</v>
      </c>
      <c r="J2944" s="753" t="s">
        <v>2511</v>
      </c>
      <c r="K2944" s="682">
        <v>5</v>
      </c>
      <c r="L2944" s="748">
        <v>12</v>
      </c>
      <c r="M2944" s="749">
        <v>27112.469999999998</v>
      </c>
      <c r="N2944" s="682">
        <v>2</v>
      </c>
      <c r="O2944" s="748">
        <v>6</v>
      </c>
      <c r="P2944" s="749">
        <v>11777.11</v>
      </c>
    </row>
    <row r="2945" spans="1:16" x14ac:dyDescent="0.2">
      <c r="A2945" s="744">
        <v>480</v>
      </c>
      <c r="B2945" s="744" t="s">
        <v>2598</v>
      </c>
      <c r="C2945" s="744" t="s">
        <v>1201</v>
      </c>
      <c r="D2945" s="746" t="s">
        <v>2700</v>
      </c>
      <c r="E2945" s="750">
        <v>1800</v>
      </c>
      <c r="F2945" s="744" t="s">
        <v>8699</v>
      </c>
      <c r="G2945" s="737" t="s">
        <v>8700</v>
      </c>
      <c r="H2945" s="737" t="s">
        <v>2509</v>
      </c>
      <c r="I2945" s="737" t="s">
        <v>2625</v>
      </c>
      <c r="J2945" s="753" t="s">
        <v>2511</v>
      </c>
      <c r="K2945" s="682">
        <v>1</v>
      </c>
      <c r="L2945" s="748">
        <v>12</v>
      </c>
      <c r="M2945" s="749">
        <v>29115.139999999992</v>
      </c>
      <c r="N2945" s="682">
        <v>1</v>
      </c>
      <c r="O2945" s="748">
        <v>6</v>
      </c>
      <c r="P2945" s="749">
        <v>14615.46</v>
      </c>
    </row>
    <row r="2946" spans="1:16" x14ac:dyDescent="0.2">
      <c r="A2946" s="744">
        <v>480</v>
      </c>
      <c r="B2946" s="744" t="s">
        <v>2598</v>
      </c>
      <c r="C2946" s="744" t="s">
        <v>1201</v>
      </c>
      <c r="D2946" s="746" t="s">
        <v>2614</v>
      </c>
      <c r="E2946" s="750">
        <v>1500</v>
      </c>
      <c r="F2946" s="744" t="s">
        <v>8701</v>
      </c>
      <c r="G2946" s="737" t="s">
        <v>8702</v>
      </c>
      <c r="H2946" s="737" t="s">
        <v>2873</v>
      </c>
      <c r="I2946" s="737" t="s">
        <v>2526</v>
      </c>
      <c r="J2946" s="753" t="s">
        <v>2526</v>
      </c>
      <c r="K2946" s="682">
        <v>5</v>
      </c>
      <c r="L2946" s="748">
        <v>12</v>
      </c>
      <c r="M2946" s="749">
        <v>28093.190000000006</v>
      </c>
      <c r="N2946" s="682">
        <v>2</v>
      </c>
      <c r="O2946" s="748">
        <v>6</v>
      </c>
      <c r="P2946" s="749">
        <v>12610.130000000001</v>
      </c>
    </row>
    <row r="2947" spans="1:16" x14ac:dyDescent="0.2">
      <c r="A2947" s="744">
        <v>480</v>
      </c>
      <c r="B2947" s="744" t="s">
        <v>1264</v>
      </c>
      <c r="C2947" s="744" t="s">
        <v>1201</v>
      </c>
      <c r="D2947" s="746" t="s">
        <v>2614</v>
      </c>
      <c r="E2947" s="750">
        <v>1500</v>
      </c>
      <c r="F2947" s="744" t="s">
        <v>8703</v>
      </c>
      <c r="G2947" s="737" t="s">
        <v>8704</v>
      </c>
      <c r="H2947" s="737" t="s">
        <v>3524</v>
      </c>
      <c r="I2947" s="737" t="s">
        <v>2625</v>
      </c>
      <c r="J2947" s="753" t="s">
        <v>2511</v>
      </c>
      <c r="K2947" s="682">
        <v>5</v>
      </c>
      <c r="L2947" s="748">
        <v>12</v>
      </c>
      <c r="M2947" s="749">
        <v>29219.020000000008</v>
      </c>
      <c r="N2947" s="682">
        <v>1</v>
      </c>
      <c r="O2947" s="748">
        <v>6</v>
      </c>
      <c r="P2947" s="749">
        <v>12777.35</v>
      </c>
    </row>
    <row r="2948" spans="1:16" x14ac:dyDescent="0.2">
      <c r="A2948" s="744">
        <v>480</v>
      </c>
      <c r="B2948" s="744" t="s">
        <v>1264</v>
      </c>
      <c r="C2948" s="744" t="s">
        <v>1201</v>
      </c>
      <c r="D2948" s="746" t="s">
        <v>2700</v>
      </c>
      <c r="E2948" s="750">
        <v>1500</v>
      </c>
      <c r="F2948" s="744" t="s">
        <v>8705</v>
      </c>
      <c r="G2948" s="737" t="s">
        <v>8706</v>
      </c>
      <c r="H2948" s="737" t="s">
        <v>2551</v>
      </c>
      <c r="I2948" s="737" t="s">
        <v>2625</v>
      </c>
      <c r="J2948" s="753" t="s">
        <v>2511</v>
      </c>
      <c r="K2948" s="682">
        <v>1</v>
      </c>
      <c r="L2948" s="748">
        <v>12</v>
      </c>
      <c r="M2948" s="749">
        <v>28814.519999999997</v>
      </c>
      <c r="N2948" s="682">
        <v>1</v>
      </c>
      <c r="O2948" s="748">
        <v>6</v>
      </c>
      <c r="P2948" s="749">
        <v>12541.93</v>
      </c>
    </row>
    <row r="2949" spans="1:16" x14ac:dyDescent="0.2">
      <c r="A2949" s="744">
        <v>480</v>
      </c>
      <c r="B2949" s="744" t="s">
        <v>2598</v>
      </c>
      <c r="C2949" s="744" t="s">
        <v>1201</v>
      </c>
      <c r="D2949" s="746" t="s">
        <v>3556</v>
      </c>
      <c r="E2949" s="750">
        <v>3100</v>
      </c>
      <c r="F2949" s="744" t="s">
        <v>8707</v>
      </c>
      <c r="G2949" s="737" t="s">
        <v>8708</v>
      </c>
      <c r="H2949" s="737" t="s">
        <v>3524</v>
      </c>
      <c r="I2949" s="737" t="s">
        <v>2625</v>
      </c>
      <c r="J2949" s="753" t="s">
        <v>2511</v>
      </c>
      <c r="K2949" s="682">
        <v>1</v>
      </c>
      <c r="L2949" s="748">
        <v>11</v>
      </c>
      <c r="M2949" s="749">
        <v>39865.729999999996</v>
      </c>
      <c r="N2949" s="682"/>
      <c r="O2949" s="748"/>
      <c r="P2949" s="749"/>
    </row>
    <row r="2950" spans="1:16" x14ac:dyDescent="0.2">
      <c r="A2950" s="744">
        <v>480</v>
      </c>
      <c r="B2950" s="744" t="s">
        <v>2598</v>
      </c>
      <c r="C2950" s="744" t="s">
        <v>1201</v>
      </c>
      <c r="D2950" s="746" t="s">
        <v>2700</v>
      </c>
      <c r="E2950" s="750">
        <v>1800</v>
      </c>
      <c r="F2950" s="744" t="s">
        <v>8709</v>
      </c>
      <c r="G2950" s="737" t="s">
        <v>8710</v>
      </c>
      <c r="H2950" s="737" t="s">
        <v>2509</v>
      </c>
      <c r="I2950" s="737" t="s">
        <v>2625</v>
      </c>
      <c r="J2950" s="753" t="s">
        <v>2511</v>
      </c>
      <c r="K2950" s="682">
        <v>1</v>
      </c>
      <c r="L2950" s="748">
        <v>12</v>
      </c>
      <c r="M2950" s="749">
        <v>33050.82</v>
      </c>
      <c r="N2950" s="682">
        <v>1</v>
      </c>
      <c r="O2950" s="748">
        <v>6</v>
      </c>
      <c r="P2950" s="749">
        <v>14651.57</v>
      </c>
    </row>
    <row r="2951" spans="1:16" ht="22.5" x14ac:dyDescent="0.2">
      <c r="A2951" s="744">
        <v>480</v>
      </c>
      <c r="B2951" s="744" t="s">
        <v>1264</v>
      </c>
      <c r="C2951" s="744" t="s">
        <v>1201</v>
      </c>
      <c r="D2951" s="746" t="s">
        <v>3577</v>
      </c>
      <c r="E2951" s="750">
        <v>3500</v>
      </c>
      <c r="F2951" s="744" t="s">
        <v>8711</v>
      </c>
      <c r="G2951" s="737" t="s">
        <v>8712</v>
      </c>
      <c r="H2951" s="737" t="s">
        <v>5955</v>
      </c>
      <c r="I2951" s="737" t="s">
        <v>2526</v>
      </c>
      <c r="J2951" s="753" t="s">
        <v>2526</v>
      </c>
      <c r="K2951" s="682">
        <v>1</v>
      </c>
      <c r="L2951" s="748">
        <v>12</v>
      </c>
      <c r="M2951" s="749">
        <v>52820.369999999995</v>
      </c>
      <c r="N2951" s="682">
        <v>1</v>
      </c>
      <c r="O2951" s="748">
        <v>6</v>
      </c>
      <c r="P2951" s="749">
        <v>24204.86</v>
      </c>
    </row>
    <row r="2952" spans="1:16" x14ac:dyDescent="0.2">
      <c r="A2952" s="744">
        <v>480</v>
      </c>
      <c r="B2952" s="744" t="s">
        <v>1264</v>
      </c>
      <c r="C2952" s="744" t="s">
        <v>1201</v>
      </c>
      <c r="D2952" s="746" t="s">
        <v>4700</v>
      </c>
      <c r="E2952" s="750">
        <v>1500</v>
      </c>
      <c r="F2952" s="744" t="s">
        <v>8713</v>
      </c>
      <c r="G2952" s="737" t="s">
        <v>8714</v>
      </c>
      <c r="H2952" s="737" t="s">
        <v>2998</v>
      </c>
      <c r="I2952" s="737" t="s">
        <v>2526</v>
      </c>
      <c r="J2952" s="753" t="s">
        <v>2526</v>
      </c>
      <c r="K2952" s="682">
        <v>1</v>
      </c>
      <c r="L2952" s="748">
        <v>12</v>
      </c>
      <c r="M2952" s="749">
        <v>29246.640000000003</v>
      </c>
      <c r="N2952" s="682">
        <v>1</v>
      </c>
      <c r="O2952" s="748">
        <v>6</v>
      </c>
      <c r="P2952" s="749">
        <v>12831.119999999999</v>
      </c>
    </row>
    <row r="2953" spans="1:16" x14ac:dyDescent="0.2">
      <c r="A2953" s="744">
        <v>480</v>
      </c>
      <c r="B2953" s="744" t="s">
        <v>2598</v>
      </c>
      <c r="C2953" s="744" t="s">
        <v>1201</v>
      </c>
      <c r="D2953" s="746" t="s">
        <v>8715</v>
      </c>
      <c r="E2953" s="750">
        <v>4500</v>
      </c>
      <c r="F2953" s="744" t="s">
        <v>8716</v>
      </c>
      <c r="G2953" s="737" t="s">
        <v>8717</v>
      </c>
      <c r="H2953" s="737" t="s">
        <v>2519</v>
      </c>
      <c r="I2953" s="737" t="s">
        <v>2519</v>
      </c>
      <c r="J2953" s="753" t="s">
        <v>2519</v>
      </c>
      <c r="K2953" s="682">
        <v>5</v>
      </c>
      <c r="L2953" s="748">
        <v>12</v>
      </c>
      <c r="M2953" s="749">
        <v>59633.110000000008</v>
      </c>
      <c r="N2953" s="682">
        <v>2</v>
      </c>
      <c r="O2953" s="748">
        <v>6</v>
      </c>
      <c r="P2953" s="749">
        <v>27901.879999999997</v>
      </c>
    </row>
    <row r="2954" spans="1:16" x14ac:dyDescent="0.2">
      <c r="A2954" s="744">
        <v>480</v>
      </c>
      <c r="B2954" s="744" t="s">
        <v>2598</v>
      </c>
      <c r="C2954" s="744" t="s">
        <v>1201</v>
      </c>
      <c r="D2954" s="746" t="s">
        <v>8718</v>
      </c>
      <c r="E2954" s="750">
        <v>1500</v>
      </c>
      <c r="F2954" s="744" t="s">
        <v>8719</v>
      </c>
      <c r="G2954" s="737" t="s">
        <v>8720</v>
      </c>
      <c r="H2954" s="737" t="s">
        <v>8721</v>
      </c>
      <c r="I2954" s="737" t="s">
        <v>2625</v>
      </c>
      <c r="J2954" s="753" t="s">
        <v>2511</v>
      </c>
      <c r="K2954" s="682">
        <v>1</v>
      </c>
      <c r="L2954" s="748">
        <v>12</v>
      </c>
      <c r="M2954" s="749">
        <v>29730.22</v>
      </c>
      <c r="N2954" s="682">
        <v>1</v>
      </c>
      <c r="O2954" s="748">
        <v>6</v>
      </c>
      <c r="P2954" s="749">
        <v>12875.98</v>
      </c>
    </row>
    <row r="2955" spans="1:16" x14ac:dyDescent="0.2">
      <c r="A2955" s="744">
        <v>480</v>
      </c>
      <c r="B2955" s="744" t="s">
        <v>1264</v>
      </c>
      <c r="C2955" s="744" t="s">
        <v>1201</v>
      </c>
      <c r="D2955" s="746" t="s">
        <v>2614</v>
      </c>
      <c r="E2955" s="750">
        <v>1500</v>
      </c>
      <c r="F2955" s="744" t="s">
        <v>8722</v>
      </c>
      <c r="G2955" s="737" t="s">
        <v>8723</v>
      </c>
      <c r="H2955" s="737" t="s">
        <v>2583</v>
      </c>
      <c r="I2955" s="737" t="s">
        <v>2526</v>
      </c>
      <c r="J2955" s="753" t="s">
        <v>2526</v>
      </c>
      <c r="K2955" s="682">
        <v>5</v>
      </c>
      <c r="L2955" s="748">
        <v>12</v>
      </c>
      <c r="M2955" s="749">
        <v>23215.94</v>
      </c>
      <c r="N2955" s="682">
        <v>2</v>
      </c>
      <c r="O2955" s="748">
        <v>6</v>
      </c>
      <c r="P2955" s="749">
        <v>9844.17</v>
      </c>
    </row>
    <row r="2956" spans="1:16" x14ac:dyDescent="0.2">
      <c r="A2956" s="744">
        <v>480</v>
      </c>
      <c r="B2956" s="744" t="s">
        <v>2598</v>
      </c>
      <c r="C2956" s="744" t="s">
        <v>1201</v>
      </c>
      <c r="D2956" s="746" t="s">
        <v>2700</v>
      </c>
      <c r="E2956" s="750">
        <v>1800</v>
      </c>
      <c r="F2956" s="744" t="s">
        <v>8724</v>
      </c>
      <c r="G2956" s="737" t="s">
        <v>8725</v>
      </c>
      <c r="H2956" s="737" t="s">
        <v>2551</v>
      </c>
      <c r="I2956" s="737" t="s">
        <v>2625</v>
      </c>
      <c r="J2956" s="753" t="s">
        <v>2511</v>
      </c>
      <c r="K2956" s="682">
        <v>1</v>
      </c>
      <c r="L2956" s="748">
        <v>12</v>
      </c>
      <c r="M2956" s="749">
        <v>33139.309999999983</v>
      </c>
      <c r="N2956" s="682">
        <v>1</v>
      </c>
      <c r="O2956" s="748">
        <v>6</v>
      </c>
      <c r="P2956" s="749">
        <v>14683.67</v>
      </c>
    </row>
    <row r="2957" spans="1:16" ht="22.5" x14ac:dyDescent="0.2">
      <c r="A2957" s="744">
        <v>480</v>
      </c>
      <c r="B2957" s="744" t="s">
        <v>2598</v>
      </c>
      <c r="C2957" s="744" t="s">
        <v>1201</v>
      </c>
      <c r="D2957" s="746" t="s">
        <v>2604</v>
      </c>
      <c r="E2957" s="750">
        <v>1500</v>
      </c>
      <c r="F2957" s="744" t="s">
        <v>8726</v>
      </c>
      <c r="G2957" s="737" t="s">
        <v>8727</v>
      </c>
      <c r="H2957" s="737" t="s">
        <v>6275</v>
      </c>
      <c r="I2957" s="737" t="s">
        <v>2603</v>
      </c>
      <c r="J2957" s="753" t="s">
        <v>2547</v>
      </c>
      <c r="K2957" s="682">
        <v>1</v>
      </c>
      <c r="L2957" s="748">
        <v>12</v>
      </c>
      <c r="M2957" s="749">
        <v>29608.760000000002</v>
      </c>
      <c r="N2957" s="682">
        <v>1</v>
      </c>
      <c r="O2957" s="748">
        <v>6</v>
      </c>
      <c r="P2957" s="749">
        <v>12929.44</v>
      </c>
    </row>
    <row r="2958" spans="1:16" x14ac:dyDescent="0.2">
      <c r="A2958" s="744">
        <v>480</v>
      </c>
      <c r="B2958" s="744" t="s">
        <v>1264</v>
      </c>
      <c r="C2958" s="744" t="s">
        <v>1201</v>
      </c>
      <c r="D2958" s="746" t="s">
        <v>3690</v>
      </c>
      <c r="E2958" s="750">
        <v>2100</v>
      </c>
      <c r="F2958" s="744" t="s">
        <v>8728</v>
      </c>
      <c r="G2958" s="737" t="s">
        <v>8729</v>
      </c>
      <c r="H2958" s="737" t="s">
        <v>4749</v>
      </c>
      <c r="I2958" s="737" t="s">
        <v>2526</v>
      </c>
      <c r="J2958" s="753" t="s">
        <v>2526</v>
      </c>
      <c r="K2958" s="682">
        <v>1</v>
      </c>
      <c r="L2958" s="748">
        <v>12</v>
      </c>
      <c r="M2958" s="749">
        <v>36688</v>
      </c>
      <c r="N2958" s="682">
        <v>1</v>
      </c>
      <c r="O2958" s="748">
        <v>6</v>
      </c>
      <c r="P2958" s="749">
        <v>16374.55</v>
      </c>
    </row>
    <row r="2959" spans="1:16" ht="22.5" x14ac:dyDescent="0.2">
      <c r="A2959" s="744">
        <v>480</v>
      </c>
      <c r="B2959" s="744" t="s">
        <v>1264</v>
      </c>
      <c r="C2959" s="744" t="s">
        <v>1201</v>
      </c>
      <c r="D2959" s="746" t="s">
        <v>2614</v>
      </c>
      <c r="E2959" s="750">
        <v>1500</v>
      </c>
      <c r="F2959" s="744" t="s">
        <v>8730</v>
      </c>
      <c r="G2959" s="737" t="s">
        <v>8731</v>
      </c>
      <c r="H2959" s="737" t="s">
        <v>2587</v>
      </c>
      <c r="I2959" s="737" t="s">
        <v>2526</v>
      </c>
      <c r="J2959" s="753" t="s">
        <v>2526</v>
      </c>
      <c r="K2959" s="682">
        <v>1</v>
      </c>
      <c r="L2959" s="748">
        <v>12</v>
      </c>
      <c r="M2959" s="749">
        <v>29633.33</v>
      </c>
      <c r="N2959" s="682">
        <v>1</v>
      </c>
      <c r="O2959" s="748">
        <v>6</v>
      </c>
      <c r="P2959" s="749">
        <v>12930</v>
      </c>
    </row>
    <row r="2960" spans="1:16" x14ac:dyDescent="0.2">
      <c r="A2960" s="744">
        <v>480</v>
      </c>
      <c r="B2960" s="744" t="s">
        <v>3203</v>
      </c>
      <c r="C2960" s="744" t="s">
        <v>1201</v>
      </c>
      <c r="D2960" s="746" t="s">
        <v>2865</v>
      </c>
      <c r="E2960" s="750">
        <v>1800</v>
      </c>
      <c r="F2960" s="744" t="s">
        <v>8732</v>
      </c>
      <c r="G2960" s="737" t="s">
        <v>8733</v>
      </c>
      <c r="H2960" s="737" t="s">
        <v>2509</v>
      </c>
      <c r="I2960" s="737" t="s">
        <v>2625</v>
      </c>
      <c r="J2960" s="753" t="s">
        <v>2511</v>
      </c>
      <c r="K2960" s="682">
        <v>1</v>
      </c>
      <c r="L2960" s="748">
        <v>2</v>
      </c>
      <c r="M2960" s="749">
        <v>5595</v>
      </c>
      <c r="N2960" s="682"/>
      <c r="O2960" s="748"/>
      <c r="P2960" s="749"/>
    </row>
    <row r="2961" spans="1:16" x14ac:dyDescent="0.2">
      <c r="A2961" s="744">
        <v>480</v>
      </c>
      <c r="B2961" s="744" t="s">
        <v>2598</v>
      </c>
      <c r="C2961" s="744" t="s">
        <v>1201</v>
      </c>
      <c r="D2961" s="746" t="s">
        <v>2865</v>
      </c>
      <c r="E2961" s="750">
        <v>1800</v>
      </c>
      <c r="F2961" s="744" t="s">
        <v>8734</v>
      </c>
      <c r="G2961" s="737" t="s">
        <v>8735</v>
      </c>
      <c r="H2961" s="737" t="s">
        <v>2873</v>
      </c>
      <c r="I2961" s="737" t="s">
        <v>2625</v>
      </c>
      <c r="J2961" s="753" t="s">
        <v>2511</v>
      </c>
      <c r="K2961" s="682">
        <v>5</v>
      </c>
      <c r="L2961" s="748">
        <v>12</v>
      </c>
      <c r="M2961" s="749">
        <v>22548.43</v>
      </c>
      <c r="N2961" s="682">
        <v>2</v>
      </c>
      <c r="O2961" s="748">
        <v>6</v>
      </c>
      <c r="P2961" s="749">
        <v>11605.73</v>
      </c>
    </row>
    <row r="2962" spans="1:16" x14ac:dyDescent="0.2">
      <c r="A2962" s="744">
        <v>480</v>
      </c>
      <c r="B2962" s="744" t="s">
        <v>2598</v>
      </c>
      <c r="C2962" s="744" t="s">
        <v>1201</v>
      </c>
      <c r="D2962" s="746" t="s">
        <v>2604</v>
      </c>
      <c r="E2962" s="750">
        <v>1500</v>
      </c>
      <c r="F2962" s="744" t="s">
        <v>8736</v>
      </c>
      <c r="G2962" s="737" t="s">
        <v>8737</v>
      </c>
      <c r="H2962" s="737" t="s">
        <v>2583</v>
      </c>
      <c r="I2962" s="737" t="s">
        <v>2526</v>
      </c>
      <c r="J2962" s="753" t="s">
        <v>2526</v>
      </c>
      <c r="K2962" s="682">
        <v>1</v>
      </c>
      <c r="L2962" s="748">
        <v>12</v>
      </c>
      <c r="M2962" s="749">
        <v>29495.690000000002</v>
      </c>
      <c r="N2962" s="682">
        <v>1</v>
      </c>
      <c r="O2962" s="748">
        <v>6</v>
      </c>
      <c r="P2962" s="749">
        <v>12928.189999999999</v>
      </c>
    </row>
    <row r="2963" spans="1:16" x14ac:dyDescent="0.2">
      <c r="A2963" s="744">
        <v>480</v>
      </c>
      <c r="B2963" s="744" t="s">
        <v>1264</v>
      </c>
      <c r="C2963" s="744" t="s">
        <v>1201</v>
      </c>
      <c r="D2963" s="746" t="s">
        <v>2614</v>
      </c>
      <c r="E2963" s="750">
        <v>1500</v>
      </c>
      <c r="F2963" s="744" t="s">
        <v>8738</v>
      </c>
      <c r="G2963" s="737" t="s">
        <v>8739</v>
      </c>
      <c r="H2963" s="737" t="s">
        <v>8740</v>
      </c>
      <c r="I2963" s="737" t="s">
        <v>2625</v>
      </c>
      <c r="J2963" s="753" t="s">
        <v>2511</v>
      </c>
      <c r="K2963" s="682">
        <v>1</v>
      </c>
      <c r="L2963" s="748">
        <v>12</v>
      </c>
      <c r="M2963" s="749">
        <v>29628.619999999995</v>
      </c>
      <c r="N2963" s="682">
        <v>1</v>
      </c>
      <c r="O2963" s="748">
        <v>6</v>
      </c>
      <c r="P2963" s="749">
        <v>12928.89</v>
      </c>
    </row>
    <row r="2964" spans="1:16" x14ac:dyDescent="0.2">
      <c r="A2964" s="744">
        <v>480</v>
      </c>
      <c r="B2964" s="744" t="s">
        <v>1264</v>
      </c>
      <c r="C2964" s="744" t="s">
        <v>1201</v>
      </c>
      <c r="D2964" s="746" t="s">
        <v>6179</v>
      </c>
      <c r="E2964" s="750">
        <v>2500</v>
      </c>
      <c r="F2964" s="744" t="s">
        <v>8741</v>
      </c>
      <c r="G2964" s="737" t="s">
        <v>8742</v>
      </c>
      <c r="H2964" s="737" t="s">
        <v>3640</v>
      </c>
      <c r="I2964" s="737" t="s">
        <v>2625</v>
      </c>
      <c r="J2964" s="753" t="s">
        <v>2511</v>
      </c>
      <c r="K2964" s="682">
        <v>1</v>
      </c>
      <c r="L2964" s="748">
        <v>12</v>
      </c>
      <c r="M2964" s="749">
        <v>41383.759999999987</v>
      </c>
      <c r="N2964" s="682">
        <v>1</v>
      </c>
      <c r="O2964" s="748">
        <v>6</v>
      </c>
      <c r="P2964" s="749">
        <v>18779.8</v>
      </c>
    </row>
    <row r="2965" spans="1:16" x14ac:dyDescent="0.2">
      <c r="A2965" s="744">
        <v>480</v>
      </c>
      <c r="B2965" s="744" t="s">
        <v>1264</v>
      </c>
      <c r="C2965" s="744" t="s">
        <v>1201</v>
      </c>
      <c r="D2965" s="746" t="s">
        <v>4963</v>
      </c>
      <c r="E2965" s="750">
        <v>1800</v>
      </c>
      <c r="F2965" s="744" t="s">
        <v>8743</v>
      </c>
      <c r="G2965" s="737" t="s">
        <v>8744</v>
      </c>
      <c r="H2965" s="737" t="s">
        <v>3313</v>
      </c>
      <c r="I2965" s="737" t="s">
        <v>2526</v>
      </c>
      <c r="J2965" s="753" t="s">
        <v>2526</v>
      </c>
      <c r="K2965" s="682">
        <v>1</v>
      </c>
      <c r="L2965" s="748">
        <v>12</v>
      </c>
      <c r="M2965" s="749">
        <v>33025.870000000003</v>
      </c>
      <c r="N2965" s="682">
        <v>1</v>
      </c>
      <c r="O2965" s="748">
        <v>6</v>
      </c>
      <c r="P2965" s="749">
        <v>14718.82</v>
      </c>
    </row>
    <row r="2966" spans="1:16" x14ac:dyDescent="0.2">
      <c r="A2966" s="744">
        <v>480</v>
      </c>
      <c r="B2966" s="744" t="s">
        <v>2598</v>
      </c>
      <c r="C2966" s="744" t="s">
        <v>1201</v>
      </c>
      <c r="D2966" s="746" t="s">
        <v>2865</v>
      </c>
      <c r="E2966" s="750">
        <v>1800</v>
      </c>
      <c r="F2966" s="744" t="s">
        <v>8745</v>
      </c>
      <c r="G2966" s="737" t="s">
        <v>8746</v>
      </c>
      <c r="H2966" s="737" t="s">
        <v>5402</v>
      </c>
      <c r="I2966" s="737" t="s">
        <v>2625</v>
      </c>
      <c r="J2966" s="753" t="s">
        <v>2511</v>
      </c>
      <c r="K2966" s="682">
        <v>5</v>
      </c>
      <c r="L2966" s="748">
        <v>12</v>
      </c>
      <c r="M2966" s="749">
        <v>27238.359999999997</v>
      </c>
      <c r="N2966" s="682">
        <v>2</v>
      </c>
      <c r="O2966" s="748">
        <v>6</v>
      </c>
      <c r="P2966" s="749">
        <v>11730</v>
      </c>
    </row>
    <row r="2967" spans="1:16" x14ac:dyDescent="0.2">
      <c r="A2967" s="744">
        <v>480</v>
      </c>
      <c r="B2967" s="744" t="s">
        <v>2598</v>
      </c>
      <c r="C2967" s="744" t="s">
        <v>1201</v>
      </c>
      <c r="D2967" s="746" t="s">
        <v>2611</v>
      </c>
      <c r="E2967" s="750">
        <v>1500</v>
      </c>
      <c r="F2967" s="744" t="s">
        <v>8747</v>
      </c>
      <c r="G2967" s="737" t="s">
        <v>8748</v>
      </c>
      <c r="H2967" s="737" t="s">
        <v>2519</v>
      </c>
      <c r="I2967" s="737" t="s">
        <v>2519</v>
      </c>
      <c r="J2967" s="753" t="s">
        <v>2519</v>
      </c>
      <c r="K2967" s="682">
        <v>5</v>
      </c>
      <c r="L2967" s="748">
        <v>12</v>
      </c>
      <c r="M2967" s="749">
        <v>23481.15</v>
      </c>
      <c r="N2967" s="682">
        <v>2</v>
      </c>
      <c r="O2967" s="748">
        <v>6</v>
      </c>
      <c r="P2967" s="749">
        <v>9924.99</v>
      </c>
    </row>
    <row r="2968" spans="1:16" ht="22.5" x14ac:dyDescent="0.2">
      <c r="A2968" s="744">
        <v>480</v>
      </c>
      <c r="B2968" s="744" t="s">
        <v>2598</v>
      </c>
      <c r="C2968" s="744" t="s">
        <v>1201</v>
      </c>
      <c r="D2968" s="746" t="s">
        <v>2614</v>
      </c>
      <c r="E2968" s="750">
        <v>1500</v>
      </c>
      <c r="F2968" s="744" t="s">
        <v>8749</v>
      </c>
      <c r="G2968" s="737" t="s">
        <v>8750</v>
      </c>
      <c r="H2968" s="737" t="s">
        <v>8751</v>
      </c>
      <c r="I2968" s="737" t="s">
        <v>2625</v>
      </c>
      <c r="J2968" s="753" t="s">
        <v>2511</v>
      </c>
      <c r="K2968" s="682">
        <v>1</v>
      </c>
      <c r="L2968" s="748">
        <v>12</v>
      </c>
      <c r="M2968" s="749">
        <v>28134.089999999993</v>
      </c>
      <c r="N2968" s="682">
        <v>1</v>
      </c>
      <c r="O2968" s="748">
        <v>6</v>
      </c>
      <c r="P2968" s="749">
        <v>12857.66</v>
      </c>
    </row>
    <row r="2969" spans="1:16" ht="22.5" x14ac:dyDescent="0.2">
      <c r="A2969" s="744">
        <v>480</v>
      </c>
      <c r="B2969" s="744" t="s">
        <v>2598</v>
      </c>
      <c r="C2969" s="744" t="s">
        <v>1201</v>
      </c>
      <c r="D2969" s="746" t="s">
        <v>2611</v>
      </c>
      <c r="E2969" s="750">
        <v>1500</v>
      </c>
      <c r="F2969" s="744" t="s">
        <v>8752</v>
      </c>
      <c r="G2969" s="737" t="s">
        <v>8753</v>
      </c>
      <c r="H2969" s="737" t="s">
        <v>3424</v>
      </c>
      <c r="I2969" s="737" t="s">
        <v>2526</v>
      </c>
      <c r="J2969" s="753" t="s">
        <v>2526</v>
      </c>
      <c r="K2969" s="682">
        <v>5</v>
      </c>
      <c r="L2969" s="748">
        <v>12</v>
      </c>
      <c r="M2969" s="749">
        <v>23634.05</v>
      </c>
      <c r="N2969" s="682">
        <v>2</v>
      </c>
      <c r="O2969" s="748">
        <v>6</v>
      </c>
      <c r="P2969" s="749">
        <v>9815.1</v>
      </c>
    </row>
    <row r="2970" spans="1:16" ht="22.5" x14ac:dyDescent="0.2">
      <c r="A2970" s="744">
        <v>480</v>
      </c>
      <c r="B2970" s="744" t="s">
        <v>2598</v>
      </c>
      <c r="C2970" s="744" t="s">
        <v>1201</v>
      </c>
      <c r="D2970" s="746" t="s">
        <v>2614</v>
      </c>
      <c r="E2970" s="750">
        <v>1500</v>
      </c>
      <c r="F2970" s="744" t="s">
        <v>8754</v>
      </c>
      <c r="G2970" s="737" t="s">
        <v>8755</v>
      </c>
      <c r="H2970" s="737" t="s">
        <v>8756</v>
      </c>
      <c r="I2970" s="737" t="s">
        <v>2526</v>
      </c>
      <c r="J2970" s="753" t="s">
        <v>2526</v>
      </c>
      <c r="K2970" s="682">
        <v>1</v>
      </c>
      <c r="L2970" s="748">
        <v>12</v>
      </c>
      <c r="M2970" s="749">
        <v>28839.920000000002</v>
      </c>
      <c r="N2970" s="682">
        <v>1</v>
      </c>
      <c r="O2970" s="748">
        <v>6</v>
      </c>
      <c r="P2970" s="749">
        <v>12712.349999999999</v>
      </c>
    </row>
    <row r="2971" spans="1:16" x14ac:dyDescent="0.2">
      <c r="A2971" s="744">
        <v>480</v>
      </c>
      <c r="B2971" s="744" t="s">
        <v>2598</v>
      </c>
      <c r="C2971" s="744" t="s">
        <v>1201</v>
      </c>
      <c r="D2971" s="746" t="s">
        <v>2641</v>
      </c>
      <c r="E2971" s="750">
        <v>2100</v>
      </c>
      <c r="F2971" s="744" t="s">
        <v>8757</v>
      </c>
      <c r="G2971" s="737" t="s">
        <v>8758</v>
      </c>
      <c r="H2971" s="737" t="s">
        <v>2873</v>
      </c>
      <c r="I2971" s="737" t="s">
        <v>2625</v>
      </c>
      <c r="J2971" s="753" t="s">
        <v>2511</v>
      </c>
      <c r="K2971" s="682">
        <v>5</v>
      </c>
      <c r="L2971" s="748">
        <v>12</v>
      </c>
      <c r="M2971" s="749">
        <v>36638.92</v>
      </c>
      <c r="N2971" s="682">
        <v>2</v>
      </c>
      <c r="O2971" s="748">
        <v>6</v>
      </c>
      <c r="P2971" s="749">
        <v>16787.649999999998</v>
      </c>
    </row>
    <row r="2972" spans="1:16" ht="22.5" x14ac:dyDescent="0.2">
      <c r="A2972" s="744">
        <v>480</v>
      </c>
      <c r="B2972" s="744" t="s">
        <v>2598</v>
      </c>
      <c r="C2972" s="744" t="s">
        <v>1201</v>
      </c>
      <c r="D2972" s="746" t="s">
        <v>2641</v>
      </c>
      <c r="E2972" s="750">
        <v>2500</v>
      </c>
      <c r="F2972" s="744" t="s">
        <v>8759</v>
      </c>
      <c r="G2972" s="737" t="s">
        <v>8760</v>
      </c>
      <c r="H2972" s="737" t="s">
        <v>3864</v>
      </c>
      <c r="I2972" s="737" t="s">
        <v>2526</v>
      </c>
      <c r="J2972" s="753" t="s">
        <v>2526</v>
      </c>
      <c r="K2972" s="682">
        <v>1</v>
      </c>
      <c r="L2972" s="748">
        <v>12</v>
      </c>
      <c r="M2972" s="749">
        <v>37006.150000000009</v>
      </c>
      <c r="N2972" s="682">
        <v>1</v>
      </c>
      <c r="O2972" s="748">
        <v>6</v>
      </c>
      <c r="P2972" s="749">
        <v>18887.28</v>
      </c>
    </row>
    <row r="2973" spans="1:16" x14ac:dyDescent="0.2">
      <c r="A2973" s="744">
        <v>480</v>
      </c>
      <c r="B2973" s="744" t="s">
        <v>1264</v>
      </c>
      <c r="C2973" s="744" t="s">
        <v>1201</v>
      </c>
      <c r="D2973" s="746" t="s">
        <v>2809</v>
      </c>
      <c r="E2973" s="750">
        <v>1500</v>
      </c>
      <c r="F2973" s="744" t="s">
        <v>8761</v>
      </c>
      <c r="G2973" s="737" t="s">
        <v>8762</v>
      </c>
      <c r="H2973" s="737" t="s">
        <v>2587</v>
      </c>
      <c r="I2973" s="737" t="s">
        <v>2526</v>
      </c>
      <c r="J2973" s="753" t="s">
        <v>2526</v>
      </c>
      <c r="K2973" s="682">
        <v>5</v>
      </c>
      <c r="L2973" s="748">
        <v>12</v>
      </c>
      <c r="M2973" s="749">
        <v>29373.860000000004</v>
      </c>
      <c r="N2973" s="682">
        <v>2</v>
      </c>
      <c r="O2973" s="748">
        <v>6</v>
      </c>
      <c r="P2973" s="749">
        <v>12798.189999999999</v>
      </c>
    </row>
    <row r="2974" spans="1:16" x14ac:dyDescent="0.2">
      <c r="A2974" s="744">
        <v>480</v>
      </c>
      <c r="B2974" s="744" t="s">
        <v>2598</v>
      </c>
      <c r="C2974" s="744" t="s">
        <v>1201</v>
      </c>
      <c r="D2974" s="746" t="s">
        <v>2604</v>
      </c>
      <c r="E2974" s="750">
        <v>1500</v>
      </c>
      <c r="F2974" s="744" t="s">
        <v>8763</v>
      </c>
      <c r="G2974" s="737" t="s">
        <v>8764</v>
      </c>
      <c r="H2974" s="737" t="s">
        <v>3631</v>
      </c>
      <c r="I2974" s="737" t="s">
        <v>2526</v>
      </c>
      <c r="J2974" s="753" t="s">
        <v>2526</v>
      </c>
      <c r="K2974" s="682">
        <v>1</v>
      </c>
      <c r="L2974" s="748">
        <v>12</v>
      </c>
      <c r="M2974" s="749">
        <v>28618.189999999991</v>
      </c>
      <c r="N2974" s="682">
        <v>1</v>
      </c>
      <c r="O2974" s="748">
        <v>6</v>
      </c>
      <c r="P2974" s="749">
        <v>12646.119999999999</v>
      </c>
    </row>
    <row r="2975" spans="1:16" ht="22.5" x14ac:dyDescent="0.2">
      <c r="A2975" s="744">
        <v>480</v>
      </c>
      <c r="B2975" s="744" t="s">
        <v>1264</v>
      </c>
      <c r="C2975" s="744" t="s">
        <v>1201</v>
      </c>
      <c r="D2975" s="746" t="s">
        <v>2641</v>
      </c>
      <c r="E2975" s="750">
        <v>2500</v>
      </c>
      <c r="F2975" s="744" t="s">
        <v>8765</v>
      </c>
      <c r="G2975" s="737" t="s">
        <v>8766</v>
      </c>
      <c r="H2975" s="737" t="s">
        <v>3864</v>
      </c>
      <c r="I2975" s="737" t="s">
        <v>2526</v>
      </c>
      <c r="J2975" s="753" t="s">
        <v>2526</v>
      </c>
      <c r="K2975" s="682">
        <v>1</v>
      </c>
      <c r="L2975" s="748">
        <v>12</v>
      </c>
      <c r="M2975" s="749">
        <v>41457.11</v>
      </c>
      <c r="N2975" s="682">
        <v>1</v>
      </c>
      <c r="O2975" s="748">
        <v>6</v>
      </c>
      <c r="P2975" s="749">
        <v>18868.760000000002</v>
      </c>
    </row>
    <row r="2976" spans="1:16" x14ac:dyDescent="0.2">
      <c r="A2976" s="744">
        <v>480</v>
      </c>
      <c r="B2976" s="744" t="s">
        <v>2598</v>
      </c>
      <c r="C2976" s="744" t="s">
        <v>1201</v>
      </c>
      <c r="D2976" s="746" t="s">
        <v>2865</v>
      </c>
      <c r="E2976" s="750">
        <v>1800</v>
      </c>
      <c r="F2976" s="744" t="s">
        <v>8767</v>
      </c>
      <c r="G2976" s="737" t="s">
        <v>8768</v>
      </c>
      <c r="H2976" s="737" t="s">
        <v>2519</v>
      </c>
      <c r="I2976" s="737" t="s">
        <v>2519</v>
      </c>
      <c r="J2976" s="753" t="s">
        <v>2519</v>
      </c>
      <c r="K2976" s="682">
        <v>5</v>
      </c>
      <c r="L2976" s="748">
        <v>12</v>
      </c>
      <c r="M2976" s="749">
        <v>27231.189999999991</v>
      </c>
      <c r="N2976" s="682">
        <v>2</v>
      </c>
      <c r="O2976" s="748">
        <v>6</v>
      </c>
      <c r="P2976" s="749">
        <v>11669.369999999999</v>
      </c>
    </row>
    <row r="2977" spans="1:16" x14ac:dyDescent="0.2">
      <c r="A2977" s="744">
        <v>480</v>
      </c>
      <c r="B2977" s="744" t="s">
        <v>2598</v>
      </c>
      <c r="C2977" s="744" t="s">
        <v>1201</v>
      </c>
      <c r="D2977" s="746" t="s">
        <v>2865</v>
      </c>
      <c r="E2977" s="750">
        <v>1800</v>
      </c>
      <c r="F2977" s="744" t="s">
        <v>8769</v>
      </c>
      <c r="G2977" s="737" t="s">
        <v>8770</v>
      </c>
      <c r="H2977" s="737" t="s">
        <v>2583</v>
      </c>
      <c r="I2977" s="737" t="s">
        <v>2526</v>
      </c>
      <c r="J2977" s="753" t="s">
        <v>2526</v>
      </c>
      <c r="K2977" s="682">
        <v>5</v>
      </c>
      <c r="L2977" s="748">
        <v>12</v>
      </c>
      <c r="M2977" s="749">
        <v>27179.239999999998</v>
      </c>
      <c r="N2977" s="682">
        <v>2</v>
      </c>
      <c r="O2977" s="748">
        <v>6</v>
      </c>
      <c r="P2977" s="749">
        <v>11730</v>
      </c>
    </row>
    <row r="2978" spans="1:16" ht="22.5" x14ac:dyDescent="0.2">
      <c r="A2978" s="744">
        <v>480</v>
      </c>
      <c r="B2978" s="744" t="s">
        <v>2598</v>
      </c>
      <c r="C2978" s="744" t="s">
        <v>1201</v>
      </c>
      <c r="D2978" s="746" t="s">
        <v>2700</v>
      </c>
      <c r="E2978" s="750">
        <v>1800</v>
      </c>
      <c r="F2978" s="744" t="s">
        <v>8771</v>
      </c>
      <c r="G2978" s="737" t="s">
        <v>8772</v>
      </c>
      <c r="H2978" s="737" t="s">
        <v>6270</v>
      </c>
      <c r="I2978" s="737" t="s">
        <v>2625</v>
      </c>
      <c r="J2978" s="753" t="s">
        <v>2511</v>
      </c>
      <c r="K2978" s="682">
        <v>1</v>
      </c>
      <c r="L2978" s="748">
        <v>11</v>
      </c>
      <c r="M2978" s="749">
        <v>29472.920000000002</v>
      </c>
      <c r="N2978" s="682"/>
      <c r="O2978" s="748"/>
      <c r="P2978" s="749"/>
    </row>
    <row r="2979" spans="1:16" x14ac:dyDescent="0.2">
      <c r="A2979" s="744">
        <v>480</v>
      </c>
      <c r="B2979" s="744" t="s">
        <v>2598</v>
      </c>
      <c r="C2979" s="744" t="s">
        <v>1201</v>
      </c>
      <c r="D2979" s="746" t="s">
        <v>5366</v>
      </c>
      <c r="E2979" s="750">
        <v>1800</v>
      </c>
      <c r="F2979" s="744" t="s">
        <v>8773</v>
      </c>
      <c r="G2979" s="737" t="s">
        <v>8774</v>
      </c>
      <c r="H2979" s="737" t="s">
        <v>3524</v>
      </c>
      <c r="I2979" s="737" t="s">
        <v>2625</v>
      </c>
      <c r="J2979" s="753" t="s">
        <v>2511</v>
      </c>
      <c r="K2979" s="682">
        <v>1</v>
      </c>
      <c r="L2979" s="748">
        <v>12</v>
      </c>
      <c r="M2979" s="749">
        <v>32659.639999999992</v>
      </c>
      <c r="N2979" s="682">
        <v>1</v>
      </c>
      <c r="O2979" s="748">
        <v>6</v>
      </c>
      <c r="P2979" s="749">
        <v>14645.66</v>
      </c>
    </row>
    <row r="2980" spans="1:16" x14ac:dyDescent="0.2">
      <c r="A2980" s="744">
        <v>480</v>
      </c>
      <c r="B2980" s="744" t="s">
        <v>2598</v>
      </c>
      <c r="C2980" s="744" t="s">
        <v>1201</v>
      </c>
      <c r="D2980" s="746" t="s">
        <v>2614</v>
      </c>
      <c r="E2980" s="750">
        <v>1500</v>
      </c>
      <c r="F2980" s="744" t="s">
        <v>8775</v>
      </c>
      <c r="G2980" s="737" t="s">
        <v>8776</v>
      </c>
      <c r="H2980" s="737" t="s">
        <v>8777</v>
      </c>
      <c r="I2980" s="737" t="s">
        <v>2526</v>
      </c>
      <c r="J2980" s="753" t="s">
        <v>2526</v>
      </c>
      <c r="K2980" s="682">
        <v>1</v>
      </c>
      <c r="L2980" s="748">
        <v>12</v>
      </c>
      <c r="M2980" s="749">
        <v>29419.590000000004</v>
      </c>
      <c r="N2980" s="682">
        <v>1</v>
      </c>
      <c r="O2980" s="748">
        <v>6</v>
      </c>
      <c r="P2980" s="749">
        <v>12773.61</v>
      </c>
    </row>
    <row r="2981" spans="1:16" x14ac:dyDescent="0.2">
      <c r="A2981" s="744">
        <v>480</v>
      </c>
      <c r="B2981" s="744" t="s">
        <v>1264</v>
      </c>
      <c r="C2981" s="744" t="s">
        <v>1201</v>
      </c>
      <c r="D2981" s="746" t="s">
        <v>2611</v>
      </c>
      <c r="E2981" s="750">
        <v>1500</v>
      </c>
      <c r="F2981" s="744" t="s">
        <v>8778</v>
      </c>
      <c r="G2981" s="737" t="s">
        <v>8779</v>
      </c>
      <c r="H2981" s="737" t="s">
        <v>6200</v>
      </c>
      <c r="I2981" s="737" t="s">
        <v>2625</v>
      </c>
      <c r="J2981" s="753" t="s">
        <v>2511</v>
      </c>
      <c r="K2981" s="682">
        <v>5</v>
      </c>
      <c r="L2981" s="748">
        <v>12</v>
      </c>
      <c r="M2981" s="749">
        <v>23582.28</v>
      </c>
      <c r="N2981" s="682">
        <v>2</v>
      </c>
      <c r="O2981" s="748">
        <v>6</v>
      </c>
      <c r="P2981" s="749">
        <v>9951.98</v>
      </c>
    </row>
    <row r="2982" spans="1:16" x14ac:dyDescent="0.2">
      <c r="A2982" s="744">
        <v>480</v>
      </c>
      <c r="B2982" s="744" t="s">
        <v>2598</v>
      </c>
      <c r="C2982" s="744" t="s">
        <v>1201</v>
      </c>
      <c r="D2982" s="746" t="s">
        <v>2614</v>
      </c>
      <c r="E2982" s="750">
        <v>1500</v>
      </c>
      <c r="F2982" s="744" t="s">
        <v>8780</v>
      </c>
      <c r="G2982" s="737" t="s">
        <v>8781</v>
      </c>
      <c r="H2982" s="737" t="s">
        <v>2587</v>
      </c>
      <c r="I2982" s="737" t="s">
        <v>2526</v>
      </c>
      <c r="J2982" s="753" t="s">
        <v>2526</v>
      </c>
      <c r="K2982" s="682">
        <v>1</v>
      </c>
      <c r="L2982" s="748">
        <v>12</v>
      </c>
      <c r="M2982" s="749">
        <v>29500.400000000005</v>
      </c>
      <c r="N2982" s="682">
        <v>1</v>
      </c>
      <c r="O2982" s="748">
        <v>6</v>
      </c>
      <c r="P2982" s="749">
        <v>12895.150000000001</v>
      </c>
    </row>
    <row r="2983" spans="1:16" ht="22.5" x14ac:dyDescent="0.2">
      <c r="A2983" s="744">
        <v>480</v>
      </c>
      <c r="B2983" s="744" t="s">
        <v>1264</v>
      </c>
      <c r="C2983" s="744" t="s">
        <v>1201</v>
      </c>
      <c r="D2983" s="746" t="s">
        <v>2674</v>
      </c>
      <c r="E2983" s="750">
        <v>1500</v>
      </c>
      <c r="F2983" s="744" t="s">
        <v>8782</v>
      </c>
      <c r="G2983" s="737" t="s">
        <v>8783</v>
      </c>
      <c r="H2983" s="737" t="s">
        <v>8784</v>
      </c>
      <c r="I2983" s="737" t="s">
        <v>2526</v>
      </c>
      <c r="J2983" s="753" t="s">
        <v>2526</v>
      </c>
      <c r="K2983" s="682">
        <v>1</v>
      </c>
      <c r="L2983" s="748">
        <v>6</v>
      </c>
      <c r="M2983" s="749">
        <v>15255.69</v>
      </c>
      <c r="N2983" s="682"/>
      <c r="O2983" s="748"/>
      <c r="P2983" s="749"/>
    </row>
    <row r="2984" spans="1:16" x14ac:dyDescent="0.2">
      <c r="A2984" s="744">
        <v>480</v>
      </c>
      <c r="B2984" s="744" t="s">
        <v>1264</v>
      </c>
      <c r="C2984" s="744" t="s">
        <v>1201</v>
      </c>
      <c r="D2984" s="746" t="s">
        <v>2968</v>
      </c>
      <c r="E2984" s="750">
        <v>2700</v>
      </c>
      <c r="F2984" s="744" t="s">
        <v>8785</v>
      </c>
      <c r="G2984" s="737" t="s">
        <v>8786</v>
      </c>
      <c r="H2984" s="737" t="s">
        <v>2617</v>
      </c>
      <c r="I2984" s="737" t="s">
        <v>2625</v>
      </c>
      <c r="J2984" s="753" t="s">
        <v>2511</v>
      </c>
      <c r="K2984" s="682">
        <v>1</v>
      </c>
      <c r="L2984" s="748">
        <v>12</v>
      </c>
      <c r="M2984" s="749">
        <v>37808.42</v>
      </c>
      <c r="N2984" s="682">
        <v>1</v>
      </c>
      <c r="O2984" s="748">
        <v>6</v>
      </c>
      <c r="P2984" s="749">
        <v>17055.36</v>
      </c>
    </row>
    <row r="2985" spans="1:16" ht="22.5" x14ac:dyDescent="0.2">
      <c r="A2985" s="744">
        <v>480</v>
      </c>
      <c r="B2985" s="744" t="s">
        <v>2598</v>
      </c>
      <c r="C2985" s="744" t="s">
        <v>1201</v>
      </c>
      <c r="D2985" s="746" t="s">
        <v>2614</v>
      </c>
      <c r="E2985" s="750">
        <v>1500</v>
      </c>
      <c r="F2985" s="744" t="s">
        <v>8787</v>
      </c>
      <c r="G2985" s="737" t="s">
        <v>8788</v>
      </c>
      <c r="H2985" s="737" t="s">
        <v>8789</v>
      </c>
      <c r="I2985" s="737" t="s">
        <v>2625</v>
      </c>
      <c r="J2985" s="753" t="s">
        <v>2511</v>
      </c>
      <c r="K2985" s="682">
        <v>1</v>
      </c>
      <c r="L2985" s="748">
        <v>12</v>
      </c>
      <c r="M2985" s="749">
        <v>29700</v>
      </c>
      <c r="N2985" s="682">
        <v>1</v>
      </c>
      <c r="O2985" s="748">
        <v>6</v>
      </c>
      <c r="P2985" s="749">
        <v>12863.33</v>
      </c>
    </row>
    <row r="2986" spans="1:16" ht="22.5" x14ac:dyDescent="0.2">
      <c r="A2986" s="744">
        <v>480</v>
      </c>
      <c r="B2986" s="744" t="s">
        <v>1264</v>
      </c>
      <c r="C2986" s="744" t="s">
        <v>1201</v>
      </c>
      <c r="D2986" s="746" t="s">
        <v>3046</v>
      </c>
      <c r="E2986" s="750">
        <v>4500</v>
      </c>
      <c r="F2986" s="744" t="s">
        <v>8790</v>
      </c>
      <c r="G2986" s="737" t="s">
        <v>8791</v>
      </c>
      <c r="H2986" s="737" t="s">
        <v>3669</v>
      </c>
      <c r="I2986" s="737" t="s">
        <v>2625</v>
      </c>
      <c r="J2986" s="753" t="s">
        <v>2511</v>
      </c>
      <c r="K2986" s="682">
        <v>1</v>
      </c>
      <c r="L2986" s="748">
        <v>12</v>
      </c>
      <c r="M2986" s="749">
        <v>63920.93</v>
      </c>
      <c r="N2986" s="682">
        <v>1</v>
      </c>
      <c r="O2986" s="748">
        <v>6</v>
      </c>
      <c r="P2986" s="749">
        <v>27776.87</v>
      </c>
    </row>
    <row r="2987" spans="1:16" x14ac:dyDescent="0.2">
      <c r="A2987" s="744">
        <v>480</v>
      </c>
      <c r="B2987" s="744" t="s">
        <v>2598</v>
      </c>
      <c r="C2987" s="744" t="s">
        <v>1201</v>
      </c>
      <c r="D2987" s="746" t="s">
        <v>2611</v>
      </c>
      <c r="E2987" s="750">
        <v>1500</v>
      </c>
      <c r="F2987" s="744" t="s">
        <v>8792</v>
      </c>
      <c r="G2987" s="737" t="s">
        <v>8793</v>
      </c>
      <c r="H2987" s="737" t="s">
        <v>3524</v>
      </c>
      <c r="I2987" s="737" t="s">
        <v>2625</v>
      </c>
      <c r="J2987" s="753" t="s">
        <v>2511</v>
      </c>
      <c r="K2987" s="682">
        <v>5</v>
      </c>
      <c r="L2987" s="748">
        <v>12</v>
      </c>
      <c r="M2987" s="749">
        <v>23136.87</v>
      </c>
      <c r="N2987" s="682">
        <v>2</v>
      </c>
      <c r="O2987" s="748">
        <v>6</v>
      </c>
      <c r="P2987" s="749">
        <v>9880</v>
      </c>
    </row>
    <row r="2988" spans="1:16" x14ac:dyDescent="0.2">
      <c r="A2988" s="744">
        <v>480</v>
      </c>
      <c r="B2988" s="744" t="s">
        <v>1264</v>
      </c>
      <c r="C2988" s="744" t="s">
        <v>1201</v>
      </c>
      <c r="D2988" s="746" t="s">
        <v>2621</v>
      </c>
      <c r="E2988" s="750">
        <v>1800</v>
      </c>
      <c r="F2988" s="744" t="s">
        <v>8794</v>
      </c>
      <c r="G2988" s="737" t="s">
        <v>8795</v>
      </c>
      <c r="H2988" s="737" t="s">
        <v>8796</v>
      </c>
      <c r="I2988" s="737" t="s">
        <v>2625</v>
      </c>
      <c r="J2988" s="753" t="s">
        <v>2511</v>
      </c>
      <c r="K2988" s="682">
        <v>5</v>
      </c>
      <c r="L2988" s="748">
        <v>12</v>
      </c>
      <c r="M2988" s="749">
        <v>33282.58</v>
      </c>
      <c r="N2988" s="682">
        <v>2</v>
      </c>
      <c r="O2988" s="748">
        <v>6</v>
      </c>
      <c r="P2988" s="749">
        <v>14730</v>
      </c>
    </row>
    <row r="2989" spans="1:16" ht="22.5" x14ac:dyDescent="0.2">
      <c r="A2989" s="744">
        <v>480</v>
      </c>
      <c r="B2989" s="744" t="s">
        <v>1264</v>
      </c>
      <c r="C2989" s="744" t="s">
        <v>1201</v>
      </c>
      <c r="D2989" s="746" t="s">
        <v>2611</v>
      </c>
      <c r="E2989" s="750">
        <v>1500</v>
      </c>
      <c r="F2989" s="744" t="s">
        <v>8797</v>
      </c>
      <c r="G2989" s="737" t="s">
        <v>8798</v>
      </c>
      <c r="H2989" s="737" t="s">
        <v>3472</v>
      </c>
      <c r="I2989" s="737" t="s">
        <v>2526</v>
      </c>
      <c r="J2989" s="753" t="s">
        <v>2526</v>
      </c>
      <c r="K2989" s="682">
        <v>5</v>
      </c>
      <c r="L2989" s="748">
        <v>12</v>
      </c>
      <c r="M2989" s="749">
        <v>23477.579999999998</v>
      </c>
      <c r="N2989" s="682">
        <v>2</v>
      </c>
      <c r="O2989" s="748">
        <v>6</v>
      </c>
      <c r="P2989" s="749">
        <v>9876.25</v>
      </c>
    </row>
    <row r="2990" spans="1:16" x14ac:dyDescent="0.2">
      <c r="A2990" s="744">
        <v>480</v>
      </c>
      <c r="B2990" s="744" t="s">
        <v>1264</v>
      </c>
      <c r="C2990" s="744" t="s">
        <v>1201</v>
      </c>
      <c r="D2990" s="746" t="s">
        <v>5298</v>
      </c>
      <c r="E2990" s="750">
        <v>2100</v>
      </c>
      <c r="F2990" s="744" t="s">
        <v>8799</v>
      </c>
      <c r="G2990" s="737" t="s">
        <v>8800</v>
      </c>
      <c r="H2990" s="737" t="s">
        <v>2583</v>
      </c>
      <c r="I2990" s="737" t="s">
        <v>2526</v>
      </c>
      <c r="J2990" s="753" t="s">
        <v>2526</v>
      </c>
      <c r="K2990" s="682">
        <v>1</v>
      </c>
      <c r="L2990" s="748">
        <v>12</v>
      </c>
      <c r="M2990" s="749">
        <v>36807.379999999997</v>
      </c>
      <c r="N2990" s="682">
        <v>1</v>
      </c>
      <c r="O2990" s="748">
        <v>6</v>
      </c>
      <c r="P2990" s="749">
        <v>16443.150000000001</v>
      </c>
    </row>
    <row r="2991" spans="1:16" x14ac:dyDescent="0.2">
      <c r="A2991" s="744">
        <v>480</v>
      </c>
      <c r="B2991" s="744" t="s">
        <v>1264</v>
      </c>
      <c r="C2991" s="744" t="s">
        <v>1201</v>
      </c>
      <c r="D2991" s="746" t="s">
        <v>7751</v>
      </c>
      <c r="E2991" s="750">
        <v>1500</v>
      </c>
      <c r="F2991" s="744" t="s">
        <v>8801</v>
      </c>
      <c r="G2991" s="737" t="s">
        <v>8802</v>
      </c>
      <c r="H2991" s="737" t="s">
        <v>8803</v>
      </c>
      <c r="I2991" s="737" t="s">
        <v>2625</v>
      </c>
      <c r="J2991" s="753" t="s">
        <v>2511</v>
      </c>
      <c r="K2991" s="682">
        <v>1</v>
      </c>
      <c r="L2991" s="748">
        <v>12</v>
      </c>
      <c r="M2991" s="749">
        <v>31420.03</v>
      </c>
      <c r="N2991" s="682">
        <v>1</v>
      </c>
      <c r="O2991" s="748">
        <v>6</v>
      </c>
      <c r="P2991" s="749">
        <v>12922.23</v>
      </c>
    </row>
    <row r="2992" spans="1:16" x14ac:dyDescent="0.2">
      <c r="A2992" s="744">
        <v>480</v>
      </c>
      <c r="B2992" s="744" t="s">
        <v>1264</v>
      </c>
      <c r="C2992" s="744" t="s">
        <v>1201</v>
      </c>
      <c r="D2992" s="746" t="s">
        <v>2621</v>
      </c>
      <c r="E2992" s="750">
        <v>1800</v>
      </c>
      <c r="F2992" s="744" t="s">
        <v>8804</v>
      </c>
      <c r="G2992" s="737" t="s">
        <v>8805</v>
      </c>
      <c r="H2992" s="737" t="s">
        <v>2873</v>
      </c>
      <c r="I2992" s="737" t="s">
        <v>2526</v>
      </c>
      <c r="J2992" s="753" t="s">
        <v>2526</v>
      </c>
      <c r="K2992" s="682">
        <v>5</v>
      </c>
      <c r="L2992" s="748">
        <v>12</v>
      </c>
      <c r="M2992" s="749">
        <v>33232.259999999995</v>
      </c>
      <c r="N2992" s="682">
        <v>2</v>
      </c>
      <c r="O2992" s="748">
        <v>6</v>
      </c>
      <c r="P2992" s="749">
        <v>14725.04</v>
      </c>
    </row>
    <row r="2993" spans="1:16" x14ac:dyDescent="0.2">
      <c r="A2993" s="744">
        <v>480</v>
      </c>
      <c r="B2993" s="744" t="s">
        <v>2598</v>
      </c>
      <c r="C2993" s="744" t="s">
        <v>1201</v>
      </c>
      <c r="D2993" s="746" t="s">
        <v>2700</v>
      </c>
      <c r="E2993" s="750">
        <v>1800</v>
      </c>
      <c r="F2993" s="744" t="s">
        <v>8806</v>
      </c>
      <c r="G2993" s="737" t="s">
        <v>8807</v>
      </c>
      <c r="H2993" s="737" t="s">
        <v>2640</v>
      </c>
      <c r="I2993" s="737" t="s">
        <v>2625</v>
      </c>
      <c r="J2993" s="753" t="s">
        <v>2511</v>
      </c>
      <c r="K2993" s="682">
        <v>1</v>
      </c>
      <c r="L2993" s="748">
        <v>12</v>
      </c>
      <c r="M2993" s="749">
        <v>32676.18</v>
      </c>
      <c r="N2993" s="682">
        <v>1</v>
      </c>
      <c r="O2993" s="748">
        <v>6</v>
      </c>
      <c r="P2993" s="749">
        <v>14496.16</v>
      </c>
    </row>
    <row r="2994" spans="1:16" ht="22.5" x14ac:dyDescent="0.2">
      <c r="A2994" s="744">
        <v>480</v>
      </c>
      <c r="B2994" s="744" t="s">
        <v>2598</v>
      </c>
      <c r="C2994" s="744" t="s">
        <v>1201</v>
      </c>
      <c r="D2994" s="746" t="s">
        <v>2700</v>
      </c>
      <c r="E2994" s="750">
        <v>1800</v>
      </c>
      <c r="F2994" s="744" t="s">
        <v>8808</v>
      </c>
      <c r="G2994" s="737" t="s">
        <v>8809</v>
      </c>
      <c r="H2994" s="737" t="s">
        <v>8810</v>
      </c>
      <c r="I2994" s="737" t="s">
        <v>2625</v>
      </c>
      <c r="J2994" s="753" t="s">
        <v>2511</v>
      </c>
      <c r="K2994" s="682">
        <v>1</v>
      </c>
      <c r="L2994" s="748">
        <v>12</v>
      </c>
      <c r="M2994" s="749">
        <v>33279.69</v>
      </c>
      <c r="N2994" s="682">
        <v>1</v>
      </c>
      <c r="O2994" s="748">
        <v>6</v>
      </c>
      <c r="P2994" s="749">
        <v>14726.16</v>
      </c>
    </row>
    <row r="2995" spans="1:16" x14ac:dyDescent="0.2">
      <c r="A2995" s="744">
        <v>480</v>
      </c>
      <c r="B2995" s="744" t="s">
        <v>1264</v>
      </c>
      <c r="C2995" s="744" t="s">
        <v>1201</v>
      </c>
      <c r="D2995" s="746" t="s">
        <v>5731</v>
      </c>
      <c r="E2995" s="750">
        <v>1500</v>
      </c>
      <c r="F2995" s="744" t="s">
        <v>8811</v>
      </c>
      <c r="G2995" s="737" t="s">
        <v>8812</v>
      </c>
      <c r="H2995" s="737" t="s">
        <v>8813</v>
      </c>
      <c r="I2995" s="737" t="s">
        <v>2526</v>
      </c>
      <c r="J2995" s="753" t="s">
        <v>2526</v>
      </c>
      <c r="K2995" s="682">
        <v>1</v>
      </c>
      <c r="L2995" s="748">
        <v>12</v>
      </c>
      <c r="M2995" s="749">
        <v>29224.719999999994</v>
      </c>
      <c r="N2995" s="682">
        <v>1</v>
      </c>
      <c r="O2995" s="748">
        <v>6</v>
      </c>
      <c r="P2995" s="749">
        <v>12932.36</v>
      </c>
    </row>
    <row r="2996" spans="1:16" x14ac:dyDescent="0.2">
      <c r="A2996" s="744">
        <v>480</v>
      </c>
      <c r="B2996" s="744" t="s">
        <v>2598</v>
      </c>
      <c r="C2996" s="744" t="s">
        <v>1201</v>
      </c>
      <c r="D2996" s="746" t="s">
        <v>2614</v>
      </c>
      <c r="E2996" s="750">
        <v>1500</v>
      </c>
      <c r="F2996" s="744" t="s">
        <v>8814</v>
      </c>
      <c r="G2996" s="737" t="s">
        <v>8815</v>
      </c>
      <c r="H2996" s="737" t="s">
        <v>2587</v>
      </c>
      <c r="I2996" s="737" t="s">
        <v>2526</v>
      </c>
      <c r="J2996" s="753" t="s">
        <v>2526</v>
      </c>
      <c r="K2996" s="682">
        <v>5</v>
      </c>
      <c r="L2996" s="748">
        <v>12</v>
      </c>
      <c r="M2996" s="749">
        <v>23610.289999999997</v>
      </c>
      <c r="N2996" s="682">
        <v>2</v>
      </c>
      <c r="O2996" s="748">
        <v>6</v>
      </c>
      <c r="P2996" s="749">
        <v>9859.68</v>
      </c>
    </row>
    <row r="2997" spans="1:16" ht="22.5" x14ac:dyDescent="0.2">
      <c r="A2997" s="744">
        <v>480</v>
      </c>
      <c r="B2997" s="744" t="s">
        <v>1264</v>
      </c>
      <c r="C2997" s="744" t="s">
        <v>1201</v>
      </c>
      <c r="D2997" s="746" t="s">
        <v>3084</v>
      </c>
      <c r="E2997" s="750">
        <v>1800</v>
      </c>
      <c r="F2997" s="744" t="s">
        <v>8816</v>
      </c>
      <c r="G2997" s="737" t="s">
        <v>8817</v>
      </c>
      <c r="H2997" s="737" t="s">
        <v>8818</v>
      </c>
      <c r="I2997" s="737" t="s">
        <v>2625</v>
      </c>
      <c r="J2997" s="753" t="s">
        <v>2511</v>
      </c>
      <c r="K2997" s="682">
        <v>5</v>
      </c>
      <c r="L2997" s="748">
        <v>12</v>
      </c>
      <c r="M2997" s="749">
        <v>27225.849999999995</v>
      </c>
      <c r="N2997" s="682">
        <v>2</v>
      </c>
      <c r="O2997" s="748">
        <v>6</v>
      </c>
      <c r="P2997" s="749">
        <v>11713.49</v>
      </c>
    </row>
    <row r="2998" spans="1:16" x14ac:dyDescent="0.2">
      <c r="A2998" s="744">
        <v>480</v>
      </c>
      <c r="B2998" s="744" t="s">
        <v>2598</v>
      </c>
      <c r="C2998" s="744" t="s">
        <v>1201</v>
      </c>
      <c r="D2998" s="746" t="s">
        <v>2604</v>
      </c>
      <c r="E2998" s="750">
        <v>1500</v>
      </c>
      <c r="F2998" s="744" t="s">
        <v>8819</v>
      </c>
      <c r="G2998" s="737" t="s">
        <v>8820</v>
      </c>
      <c r="H2998" s="737" t="s">
        <v>2587</v>
      </c>
      <c r="I2998" s="737" t="s">
        <v>2526</v>
      </c>
      <c r="J2998" s="753" t="s">
        <v>2526</v>
      </c>
      <c r="K2998" s="682">
        <v>1</v>
      </c>
      <c r="L2998" s="748">
        <v>12</v>
      </c>
      <c r="M2998" s="749">
        <v>29176.369999999992</v>
      </c>
      <c r="N2998" s="682">
        <v>1</v>
      </c>
      <c r="O2998" s="748">
        <v>6</v>
      </c>
      <c r="P2998" s="749">
        <v>12952.09</v>
      </c>
    </row>
    <row r="2999" spans="1:16" x14ac:dyDescent="0.2">
      <c r="A2999" s="744">
        <v>480</v>
      </c>
      <c r="B2999" s="744" t="s">
        <v>1264</v>
      </c>
      <c r="C2999" s="744" t="s">
        <v>1201</v>
      </c>
      <c r="D2999" s="746" t="s">
        <v>2674</v>
      </c>
      <c r="E2999" s="750">
        <v>1500</v>
      </c>
      <c r="F2999" s="744" t="s">
        <v>8821</v>
      </c>
      <c r="G2999" s="737" t="s">
        <v>8822</v>
      </c>
      <c r="H2999" s="737" t="s">
        <v>8823</v>
      </c>
      <c r="I2999" s="737" t="s">
        <v>2625</v>
      </c>
      <c r="J2999" s="753" t="s">
        <v>2511</v>
      </c>
      <c r="K2999" s="682">
        <v>1</v>
      </c>
      <c r="L2999" s="748">
        <v>12</v>
      </c>
      <c r="M2999" s="749">
        <v>29546.65</v>
      </c>
      <c r="N2999" s="682">
        <v>1</v>
      </c>
      <c r="O2999" s="748">
        <v>6</v>
      </c>
      <c r="P2999" s="749">
        <v>12930</v>
      </c>
    </row>
    <row r="3000" spans="1:16" x14ac:dyDescent="0.2">
      <c r="A3000" s="744">
        <v>480</v>
      </c>
      <c r="B3000" s="744" t="s">
        <v>1264</v>
      </c>
      <c r="C3000" s="744" t="s">
        <v>1201</v>
      </c>
      <c r="D3000" s="746" t="s">
        <v>8824</v>
      </c>
      <c r="E3000" s="750">
        <v>1800</v>
      </c>
      <c r="F3000" s="744" t="s">
        <v>8825</v>
      </c>
      <c r="G3000" s="737" t="s">
        <v>8826</v>
      </c>
      <c r="H3000" s="737" t="s">
        <v>8827</v>
      </c>
      <c r="I3000" s="737" t="s">
        <v>2625</v>
      </c>
      <c r="J3000" s="753" t="s">
        <v>2511</v>
      </c>
      <c r="K3000" s="682">
        <v>1</v>
      </c>
      <c r="L3000" s="748">
        <v>12</v>
      </c>
      <c r="M3000" s="749">
        <v>32948.74</v>
      </c>
      <c r="N3000" s="682">
        <v>1</v>
      </c>
      <c r="O3000" s="748">
        <v>6</v>
      </c>
      <c r="P3000" s="749">
        <v>14699.64</v>
      </c>
    </row>
    <row r="3001" spans="1:16" x14ac:dyDescent="0.2">
      <c r="A3001" s="744">
        <v>480</v>
      </c>
      <c r="B3001" s="744" t="s">
        <v>3203</v>
      </c>
      <c r="C3001" s="744" t="s">
        <v>1201</v>
      </c>
      <c r="D3001" s="746" t="s">
        <v>2700</v>
      </c>
      <c r="E3001" s="750">
        <v>1800</v>
      </c>
      <c r="F3001" s="744" t="s">
        <v>8828</v>
      </c>
      <c r="G3001" s="737" t="s">
        <v>8829</v>
      </c>
      <c r="H3001" s="737" t="s">
        <v>8830</v>
      </c>
      <c r="I3001" s="737" t="s">
        <v>2526</v>
      </c>
      <c r="J3001" s="753" t="s">
        <v>2526</v>
      </c>
      <c r="K3001" s="682">
        <v>1</v>
      </c>
      <c r="L3001" s="748">
        <v>3</v>
      </c>
      <c r="M3001" s="749">
        <v>9053.89</v>
      </c>
      <c r="N3001" s="682"/>
      <c r="O3001" s="748"/>
      <c r="P3001" s="749"/>
    </row>
    <row r="3002" spans="1:16" x14ac:dyDescent="0.2">
      <c r="A3002" s="744">
        <v>480</v>
      </c>
      <c r="B3002" s="744" t="s">
        <v>2598</v>
      </c>
      <c r="C3002" s="744" t="s">
        <v>1201</v>
      </c>
      <c r="D3002" s="746" t="s">
        <v>2865</v>
      </c>
      <c r="E3002" s="750">
        <v>1800</v>
      </c>
      <c r="F3002" s="744" t="s">
        <v>8831</v>
      </c>
      <c r="G3002" s="737" t="s">
        <v>8832</v>
      </c>
      <c r="H3002" s="737" t="s">
        <v>2551</v>
      </c>
      <c r="I3002" s="737" t="s">
        <v>2625</v>
      </c>
      <c r="J3002" s="753" t="s">
        <v>2511</v>
      </c>
      <c r="K3002" s="682">
        <v>5</v>
      </c>
      <c r="L3002" s="748">
        <v>12</v>
      </c>
      <c r="M3002" s="749">
        <v>27159.7</v>
      </c>
      <c r="N3002" s="682">
        <v>2</v>
      </c>
      <c r="O3002" s="748">
        <v>6</v>
      </c>
      <c r="P3002" s="749">
        <v>11710.11</v>
      </c>
    </row>
    <row r="3003" spans="1:16" ht="22.5" x14ac:dyDescent="0.2">
      <c r="A3003" s="744">
        <v>480</v>
      </c>
      <c r="B3003" s="744" t="s">
        <v>2598</v>
      </c>
      <c r="C3003" s="744" t="s">
        <v>1201</v>
      </c>
      <c r="D3003" s="746" t="s">
        <v>2614</v>
      </c>
      <c r="E3003" s="750">
        <v>1500</v>
      </c>
      <c r="F3003" s="744" t="s">
        <v>8833</v>
      </c>
      <c r="G3003" s="737" t="s">
        <v>8834</v>
      </c>
      <c r="H3003" s="737" t="s">
        <v>2873</v>
      </c>
      <c r="I3003" s="737" t="s">
        <v>2625</v>
      </c>
      <c r="J3003" s="753" t="s">
        <v>2511</v>
      </c>
      <c r="K3003" s="682">
        <v>1</v>
      </c>
      <c r="L3003" s="748">
        <v>12</v>
      </c>
      <c r="M3003" s="749">
        <v>28973.03</v>
      </c>
      <c r="N3003" s="682">
        <v>1</v>
      </c>
      <c r="O3003" s="748">
        <v>6</v>
      </c>
      <c r="P3003" s="749">
        <v>12812.220000000001</v>
      </c>
    </row>
    <row r="3004" spans="1:16" x14ac:dyDescent="0.2">
      <c r="A3004" s="744">
        <v>480</v>
      </c>
      <c r="B3004" s="744" t="s">
        <v>1264</v>
      </c>
      <c r="C3004" s="744" t="s">
        <v>1201</v>
      </c>
      <c r="D3004" s="746" t="s">
        <v>4055</v>
      </c>
      <c r="E3004" s="750">
        <v>1500</v>
      </c>
      <c r="F3004" s="744" t="s">
        <v>8835</v>
      </c>
      <c r="G3004" s="737" t="s">
        <v>8836</v>
      </c>
      <c r="H3004" s="737" t="s">
        <v>8837</v>
      </c>
      <c r="I3004" s="737" t="s">
        <v>2526</v>
      </c>
      <c r="J3004" s="753" t="s">
        <v>2526</v>
      </c>
      <c r="K3004" s="682">
        <v>1</v>
      </c>
      <c r="L3004" s="748">
        <v>12</v>
      </c>
      <c r="M3004" s="749">
        <v>29069.42</v>
      </c>
      <c r="N3004" s="682">
        <v>1</v>
      </c>
      <c r="O3004" s="748">
        <v>6</v>
      </c>
      <c r="P3004" s="749">
        <v>12900.55</v>
      </c>
    </row>
    <row r="3005" spans="1:16" x14ac:dyDescent="0.2">
      <c r="A3005" s="744">
        <v>480</v>
      </c>
      <c r="B3005" s="744" t="s">
        <v>2598</v>
      </c>
      <c r="C3005" s="744" t="s">
        <v>1201</v>
      </c>
      <c r="D3005" s="746" t="s">
        <v>8838</v>
      </c>
      <c r="E3005" s="750">
        <v>4500</v>
      </c>
      <c r="F3005" s="744" t="s">
        <v>8839</v>
      </c>
      <c r="G3005" s="737" t="s">
        <v>8840</v>
      </c>
      <c r="H3005" s="737" t="s">
        <v>2806</v>
      </c>
      <c r="I3005" s="737" t="s">
        <v>2625</v>
      </c>
      <c r="J3005" s="753" t="s">
        <v>2511</v>
      </c>
      <c r="K3005" s="682">
        <v>5</v>
      </c>
      <c r="L3005" s="748">
        <v>12</v>
      </c>
      <c r="M3005" s="749">
        <v>59697.18</v>
      </c>
      <c r="N3005" s="682">
        <v>2</v>
      </c>
      <c r="O3005" s="748">
        <v>6</v>
      </c>
      <c r="P3005" s="749">
        <v>27928.12</v>
      </c>
    </row>
    <row r="3006" spans="1:16" x14ac:dyDescent="0.2">
      <c r="A3006" s="744">
        <v>480</v>
      </c>
      <c r="B3006" s="744" t="s">
        <v>1264</v>
      </c>
      <c r="C3006" s="744" t="s">
        <v>1201</v>
      </c>
      <c r="D3006" s="746" t="s">
        <v>3065</v>
      </c>
      <c r="E3006" s="750">
        <v>4500</v>
      </c>
      <c r="F3006" s="744" t="s">
        <v>8841</v>
      </c>
      <c r="G3006" s="737" t="s">
        <v>8842</v>
      </c>
      <c r="H3006" s="737" t="s">
        <v>2519</v>
      </c>
      <c r="I3006" s="737" t="s">
        <v>2519</v>
      </c>
      <c r="J3006" s="753" t="s">
        <v>2519</v>
      </c>
      <c r="K3006" s="682"/>
      <c r="L3006" s="748"/>
      <c r="M3006" s="749"/>
      <c r="N3006" s="682">
        <v>1</v>
      </c>
      <c r="O3006" s="748">
        <v>6</v>
      </c>
      <c r="P3006" s="749">
        <v>27715.62</v>
      </c>
    </row>
    <row r="3007" spans="1:16" ht="22.5" x14ac:dyDescent="0.2">
      <c r="A3007" s="744">
        <v>480</v>
      </c>
      <c r="B3007" s="744" t="s">
        <v>1264</v>
      </c>
      <c r="C3007" s="744" t="s">
        <v>1201</v>
      </c>
      <c r="D3007" s="746" t="s">
        <v>4329</v>
      </c>
      <c r="E3007" s="750">
        <v>3100</v>
      </c>
      <c r="F3007" s="744" t="s">
        <v>8843</v>
      </c>
      <c r="G3007" s="737" t="s">
        <v>8844</v>
      </c>
      <c r="H3007" s="737" t="s">
        <v>3524</v>
      </c>
      <c r="I3007" s="737" t="s">
        <v>2625</v>
      </c>
      <c r="J3007" s="753" t="s">
        <v>2511</v>
      </c>
      <c r="K3007" s="682">
        <v>1</v>
      </c>
      <c r="L3007" s="748">
        <v>12</v>
      </c>
      <c r="M3007" s="749">
        <v>48480.740000000005</v>
      </c>
      <c r="N3007" s="682">
        <v>1</v>
      </c>
      <c r="O3007" s="748">
        <v>6</v>
      </c>
      <c r="P3007" s="749">
        <v>22374.25</v>
      </c>
    </row>
    <row r="3008" spans="1:16" ht="22.5" x14ac:dyDescent="0.2">
      <c r="A3008" s="744">
        <v>480</v>
      </c>
      <c r="B3008" s="744" t="s">
        <v>2598</v>
      </c>
      <c r="C3008" s="744" t="s">
        <v>1201</v>
      </c>
      <c r="D3008" s="746" t="s">
        <v>4601</v>
      </c>
      <c r="E3008" s="750">
        <v>1500</v>
      </c>
      <c r="F3008" s="744" t="s">
        <v>8845</v>
      </c>
      <c r="G3008" s="737" t="s">
        <v>8846</v>
      </c>
      <c r="H3008" s="737" t="s">
        <v>8847</v>
      </c>
      <c r="I3008" s="737" t="s">
        <v>2603</v>
      </c>
      <c r="J3008" s="753" t="s">
        <v>2547</v>
      </c>
      <c r="K3008" s="682">
        <v>1</v>
      </c>
      <c r="L3008" s="748">
        <v>12</v>
      </c>
      <c r="M3008" s="749">
        <v>28804.429999999993</v>
      </c>
      <c r="N3008" s="682">
        <v>1</v>
      </c>
      <c r="O3008" s="748">
        <v>6</v>
      </c>
      <c r="P3008" s="749">
        <v>12665.83</v>
      </c>
    </row>
    <row r="3009" spans="1:16" x14ac:dyDescent="0.2">
      <c r="A3009" s="744">
        <v>480</v>
      </c>
      <c r="B3009" s="744" t="s">
        <v>1264</v>
      </c>
      <c r="C3009" s="744" t="s">
        <v>1201</v>
      </c>
      <c r="D3009" s="746" t="s">
        <v>2614</v>
      </c>
      <c r="E3009" s="750">
        <v>1500</v>
      </c>
      <c r="F3009" s="744" t="s">
        <v>8848</v>
      </c>
      <c r="G3009" s="737" t="s">
        <v>8849</v>
      </c>
      <c r="H3009" s="737" t="s">
        <v>8830</v>
      </c>
      <c r="I3009" s="737" t="s">
        <v>2526</v>
      </c>
      <c r="J3009" s="753" t="s">
        <v>2526</v>
      </c>
      <c r="K3009" s="682">
        <v>1</v>
      </c>
      <c r="L3009" s="748">
        <v>12</v>
      </c>
      <c r="M3009" s="749">
        <v>29633.33</v>
      </c>
      <c r="N3009" s="682">
        <v>1</v>
      </c>
      <c r="O3009" s="748">
        <v>6</v>
      </c>
      <c r="P3009" s="749">
        <v>12863.33</v>
      </c>
    </row>
    <row r="3010" spans="1:16" ht="22.5" x14ac:dyDescent="0.2">
      <c r="A3010" s="744">
        <v>480</v>
      </c>
      <c r="B3010" s="744" t="s">
        <v>2598</v>
      </c>
      <c r="C3010" s="744" t="s">
        <v>1201</v>
      </c>
      <c r="D3010" s="746" t="s">
        <v>2604</v>
      </c>
      <c r="E3010" s="750">
        <v>1500</v>
      </c>
      <c r="F3010" s="744" t="s">
        <v>8850</v>
      </c>
      <c r="G3010" s="737" t="s">
        <v>8851</v>
      </c>
      <c r="H3010" s="737" t="s">
        <v>4501</v>
      </c>
      <c r="I3010" s="737" t="s">
        <v>2603</v>
      </c>
      <c r="J3010" s="753" t="s">
        <v>2547</v>
      </c>
      <c r="K3010" s="682">
        <v>1</v>
      </c>
      <c r="L3010" s="748">
        <v>12</v>
      </c>
      <c r="M3010" s="749">
        <v>29633.33</v>
      </c>
      <c r="N3010" s="682">
        <v>1</v>
      </c>
      <c r="O3010" s="748">
        <v>6</v>
      </c>
      <c r="P3010" s="749">
        <v>12930</v>
      </c>
    </row>
    <row r="3011" spans="1:16" x14ac:dyDescent="0.2">
      <c r="A3011" s="744">
        <v>480</v>
      </c>
      <c r="B3011" s="744" t="s">
        <v>2598</v>
      </c>
      <c r="C3011" s="744" t="s">
        <v>1201</v>
      </c>
      <c r="D3011" s="746" t="s">
        <v>2614</v>
      </c>
      <c r="E3011" s="750">
        <v>1500</v>
      </c>
      <c r="F3011" s="744" t="s">
        <v>8852</v>
      </c>
      <c r="G3011" s="737" t="s">
        <v>8853</v>
      </c>
      <c r="H3011" s="737" t="s">
        <v>8854</v>
      </c>
      <c r="I3011" s="737" t="s">
        <v>2526</v>
      </c>
      <c r="J3011" s="753" t="s">
        <v>2526</v>
      </c>
      <c r="K3011" s="682">
        <v>1</v>
      </c>
      <c r="L3011" s="748">
        <v>12</v>
      </c>
      <c r="M3011" s="749">
        <v>29225.160000000007</v>
      </c>
      <c r="N3011" s="682">
        <v>1</v>
      </c>
      <c r="O3011" s="748">
        <v>6</v>
      </c>
      <c r="P3011" s="749">
        <v>12729.46</v>
      </c>
    </row>
    <row r="3012" spans="1:16" x14ac:dyDescent="0.2">
      <c r="A3012" s="744">
        <v>480</v>
      </c>
      <c r="B3012" s="744" t="s">
        <v>2598</v>
      </c>
      <c r="C3012" s="744" t="s">
        <v>1201</v>
      </c>
      <c r="D3012" s="746" t="s">
        <v>2700</v>
      </c>
      <c r="E3012" s="750">
        <v>1800</v>
      </c>
      <c r="F3012" s="744" t="s">
        <v>8855</v>
      </c>
      <c r="G3012" s="737" t="s">
        <v>8856</v>
      </c>
      <c r="H3012" s="737" t="s">
        <v>2640</v>
      </c>
      <c r="I3012" s="737" t="s">
        <v>2625</v>
      </c>
      <c r="J3012" s="753" t="s">
        <v>2511</v>
      </c>
      <c r="K3012" s="682">
        <v>5</v>
      </c>
      <c r="L3012" s="748">
        <v>12</v>
      </c>
      <c r="M3012" s="749">
        <v>27181.229999999996</v>
      </c>
      <c r="N3012" s="682">
        <v>2</v>
      </c>
      <c r="O3012" s="748">
        <v>6</v>
      </c>
      <c r="P3012" s="749">
        <v>10398.119999999999</v>
      </c>
    </row>
    <row r="3013" spans="1:16" x14ac:dyDescent="0.2">
      <c r="A3013" s="744">
        <v>480</v>
      </c>
      <c r="B3013" s="744" t="s">
        <v>1264</v>
      </c>
      <c r="C3013" s="744" t="s">
        <v>1201</v>
      </c>
      <c r="D3013" s="746" t="s">
        <v>2854</v>
      </c>
      <c r="E3013" s="750">
        <v>1500</v>
      </c>
      <c r="F3013" s="744" t="s">
        <v>2060</v>
      </c>
      <c r="G3013" s="737" t="s">
        <v>2061</v>
      </c>
      <c r="H3013" s="737" t="s">
        <v>2515</v>
      </c>
      <c r="I3013" s="737" t="s">
        <v>2625</v>
      </c>
      <c r="J3013" s="753" t="s">
        <v>2511</v>
      </c>
      <c r="K3013" s="682">
        <v>1</v>
      </c>
      <c r="L3013" s="748">
        <v>11</v>
      </c>
      <c r="M3013" s="749">
        <v>7118.8899999999994</v>
      </c>
      <c r="N3013" s="682"/>
      <c r="O3013" s="748"/>
      <c r="P3013" s="749"/>
    </row>
    <row r="3014" spans="1:16" x14ac:dyDescent="0.2">
      <c r="A3014" s="744">
        <v>480</v>
      </c>
      <c r="B3014" s="744" t="s">
        <v>2598</v>
      </c>
      <c r="C3014" s="744" t="s">
        <v>1201</v>
      </c>
      <c r="D3014" s="746" t="s">
        <v>2641</v>
      </c>
      <c r="E3014" s="750">
        <v>2100</v>
      </c>
      <c r="F3014" s="744" t="s">
        <v>8857</v>
      </c>
      <c r="G3014" s="737" t="s">
        <v>8858</v>
      </c>
      <c r="H3014" s="737" t="s">
        <v>2873</v>
      </c>
      <c r="I3014" s="737" t="s">
        <v>2625</v>
      </c>
      <c r="J3014" s="753" t="s">
        <v>2511</v>
      </c>
      <c r="K3014" s="682">
        <v>5</v>
      </c>
      <c r="L3014" s="748">
        <v>12</v>
      </c>
      <c r="M3014" s="749">
        <v>28040.38</v>
      </c>
      <c r="N3014" s="682"/>
      <c r="O3014" s="748"/>
      <c r="P3014" s="749"/>
    </row>
    <row r="3015" spans="1:16" x14ac:dyDescent="0.2">
      <c r="A3015" s="744">
        <v>480</v>
      </c>
      <c r="B3015" s="744" t="s">
        <v>1264</v>
      </c>
      <c r="C3015" s="744" t="s">
        <v>1201</v>
      </c>
      <c r="D3015" s="746" t="s">
        <v>2614</v>
      </c>
      <c r="E3015" s="750">
        <v>1500</v>
      </c>
      <c r="F3015" s="744" t="s">
        <v>8859</v>
      </c>
      <c r="G3015" s="737" t="s">
        <v>8860</v>
      </c>
      <c r="H3015" s="737" t="s">
        <v>2806</v>
      </c>
      <c r="I3015" s="737" t="s">
        <v>2625</v>
      </c>
      <c r="J3015" s="753" t="s">
        <v>2511</v>
      </c>
      <c r="K3015" s="682">
        <v>5</v>
      </c>
      <c r="L3015" s="748">
        <v>12</v>
      </c>
      <c r="M3015" s="749">
        <v>23285.309999999998</v>
      </c>
      <c r="N3015" s="682">
        <v>2</v>
      </c>
      <c r="O3015" s="748">
        <v>6</v>
      </c>
      <c r="P3015" s="749">
        <v>9771.35</v>
      </c>
    </row>
    <row r="3016" spans="1:16" x14ac:dyDescent="0.2">
      <c r="A3016" s="744">
        <v>480</v>
      </c>
      <c r="B3016" s="744" t="s">
        <v>1264</v>
      </c>
      <c r="C3016" s="744" t="s">
        <v>1201</v>
      </c>
      <c r="D3016" s="746" t="s">
        <v>3373</v>
      </c>
      <c r="E3016" s="750">
        <v>1500</v>
      </c>
      <c r="F3016" s="744" t="s">
        <v>8861</v>
      </c>
      <c r="G3016" s="737" t="s">
        <v>8862</v>
      </c>
      <c r="H3016" s="737" t="s">
        <v>6786</v>
      </c>
      <c r="I3016" s="737" t="s">
        <v>2526</v>
      </c>
      <c r="J3016" s="753" t="s">
        <v>2526</v>
      </c>
      <c r="K3016" s="682">
        <v>1</v>
      </c>
      <c r="L3016" s="748">
        <v>12</v>
      </c>
      <c r="M3016" s="749">
        <v>24910.449999999997</v>
      </c>
      <c r="N3016" s="682">
        <v>1</v>
      </c>
      <c r="O3016" s="748">
        <v>6</v>
      </c>
      <c r="P3016" s="749">
        <v>12630.48</v>
      </c>
    </row>
    <row r="3017" spans="1:16" x14ac:dyDescent="0.2">
      <c r="A3017" s="744">
        <v>480</v>
      </c>
      <c r="B3017" s="744" t="s">
        <v>1264</v>
      </c>
      <c r="C3017" s="744" t="s">
        <v>1201</v>
      </c>
      <c r="D3017" s="746" t="s">
        <v>2614</v>
      </c>
      <c r="E3017" s="750">
        <v>1500</v>
      </c>
      <c r="F3017" s="744" t="s">
        <v>8863</v>
      </c>
      <c r="G3017" s="737" t="s">
        <v>8864</v>
      </c>
      <c r="H3017" s="737" t="s">
        <v>2587</v>
      </c>
      <c r="I3017" s="737" t="s">
        <v>2526</v>
      </c>
      <c r="J3017" s="753" t="s">
        <v>2526</v>
      </c>
      <c r="K3017" s="682">
        <v>1</v>
      </c>
      <c r="L3017" s="748">
        <v>12</v>
      </c>
      <c r="M3017" s="749">
        <v>29765.440000000002</v>
      </c>
      <c r="N3017" s="682">
        <v>1</v>
      </c>
      <c r="O3017" s="748">
        <v>6</v>
      </c>
      <c r="P3017" s="749">
        <v>12929.31</v>
      </c>
    </row>
    <row r="3018" spans="1:16" x14ac:dyDescent="0.2">
      <c r="A3018" s="744">
        <v>480</v>
      </c>
      <c r="B3018" s="744" t="s">
        <v>1264</v>
      </c>
      <c r="C3018" s="744" t="s">
        <v>1201</v>
      </c>
      <c r="D3018" s="746" t="s">
        <v>5245</v>
      </c>
      <c r="E3018" s="750">
        <v>3500</v>
      </c>
      <c r="F3018" s="744" t="s">
        <v>1609</v>
      </c>
      <c r="G3018" s="737" t="s">
        <v>1610</v>
      </c>
      <c r="H3018" s="737" t="s">
        <v>2983</v>
      </c>
      <c r="I3018" s="737" t="s">
        <v>2625</v>
      </c>
      <c r="J3018" s="753" t="s">
        <v>2511</v>
      </c>
      <c r="K3018" s="682">
        <v>1</v>
      </c>
      <c r="L3018" s="748">
        <v>5</v>
      </c>
      <c r="M3018" s="749">
        <v>24463.33</v>
      </c>
      <c r="N3018" s="682"/>
      <c r="O3018" s="748"/>
      <c r="P3018" s="749"/>
    </row>
    <row r="3019" spans="1:16" x14ac:dyDescent="0.2">
      <c r="A3019" s="744">
        <v>480</v>
      </c>
      <c r="B3019" s="744" t="s">
        <v>1264</v>
      </c>
      <c r="C3019" s="744" t="s">
        <v>1201</v>
      </c>
      <c r="D3019" s="746" t="s">
        <v>3197</v>
      </c>
      <c r="E3019" s="750">
        <v>2100</v>
      </c>
      <c r="F3019" s="744" t="s">
        <v>8865</v>
      </c>
      <c r="G3019" s="737" t="s">
        <v>8866</v>
      </c>
      <c r="H3019" s="737" t="s">
        <v>8867</v>
      </c>
      <c r="I3019" s="737" t="s">
        <v>2526</v>
      </c>
      <c r="J3019" s="753" t="s">
        <v>2526</v>
      </c>
      <c r="K3019" s="682">
        <v>4</v>
      </c>
      <c r="L3019" s="748">
        <v>12</v>
      </c>
      <c r="M3019" s="749">
        <v>36898.74</v>
      </c>
      <c r="N3019" s="682">
        <v>1</v>
      </c>
      <c r="O3019" s="748">
        <v>6</v>
      </c>
      <c r="P3019" s="749">
        <v>16530</v>
      </c>
    </row>
    <row r="3020" spans="1:16" x14ac:dyDescent="0.2">
      <c r="A3020" s="744">
        <v>480</v>
      </c>
      <c r="B3020" s="744" t="s">
        <v>1264</v>
      </c>
      <c r="C3020" s="744" t="s">
        <v>1201</v>
      </c>
      <c r="D3020" s="746" t="s">
        <v>3712</v>
      </c>
      <c r="E3020" s="750">
        <v>3500</v>
      </c>
      <c r="F3020" s="744" t="s">
        <v>8868</v>
      </c>
      <c r="G3020" s="737" t="s">
        <v>8869</v>
      </c>
      <c r="H3020" s="737" t="s">
        <v>8870</v>
      </c>
      <c r="I3020" s="737" t="s">
        <v>2526</v>
      </c>
      <c r="J3020" s="753" t="s">
        <v>2526</v>
      </c>
      <c r="K3020" s="682">
        <v>1</v>
      </c>
      <c r="L3020" s="748">
        <v>12</v>
      </c>
      <c r="M3020" s="749">
        <v>53563.890000000007</v>
      </c>
      <c r="N3020" s="682">
        <v>1</v>
      </c>
      <c r="O3020" s="748">
        <v>6</v>
      </c>
      <c r="P3020" s="749">
        <v>24930</v>
      </c>
    </row>
    <row r="3021" spans="1:16" ht="22.5" x14ac:dyDescent="0.2">
      <c r="A3021" s="744">
        <v>480</v>
      </c>
      <c r="B3021" s="744" t="s">
        <v>2598</v>
      </c>
      <c r="C3021" s="744" t="s">
        <v>1201</v>
      </c>
      <c r="D3021" s="746" t="s">
        <v>2614</v>
      </c>
      <c r="E3021" s="750">
        <v>1500</v>
      </c>
      <c r="F3021" s="744" t="s">
        <v>8871</v>
      </c>
      <c r="G3021" s="737" t="s">
        <v>8872</v>
      </c>
      <c r="H3021" s="737" t="s">
        <v>2587</v>
      </c>
      <c r="I3021" s="737" t="s">
        <v>2526</v>
      </c>
      <c r="J3021" s="753" t="s">
        <v>2526</v>
      </c>
      <c r="K3021" s="682">
        <v>1</v>
      </c>
      <c r="L3021" s="748">
        <v>12</v>
      </c>
      <c r="M3021" s="749">
        <v>29562.510000000006</v>
      </c>
      <c r="N3021" s="682">
        <v>1</v>
      </c>
      <c r="O3021" s="748">
        <v>6</v>
      </c>
      <c r="P3021" s="749">
        <v>12863.33</v>
      </c>
    </row>
    <row r="3022" spans="1:16" x14ac:dyDescent="0.2">
      <c r="A3022" s="744">
        <v>480</v>
      </c>
      <c r="B3022" s="744" t="s">
        <v>2598</v>
      </c>
      <c r="C3022" s="744" t="s">
        <v>1201</v>
      </c>
      <c r="D3022" s="746" t="s">
        <v>2641</v>
      </c>
      <c r="E3022" s="750">
        <v>2100</v>
      </c>
      <c r="F3022" s="744" t="s">
        <v>8873</v>
      </c>
      <c r="G3022" s="737" t="s">
        <v>8874</v>
      </c>
      <c r="H3022" s="737" t="s">
        <v>8875</v>
      </c>
      <c r="I3022" s="737" t="s">
        <v>2625</v>
      </c>
      <c r="J3022" s="753" t="s">
        <v>2511</v>
      </c>
      <c r="K3022" s="682">
        <v>1</v>
      </c>
      <c r="L3022" s="748">
        <v>12</v>
      </c>
      <c r="M3022" s="749">
        <v>36807.910000000003</v>
      </c>
      <c r="N3022" s="682">
        <v>1</v>
      </c>
      <c r="O3022" s="748">
        <v>6</v>
      </c>
      <c r="P3022" s="749">
        <v>16529.46</v>
      </c>
    </row>
    <row r="3023" spans="1:16" ht="22.5" x14ac:dyDescent="0.2">
      <c r="A3023" s="744">
        <v>480</v>
      </c>
      <c r="B3023" s="744" t="s">
        <v>2598</v>
      </c>
      <c r="C3023" s="744" t="s">
        <v>1201</v>
      </c>
      <c r="D3023" s="746" t="s">
        <v>2604</v>
      </c>
      <c r="E3023" s="750">
        <v>1500</v>
      </c>
      <c r="F3023" s="744" t="s">
        <v>8876</v>
      </c>
      <c r="G3023" s="737" t="s">
        <v>8877</v>
      </c>
      <c r="H3023" s="737" t="s">
        <v>6749</v>
      </c>
      <c r="I3023" s="737" t="s">
        <v>2526</v>
      </c>
      <c r="J3023" s="753" t="s">
        <v>2526</v>
      </c>
      <c r="K3023" s="682">
        <v>1</v>
      </c>
      <c r="L3023" s="748">
        <v>12</v>
      </c>
      <c r="M3023" s="749">
        <v>29194.97</v>
      </c>
      <c r="N3023" s="682">
        <v>1</v>
      </c>
      <c r="O3023" s="748">
        <v>6</v>
      </c>
      <c r="P3023" s="749">
        <v>12875.98</v>
      </c>
    </row>
    <row r="3024" spans="1:16" x14ac:dyDescent="0.2">
      <c r="A3024" s="744">
        <v>480</v>
      </c>
      <c r="B3024" s="744" t="s">
        <v>2598</v>
      </c>
      <c r="C3024" s="744" t="s">
        <v>1201</v>
      </c>
      <c r="D3024" s="746" t="s">
        <v>2611</v>
      </c>
      <c r="E3024" s="750">
        <v>1500</v>
      </c>
      <c r="F3024" s="744" t="s">
        <v>8878</v>
      </c>
      <c r="G3024" s="737" t="s">
        <v>8879</v>
      </c>
      <c r="H3024" s="737" t="s">
        <v>2640</v>
      </c>
      <c r="I3024" s="737" t="s">
        <v>2625</v>
      </c>
      <c r="J3024" s="753" t="s">
        <v>2511</v>
      </c>
      <c r="K3024" s="682">
        <v>5</v>
      </c>
      <c r="L3024" s="748">
        <v>12</v>
      </c>
      <c r="M3024" s="749">
        <v>23592.09</v>
      </c>
      <c r="N3024" s="682">
        <v>2</v>
      </c>
      <c r="O3024" s="748">
        <v>6</v>
      </c>
      <c r="P3024" s="749">
        <v>9829.7900000000009</v>
      </c>
    </row>
    <row r="3025" spans="1:16" x14ac:dyDescent="0.2">
      <c r="A3025" s="744">
        <v>480</v>
      </c>
      <c r="B3025" s="744" t="s">
        <v>1264</v>
      </c>
      <c r="C3025" s="744" t="s">
        <v>1201</v>
      </c>
      <c r="D3025" s="746" t="s">
        <v>4629</v>
      </c>
      <c r="E3025" s="750">
        <v>1500</v>
      </c>
      <c r="F3025" s="744" t="s">
        <v>8880</v>
      </c>
      <c r="G3025" s="737" t="s">
        <v>8881</v>
      </c>
      <c r="H3025" s="737" t="s">
        <v>8882</v>
      </c>
      <c r="I3025" s="737" t="s">
        <v>2625</v>
      </c>
      <c r="J3025" s="753" t="s">
        <v>2511</v>
      </c>
      <c r="K3025" s="682">
        <v>1</v>
      </c>
      <c r="L3025" s="748">
        <v>3</v>
      </c>
      <c r="M3025" s="749">
        <v>8825.7000000000007</v>
      </c>
      <c r="N3025" s="682"/>
      <c r="O3025" s="748"/>
      <c r="P3025" s="749"/>
    </row>
    <row r="3026" spans="1:16" x14ac:dyDescent="0.2">
      <c r="A3026" s="744">
        <v>480</v>
      </c>
      <c r="B3026" s="744" t="s">
        <v>1264</v>
      </c>
      <c r="C3026" s="744" t="s">
        <v>1201</v>
      </c>
      <c r="D3026" s="746" t="s">
        <v>2614</v>
      </c>
      <c r="E3026" s="750">
        <v>1500</v>
      </c>
      <c r="F3026" s="744" t="s">
        <v>8883</v>
      </c>
      <c r="G3026" s="737" t="s">
        <v>8884</v>
      </c>
      <c r="H3026" s="737" t="s">
        <v>8885</v>
      </c>
      <c r="I3026" s="737" t="s">
        <v>2625</v>
      </c>
      <c r="J3026" s="753" t="s">
        <v>2511</v>
      </c>
      <c r="K3026" s="682">
        <v>1</v>
      </c>
      <c r="L3026" s="748">
        <v>12</v>
      </c>
      <c r="M3026" s="749">
        <v>29699.870000000003</v>
      </c>
      <c r="N3026" s="682">
        <v>1</v>
      </c>
      <c r="O3026" s="748">
        <v>6</v>
      </c>
      <c r="P3026" s="749">
        <v>12930</v>
      </c>
    </row>
    <row r="3027" spans="1:16" x14ac:dyDescent="0.2">
      <c r="A3027" s="744">
        <v>480</v>
      </c>
      <c r="B3027" s="744" t="s">
        <v>1264</v>
      </c>
      <c r="C3027" s="744" t="s">
        <v>1201</v>
      </c>
      <c r="D3027" s="746" t="s">
        <v>2641</v>
      </c>
      <c r="E3027" s="750">
        <v>2500</v>
      </c>
      <c r="F3027" s="744" t="s">
        <v>8886</v>
      </c>
      <c r="G3027" s="737" t="s">
        <v>8887</v>
      </c>
      <c r="H3027" s="737" t="s">
        <v>8888</v>
      </c>
      <c r="I3027" s="737" t="s">
        <v>2526</v>
      </c>
      <c r="J3027" s="753" t="s">
        <v>2526</v>
      </c>
      <c r="K3027" s="682">
        <v>1</v>
      </c>
      <c r="L3027" s="748">
        <v>12</v>
      </c>
      <c r="M3027" s="749">
        <v>41487.910000000011</v>
      </c>
      <c r="N3027" s="682">
        <v>1</v>
      </c>
      <c r="O3027" s="748">
        <v>6</v>
      </c>
      <c r="P3027" s="749">
        <v>18914.78</v>
      </c>
    </row>
    <row r="3028" spans="1:16" x14ac:dyDescent="0.2">
      <c r="A3028" s="744">
        <v>480</v>
      </c>
      <c r="B3028" s="744" t="s">
        <v>2598</v>
      </c>
      <c r="C3028" s="744" t="s">
        <v>1201</v>
      </c>
      <c r="D3028" s="746" t="s">
        <v>2614</v>
      </c>
      <c r="E3028" s="750">
        <v>1500</v>
      </c>
      <c r="F3028" s="744" t="s">
        <v>8889</v>
      </c>
      <c r="G3028" s="737" t="s">
        <v>8890</v>
      </c>
      <c r="H3028" s="737" t="s">
        <v>6362</v>
      </c>
      <c r="I3028" s="737" t="s">
        <v>2625</v>
      </c>
      <c r="J3028" s="753" t="s">
        <v>2511</v>
      </c>
      <c r="K3028" s="682">
        <v>1</v>
      </c>
      <c r="L3028" s="748">
        <v>12</v>
      </c>
      <c r="M3028" s="749">
        <v>29566.54</v>
      </c>
      <c r="N3028" s="682">
        <v>1</v>
      </c>
      <c r="O3028" s="748">
        <v>6</v>
      </c>
      <c r="P3028" s="749">
        <v>12863.33</v>
      </c>
    </row>
    <row r="3029" spans="1:16" x14ac:dyDescent="0.2">
      <c r="A3029" s="744">
        <v>480</v>
      </c>
      <c r="B3029" s="744" t="s">
        <v>2598</v>
      </c>
      <c r="C3029" s="744" t="s">
        <v>1201</v>
      </c>
      <c r="D3029" s="746" t="s">
        <v>2809</v>
      </c>
      <c r="E3029" s="750">
        <v>1500</v>
      </c>
      <c r="F3029" s="744" t="s">
        <v>8891</v>
      </c>
      <c r="G3029" s="737" t="s">
        <v>8892</v>
      </c>
      <c r="H3029" s="737" t="s">
        <v>2624</v>
      </c>
      <c r="I3029" s="737" t="s">
        <v>2625</v>
      </c>
      <c r="J3029" s="753" t="s">
        <v>2511</v>
      </c>
      <c r="K3029" s="682">
        <v>5</v>
      </c>
      <c r="L3029" s="748">
        <v>12</v>
      </c>
      <c r="M3029" s="749">
        <v>23692.92</v>
      </c>
      <c r="N3029" s="682">
        <v>2</v>
      </c>
      <c r="O3029" s="748">
        <v>6</v>
      </c>
      <c r="P3029" s="749">
        <v>9926.56</v>
      </c>
    </row>
    <row r="3030" spans="1:16" x14ac:dyDescent="0.2">
      <c r="A3030" s="744">
        <v>480</v>
      </c>
      <c r="B3030" s="744" t="s">
        <v>1264</v>
      </c>
      <c r="C3030" s="744" t="s">
        <v>1201</v>
      </c>
      <c r="D3030" s="746" t="s">
        <v>2604</v>
      </c>
      <c r="E3030" s="750">
        <v>1500</v>
      </c>
      <c r="F3030" s="744" t="s">
        <v>8893</v>
      </c>
      <c r="G3030" s="737" t="s">
        <v>8894</v>
      </c>
      <c r="H3030" s="737" t="s">
        <v>2583</v>
      </c>
      <c r="I3030" s="737" t="s">
        <v>2526</v>
      </c>
      <c r="J3030" s="753" t="s">
        <v>2526</v>
      </c>
      <c r="K3030" s="682">
        <v>1</v>
      </c>
      <c r="L3030" s="748">
        <v>12</v>
      </c>
      <c r="M3030" s="749">
        <v>29444.98</v>
      </c>
      <c r="N3030" s="682">
        <v>1</v>
      </c>
      <c r="O3030" s="748">
        <v>6</v>
      </c>
      <c r="P3030" s="749">
        <v>12920.7</v>
      </c>
    </row>
    <row r="3031" spans="1:16" x14ac:dyDescent="0.2">
      <c r="A3031" s="744">
        <v>480</v>
      </c>
      <c r="B3031" s="744" t="s">
        <v>1264</v>
      </c>
      <c r="C3031" s="744" t="s">
        <v>1201</v>
      </c>
      <c r="D3031" s="746" t="s">
        <v>4145</v>
      </c>
      <c r="E3031" s="750">
        <v>1800</v>
      </c>
      <c r="F3031" s="744" t="s">
        <v>8895</v>
      </c>
      <c r="G3031" s="737" t="s">
        <v>8896</v>
      </c>
      <c r="H3031" s="737" t="s">
        <v>4910</v>
      </c>
      <c r="I3031" s="737" t="s">
        <v>2526</v>
      </c>
      <c r="J3031" s="753" t="s">
        <v>2526</v>
      </c>
      <c r="K3031" s="682">
        <v>1</v>
      </c>
      <c r="L3031" s="748">
        <v>12</v>
      </c>
      <c r="M3031" s="749">
        <v>33058.299999999996</v>
      </c>
      <c r="N3031" s="682">
        <v>1</v>
      </c>
      <c r="O3031" s="748">
        <v>6</v>
      </c>
      <c r="P3031" s="749">
        <v>14526.51</v>
      </c>
    </row>
    <row r="3032" spans="1:16" ht="22.5" x14ac:dyDescent="0.2">
      <c r="A3032" s="744">
        <v>480</v>
      </c>
      <c r="B3032" s="744" t="s">
        <v>2598</v>
      </c>
      <c r="C3032" s="744" t="s">
        <v>1201</v>
      </c>
      <c r="D3032" s="746" t="s">
        <v>2614</v>
      </c>
      <c r="E3032" s="750">
        <v>1500</v>
      </c>
      <c r="F3032" s="744" t="s">
        <v>8897</v>
      </c>
      <c r="G3032" s="737" t="s">
        <v>8898</v>
      </c>
      <c r="H3032" s="737" t="s">
        <v>3524</v>
      </c>
      <c r="I3032" s="737" t="s">
        <v>2625</v>
      </c>
      <c r="J3032" s="753" t="s">
        <v>2511</v>
      </c>
      <c r="K3032" s="682">
        <v>1</v>
      </c>
      <c r="L3032" s="748">
        <v>12</v>
      </c>
      <c r="M3032" s="749">
        <v>28657.359999999993</v>
      </c>
      <c r="N3032" s="682">
        <v>1</v>
      </c>
      <c r="O3032" s="748">
        <v>6</v>
      </c>
      <c r="P3032" s="749">
        <v>12569.83</v>
      </c>
    </row>
    <row r="3033" spans="1:16" x14ac:dyDescent="0.2">
      <c r="A3033" s="744">
        <v>480</v>
      </c>
      <c r="B3033" s="744" t="s">
        <v>1264</v>
      </c>
      <c r="C3033" s="744" t="s">
        <v>1201</v>
      </c>
      <c r="D3033" s="746" t="s">
        <v>3073</v>
      </c>
      <c r="E3033" s="750">
        <v>1500</v>
      </c>
      <c r="F3033" s="744" t="s">
        <v>8899</v>
      </c>
      <c r="G3033" s="737" t="s">
        <v>8900</v>
      </c>
      <c r="H3033" s="737" t="s">
        <v>8901</v>
      </c>
      <c r="I3033" s="737" t="s">
        <v>2526</v>
      </c>
      <c r="J3033" s="753" t="s">
        <v>2526</v>
      </c>
      <c r="K3033" s="682">
        <v>1</v>
      </c>
      <c r="L3033" s="748">
        <v>4</v>
      </c>
      <c r="M3033" s="749">
        <v>13831.109999999999</v>
      </c>
      <c r="N3033" s="682"/>
      <c r="O3033" s="748"/>
      <c r="P3033" s="749"/>
    </row>
    <row r="3034" spans="1:16" x14ac:dyDescent="0.2">
      <c r="A3034" s="744">
        <v>480</v>
      </c>
      <c r="B3034" s="744" t="s">
        <v>1264</v>
      </c>
      <c r="C3034" s="744" t="s">
        <v>1201</v>
      </c>
      <c r="D3034" s="746" t="s">
        <v>2809</v>
      </c>
      <c r="E3034" s="750">
        <v>1500</v>
      </c>
      <c r="F3034" s="744" t="s">
        <v>8902</v>
      </c>
      <c r="G3034" s="737" t="s">
        <v>8903</v>
      </c>
      <c r="H3034" s="737" t="s">
        <v>2509</v>
      </c>
      <c r="I3034" s="737" t="s">
        <v>2625</v>
      </c>
      <c r="J3034" s="753" t="s">
        <v>2511</v>
      </c>
      <c r="K3034" s="682">
        <v>2</v>
      </c>
      <c r="L3034" s="748">
        <v>5</v>
      </c>
      <c r="M3034" s="749">
        <v>13021.81</v>
      </c>
      <c r="N3034" s="682"/>
      <c r="O3034" s="748"/>
      <c r="P3034" s="749"/>
    </row>
    <row r="3035" spans="1:16" ht="22.5" x14ac:dyDescent="0.2">
      <c r="A3035" s="744">
        <v>480</v>
      </c>
      <c r="B3035" s="744" t="s">
        <v>2598</v>
      </c>
      <c r="C3035" s="744" t="s">
        <v>1201</v>
      </c>
      <c r="D3035" s="746" t="s">
        <v>5968</v>
      </c>
      <c r="E3035" s="750">
        <v>2500</v>
      </c>
      <c r="F3035" s="744" t="s">
        <v>8904</v>
      </c>
      <c r="G3035" s="737" t="s">
        <v>8905</v>
      </c>
      <c r="H3035" s="737" t="s">
        <v>2509</v>
      </c>
      <c r="I3035" s="737" t="s">
        <v>2625</v>
      </c>
      <c r="J3035" s="753" t="s">
        <v>2511</v>
      </c>
      <c r="K3035" s="682">
        <v>5</v>
      </c>
      <c r="L3035" s="748">
        <v>12</v>
      </c>
      <c r="M3035" s="749">
        <v>34952.25</v>
      </c>
      <c r="N3035" s="682">
        <v>1</v>
      </c>
      <c r="O3035" s="748">
        <v>6</v>
      </c>
      <c r="P3035" s="749">
        <v>15637.96</v>
      </c>
    </row>
    <row r="3036" spans="1:16" x14ac:dyDescent="0.2">
      <c r="A3036" s="744">
        <v>480</v>
      </c>
      <c r="B3036" s="744" t="s">
        <v>2598</v>
      </c>
      <c r="C3036" s="744" t="s">
        <v>1201</v>
      </c>
      <c r="D3036" s="746" t="s">
        <v>2641</v>
      </c>
      <c r="E3036" s="750">
        <v>2100</v>
      </c>
      <c r="F3036" s="744" t="s">
        <v>8906</v>
      </c>
      <c r="G3036" s="737" t="s">
        <v>8907</v>
      </c>
      <c r="H3036" s="737" t="s">
        <v>2624</v>
      </c>
      <c r="I3036" s="737" t="s">
        <v>2625</v>
      </c>
      <c r="J3036" s="753" t="s">
        <v>2511</v>
      </c>
      <c r="K3036" s="682">
        <v>5</v>
      </c>
      <c r="L3036" s="748">
        <v>12</v>
      </c>
      <c r="M3036" s="749">
        <v>36827.419999999991</v>
      </c>
      <c r="N3036" s="682">
        <v>2</v>
      </c>
      <c r="O3036" s="748">
        <v>6</v>
      </c>
      <c r="P3036" s="749">
        <v>16516.660000000003</v>
      </c>
    </row>
    <row r="3037" spans="1:16" x14ac:dyDescent="0.2">
      <c r="A3037" s="744">
        <v>480</v>
      </c>
      <c r="B3037" s="744" t="s">
        <v>2598</v>
      </c>
      <c r="C3037" s="744" t="s">
        <v>1201</v>
      </c>
      <c r="D3037" s="746" t="s">
        <v>2700</v>
      </c>
      <c r="E3037" s="750">
        <v>1800</v>
      </c>
      <c r="F3037" s="744" t="s">
        <v>8908</v>
      </c>
      <c r="G3037" s="737" t="s">
        <v>8909</v>
      </c>
      <c r="H3037" s="737" t="s">
        <v>2509</v>
      </c>
      <c r="I3037" s="737" t="s">
        <v>2625</v>
      </c>
      <c r="J3037" s="753" t="s">
        <v>2511</v>
      </c>
      <c r="K3037" s="682">
        <v>5</v>
      </c>
      <c r="L3037" s="748">
        <v>12</v>
      </c>
      <c r="M3037" s="749">
        <v>33289.61</v>
      </c>
      <c r="N3037" s="682">
        <v>2</v>
      </c>
      <c r="O3037" s="748">
        <v>6</v>
      </c>
      <c r="P3037" s="749">
        <v>14646.779999999999</v>
      </c>
    </row>
    <row r="3038" spans="1:16" ht="22.5" x14ac:dyDescent="0.2">
      <c r="A3038" s="744">
        <v>480</v>
      </c>
      <c r="B3038" s="744" t="s">
        <v>1264</v>
      </c>
      <c r="C3038" s="744" t="s">
        <v>1201</v>
      </c>
      <c r="D3038" s="746" t="s">
        <v>2614</v>
      </c>
      <c r="E3038" s="750">
        <v>1500</v>
      </c>
      <c r="F3038" s="744" t="s">
        <v>8910</v>
      </c>
      <c r="G3038" s="737" t="s">
        <v>8911</v>
      </c>
      <c r="H3038" s="737" t="s">
        <v>8912</v>
      </c>
      <c r="I3038" s="737" t="s">
        <v>2603</v>
      </c>
      <c r="J3038" s="753" t="s">
        <v>2547</v>
      </c>
      <c r="K3038" s="682">
        <v>1</v>
      </c>
      <c r="L3038" s="748">
        <v>12</v>
      </c>
      <c r="M3038" s="749">
        <v>29543.200000000004</v>
      </c>
      <c r="N3038" s="682">
        <v>1</v>
      </c>
      <c r="O3038" s="748">
        <v>6</v>
      </c>
      <c r="P3038" s="749">
        <v>12854.18</v>
      </c>
    </row>
    <row r="3039" spans="1:16" ht="22.5" x14ac:dyDescent="0.2">
      <c r="A3039" s="744">
        <v>480</v>
      </c>
      <c r="B3039" s="744" t="s">
        <v>1264</v>
      </c>
      <c r="C3039" s="744" t="s">
        <v>1201</v>
      </c>
      <c r="D3039" s="746" t="s">
        <v>3712</v>
      </c>
      <c r="E3039" s="750">
        <v>3100</v>
      </c>
      <c r="F3039" s="744" t="s">
        <v>8913</v>
      </c>
      <c r="G3039" s="737" t="s">
        <v>8914</v>
      </c>
      <c r="H3039" s="737" t="s">
        <v>8915</v>
      </c>
      <c r="I3039" s="737" t="s">
        <v>2603</v>
      </c>
      <c r="J3039" s="753" t="s">
        <v>2547</v>
      </c>
      <c r="K3039" s="682">
        <v>1</v>
      </c>
      <c r="L3039" s="748">
        <v>12</v>
      </c>
      <c r="M3039" s="749">
        <v>47869</v>
      </c>
      <c r="N3039" s="682">
        <v>1</v>
      </c>
      <c r="O3039" s="748">
        <v>6</v>
      </c>
      <c r="P3039" s="749">
        <v>22452.75</v>
      </c>
    </row>
    <row r="3040" spans="1:16" x14ac:dyDescent="0.2">
      <c r="A3040" s="744">
        <v>480</v>
      </c>
      <c r="B3040" s="744" t="s">
        <v>1264</v>
      </c>
      <c r="C3040" s="744" t="s">
        <v>1201</v>
      </c>
      <c r="D3040" s="746" t="s">
        <v>2650</v>
      </c>
      <c r="E3040" s="750">
        <v>2100</v>
      </c>
      <c r="F3040" s="744" t="s">
        <v>8916</v>
      </c>
      <c r="G3040" s="737" t="s">
        <v>8917</v>
      </c>
      <c r="H3040" s="737" t="s">
        <v>8918</v>
      </c>
      <c r="I3040" s="737" t="s">
        <v>2625</v>
      </c>
      <c r="J3040" s="753" t="s">
        <v>2511</v>
      </c>
      <c r="K3040" s="682">
        <v>7</v>
      </c>
      <c r="L3040" s="748">
        <v>12</v>
      </c>
      <c r="M3040" s="749">
        <v>30894.170000000002</v>
      </c>
      <c r="N3040" s="682">
        <v>2</v>
      </c>
      <c r="O3040" s="748">
        <v>6</v>
      </c>
      <c r="P3040" s="749">
        <v>13508.7</v>
      </c>
    </row>
    <row r="3041" spans="1:16" ht="22.5" x14ac:dyDescent="0.2">
      <c r="A3041" s="744">
        <v>480</v>
      </c>
      <c r="B3041" s="744" t="s">
        <v>1264</v>
      </c>
      <c r="C3041" s="744" t="s">
        <v>1201</v>
      </c>
      <c r="D3041" s="746" t="s">
        <v>5968</v>
      </c>
      <c r="E3041" s="750">
        <v>2500</v>
      </c>
      <c r="F3041" s="744" t="s">
        <v>8919</v>
      </c>
      <c r="G3041" s="737" t="s">
        <v>8920</v>
      </c>
      <c r="H3041" s="737" t="s">
        <v>3524</v>
      </c>
      <c r="I3041" s="737" t="s">
        <v>2625</v>
      </c>
      <c r="J3041" s="753" t="s">
        <v>2511</v>
      </c>
      <c r="K3041" s="682">
        <v>5</v>
      </c>
      <c r="L3041" s="748">
        <v>12</v>
      </c>
      <c r="M3041" s="749">
        <v>34827.42</v>
      </c>
      <c r="N3041" s="682">
        <v>2</v>
      </c>
      <c r="O3041" s="748">
        <v>6</v>
      </c>
      <c r="P3041" s="749">
        <v>15483.11</v>
      </c>
    </row>
    <row r="3042" spans="1:16" ht="22.5" x14ac:dyDescent="0.2">
      <c r="A3042" s="744">
        <v>480</v>
      </c>
      <c r="B3042" s="744" t="s">
        <v>2598</v>
      </c>
      <c r="C3042" s="744" t="s">
        <v>1201</v>
      </c>
      <c r="D3042" s="746" t="s">
        <v>2614</v>
      </c>
      <c r="E3042" s="750">
        <v>1500</v>
      </c>
      <c r="F3042" s="744" t="s">
        <v>8921</v>
      </c>
      <c r="G3042" s="737" t="s">
        <v>8922</v>
      </c>
      <c r="H3042" s="737" t="s">
        <v>2519</v>
      </c>
      <c r="I3042" s="737" t="s">
        <v>2519</v>
      </c>
      <c r="J3042" s="753" t="s">
        <v>2519</v>
      </c>
      <c r="K3042" s="682">
        <v>5</v>
      </c>
      <c r="L3042" s="748">
        <v>12</v>
      </c>
      <c r="M3042" s="749">
        <v>23699.800000000003</v>
      </c>
      <c r="N3042" s="682">
        <v>2</v>
      </c>
      <c r="O3042" s="748">
        <v>6</v>
      </c>
      <c r="P3042" s="749">
        <v>9887.92</v>
      </c>
    </row>
    <row r="3043" spans="1:16" x14ac:dyDescent="0.2">
      <c r="A3043" s="744">
        <v>480</v>
      </c>
      <c r="B3043" s="744" t="s">
        <v>2598</v>
      </c>
      <c r="C3043" s="744" t="s">
        <v>1201</v>
      </c>
      <c r="D3043" s="746" t="s">
        <v>2614</v>
      </c>
      <c r="E3043" s="750">
        <v>1500</v>
      </c>
      <c r="F3043" s="744" t="s">
        <v>8923</v>
      </c>
      <c r="G3043" s="737" t="s">
        <v>8924</v>
      </c>
      <c r="H3043" s="737" t="s">
        <v>2519</v>
      </c>
      <c r="I3043" s="737" t="s">
        <v>2519</v>
      </c>
      <c r="J3043" s="753" t="s">
        <v>2519</v>
      </c>
      <c r="K3043" s="682">
        <v>5</v>
      </c>
      <c r="L3043" s="748">
        <v>12</v>
      </c>
      <c r="M3043" s="749">
        <v>23598.75</v>
      </c>
      <c r="N3043" s="682">
        <v>2</v>
      </c>
      <c r="O3043" s="748">
        <v>6</v>
      </c>
      <c r="P3043" s="749">
        <v>9928.85</v>
      </c>
    </row>
    <row r="3044" spans="1:16" ht="22.5" x14ac:dyDescent="0.2">
      <c r="A3044" s="744">
        <v>480</v>
      </c>
      <c r="B3044" s="744" t="s">
        <v>1264</v>
      </c>
      <c r="C3044" s="744" t="s">
        <v>1201</v>
      </c>
      <c r="D3044" s="746" t="s">
        <v>3025</v>
      </c>
      <c r="E3044" s="750">
        <v>1800</v>
      </c>
      <c r="F3044" s="744" t="s">
        <v>8925</v>
      </c>
      <c r="G3044" s="737" t="s">
        <v>8926</v>
      </c>
      <c r="H3044" s="737" t="s">
        <v>3904</v>
      </c>
      <c r="I3044" s="737" t="s">
        <v>2526</v>
      </c>
      <c r="J3044" s="753" t="s">
        <v>2526</v>
      </c>
      <c r="K3044" s="682">
        <v>1</v>
      </c>
      <c r="L3044" s="748">
        <v>12</v>
      </c>
      <c r="M3044" s="749">
        <v>33288.000000000007</v>
      </c>
      <c r="N3044" s="682">
        <v>1</v>
      </c>
      <c r="O3044" s="748">
        <v>6</v>
      </c>
      <c r="P3044" s="749">
        <v>14711.779999999999</v>
      </c>
    </row>
    <row r="3045" spans="1:16" x14ac:dyDescent="0.2">
      <c r="A3045" s="744">
        <v>480</v>
      </c>
      <c r="B3045" s="744" t="s">
        <v>2598</v>
      </c>
      <c r="C3045" s="744" t="s">
        <v>1201</v>
      </c>
      <c r="D3045" s="746" t="s">
        <v>2865</v>
      </c>
      <c r="E3045" s="750">
        <v>1800</v>
      </c>
      <c r="F3045" s="744" t="s">
        <v>8927</v>
      </c>
      <c r="G3045" s="737" t="s">
        <v>8928</v>
      </c>
      <c r="H3045" s="737" t="s">
        <v>2873</v>
      </c>
      <c r="I3045" s="737" t="s">
        <v>2625</v>
      </c>
      <c r="J3045" s="753" t="s">
        <v>2511</v>
      </c>
      <c r="K3045" s="682">
        <v>5</v>
      </c>
      <c r="L3045" s="748">
        <v>12</v>
      </c>
      <c r="M3045" s="749">
        <v>26846.25</v>
      </c>
      <c r="N3045" s="682">
        <v>2</v>
      </c>
      <c r="O3045" s="748">
        <v>6</v>
      </c>
      <c r="P3045" s="749">
        <v>11636.869999999999</v>
      </c>
    </row>
    <row r="3046" spans="1:16" x14ac:dyDescent="0.2">
      <c r="A3046" s="744">
        <v>480</v>
      </c>
      <c r="B3046" s="744" t="s">
        <v>1264</v>
      </c>
      <c r="C3046" s="744" t="s">
        <v>1201</v>
      </c>
      <c r="D3046" s="746" t="s">
        <v>3252</v>
      </c>
      <c r="E3046" s="750">
        <v>2100</v>
      </c>
      <c r="F3046" s="744" t="s">
        <v>8929</v>
      </c>
      <c r="G3046" s="737" t="s">
        <v>8930</v>
      </c>
      <c r="H3046" s="737" t="s">
        <v>4740</v>
      </c>
      <c r="I3046" s="737" t="s">
        <v>2625</v>
      </c>
      <c r="J3046" s="753" t="s">
        <v>2511</v>
      </c>
      <c r="K3046" s="682">
        <v>5</v>
      </c>
      <c r="L3046" s="748">
        <v>12</v>
      </c>
      <c r="M3046" s="749">
        <v>29179.16</v>
      </c>
      <c r="N3046" s="682">
        <v>2</v>
      </c>
      <c r="O3046" s="748">
        <v>6</v>
      </c>
      <c r="P3046" s="749">
        <v>13268.95</v>
      </c>
    </row>
    <row r="3047" spans="1:16" x14ac:dyDescent="0.2">
      <c r="A3047" s="744">
        <v>480</v>
      </c>
      <c r="B3047" s="744" t="s">
        <v>1264</v>
      </c>
      <c r="C3047" s="744" t="s">
        <v>1201</v>
      </c>
      <c r="D3047" s="746" t="s">
        <v>2621</v>
      </c>
      <c r="E3047" s="750">
        <v>1800</v>
      </c>
      <c r="F3047" s="744" t="s">
        <v>8931</v>
      </c>
      <c r="G3047" s="737" t="s">
        <v>8932</v>
      </c>
      <c r="H3047" s="737" t="s">
        <v>2587</v>
      </c>
      <c r="I3047" s="737" t="s">
        <v>2526</v>
      </c>
      <c r="J3047" s="753" t="s">
        <v>2526</v>
      </c>
      <c r="K3047" s="682">
        <v>5</v>
      </c>
      <c r="L3047" s="748">
        <v>12</v>
      </c>
      <c r="M3047" s="749">
        <v>33204.14</v>
      </c>
      <c r="N3047" s="682">
        <v>2</v>
      </c>
      <c r="O3047" s="748">
        <v>6</v>
      </c>
      <c r="P3047" s="749">
        <v>14650.61</v>
      </c>
    </row>
    <row r="3048" spans="1:16" x14ac:dyDescent="0.2">
      <c r="A3048" s="744">
        <v>480</v>
      </c>
      <c r="B3048" s="744" t="s">
        <v>1264</v>
      </c>
      <c r="C3048" s="744" t="s">
        <v>1201</v>
      </c>
      <c r="D3048" s="746" t="s">
        <v>3141</v>
      </c>
      <c r="E3048" s="750">
        <v>2100</v>
      </c>
      <c r="F3048" s="744" t="s">
        <v>8933</v>
      </c>
      <c r="G3048" s="737" t="s">
        <v>8934</v>
      </c>
      <c r="H3048" s="737" t="s">
        <v>2583</v>
      </c>
      <c r="I3048" s="737" t="s">
        <v>2526</v>
      </c>
      <c r="J3048" s="753" t="s">
        <v>2526</v>
      </c>
      <c r="K3048" s="682">
        <v>1</v>
      </c>
      <c r="L3048" s="748">
        <v>12</v>
      </c>
      <c r="M3048" s="749">
        <v>36716.200000000004</v>
      </c>
      <c r="N3048" s="682">
        <v>1</v>
      </c>
      <c r="O3048" s="748">
        <v>6</v>
      </c>
      <c r="P3048" s="749">
        <v>16467.349999999999</v>
      </c>
    </row>
    <row r="3049" spans="1:16" ht="22.5" x14ac:dyDescent="0.2">
      <c r="A3049" s="744">
        <v>480</v>
      </c>
      <c r="B3049" s="744" t="s">
        <v>1264</v>
      </c>
      <c r="C3049" s="744" t="s">
        <v>1201</v>
      </c>
      <c r="D3049" s="746" t="s">
        <v>2641</v>
      </c>
      <c r="E3049" s="750">
        <v>2100</v>
      </c>
      <c r="F3049" s="744" t="s">
        <v>8935</v>
      </c>
      <c r="G3049" s="737" t="s">
        <v>8936</v>
      </c>
      <c r="H3049" s="737" t="s">
        <v>8937</v>
      </c>
      <c r="I3049" s="737" t="s">
        <v>2625</v>
      </c>
      <c r="J3049" s="753" t="s">
        <v>2511</v>
      </c>
      <c r="K3049" s="682">
        <v>5</v>
      </c>
      <c r="L3049" s="748">
        <v>12</v>
      </c>
      <c r="M3049" s="749">
        <v>30733.87</v>
      </c>
      <c r="N3049" s="682">
        <v>2</v>
      </c>
      <c r="O3049" s="748">
        <v>6</v>
      </c>
      <c r="P3049" s="749">
        <v>13462.48</v>
      </c>
    </row>
    <row r="3050" spans="1:16" x14ac:dyDescent="0.2">
      <c r="A3050" s="744">
        <v>480</v>
      </c>
      <c r="B3050" s="744" t="s">
        <v>2598</v>
      </c>
      <c r="C3050" s="744" t="s">
        <v>1201</v>
      </c>
      <c r="D3050" s="746" t="s">
        <v>2865</v>
      </c>
      <c r="E3050" s="750">
        <v>1800</v>
      </c>
      <c r="F3050" s="744" t="s">
        <v>8938</v>
      </c>
      <c r="G3050" s="737" t="s">
        <v>8939</v>
      </c>
      <c r="H3050" s="737" t="s">
        <v>2519</v>
      </c>
      <c r="I3050" s="737" t="s">
        <v>2519</v>
      </c>
      <c r="J3050" s="753" t="s">
        <v>2519</v>
      </c>
      <c r="K3050" s="682">
        <v>5</v>
      </c>
      <c r="L3050" s="748">
        <v>12</v>
      </c>
      <c r="M3050" s="749">
        <v>27233.979999999996</v>
      </c>
      <c r="N3050" s="682">
        <v>2</v>
      </c>
      <c r="O3050" s="748">
        <v>6</v>
      </c>
      <c r="P3050" s="749">
        <v>11606.380000000001</v>
      </c>
    </row>
    <row r="3051" spans="1:16" x14ac:dyDescent="0.2">
      <c r="A3051" s="744">
        <v>480</v>
      </c>
      <c r="B3051" s="744" t="s">
        <v>1264</v>
      </c>
      <c r="C3051" s="744" t="s">
        <v>1201</v>
      </c>
      <c r="D3051" s="746" t="s">
        <v>8940</v>
      </c>
      <c r="E3051" s="750">
        <v>5000</v>
      </c>
      <c r="F3051" s="744" t="s">
        <v>8941</v>
      </c>
      <c r="G3051" s="737" t="s">
        <v>8942</v>
      </c>
      <c r="H3051" s="737" t="s">
        <v>2806</v>
      </c>
      <c r="I3051" s="737" t="s">
        <v>2625</v>
      </c>
      <c r="J3051" s="753" t="s">
        <v>2511</v>
      </c>
      <c r="K3051" s="682">
        <v>1</v>
      </c>
      <c r="L3051" s="748">
        <v>12</v>
      </c>
      <c r="M3051" s="749">
        <v>71325.3</v>
      </c>
      <c r="N3051" s="682">
        <v>1</v>
      </c>
      <c r="O3051" s="748">
        <v>6</v>
      </c>
      <c r="P3051" s="749">
        <v>33839.480000000003</v>
      </c>
    </row>
    <row r="3052" spans="1:16" x14ac:dyDescent="0.2">
      <c r="A3052" s="744">
        <v>480</v>
      </c>
      <c r="B3052" s="744" t="s">
        <v>2598</v>
      </c>
      <c r="C3052" s="744" t="s">
        <v>1201</v>
      </c>
      <c r="D3052" s="746" t="s">
        <v>2614</v>
      </c>
      <c r="E3052" s="750">
        <v>1500</v>
      </c>
      <c r="F3052" s="744" t="s">
        <v>8943</v>
      </c>
      <c r="G3052" s="737" t="s">
        <v>8944</v>
      </c>
      <c r="H3052" s="737" t="s">
        <v>2587</v>
      </c>
      <c r="I3052" s="737" t="s">
        <v>2526</v>
      </c>
      <c r="J3052" s="753" t="s">
        <v>2526</v>
      </c>
      <c r="K3052" s="682">
        <v>1</v>
      </c>
      <c r="L3052" s="748">
        <v>12</v>
      </c>
      <c r="M3052" s="749">
        <v>29076.940000000006</v>
      </c>
      <c r="N3052" s="682">
        <v>1</v>
      </c>
      <c r="O3052" s="748">
        <v>6</v>
      </c>
      <c r="P3052" s="749">
        <v>12439.990000000002</v>
      </c>
    </row>
    <row r="3053" spans="1:16" x14ac:dyDescent="0.2">
      <c r="A3053" s="744">
        <v>480</v>
      </c>
      <c r="B3053" s="744" t="s">
        <v>1264</v>
      </c>
      <c r="C3053" s="744" t="s">
        <v>1201</v>
      </c>
      <c r="D3053" s="746" t="s">
        <v>2641</v>
      </c>
      <c r="E3053" s="750">
        <v>2500</v>
      </c>
      <c r="F3053" s="744" t="s">
        <v>8945</v>
      </c>
      <c r="G3053" s="737" t="s">
        <v>8946</v>
      </c>
      <c r="H3053" s="737" t="s">
        <v>8947</v>
      </c>
      <c r="I3053" s="737" t="s">
        <v>2526</v>
      </c>
      <c r="J3053" s="753" t="s">
        <v>2526</v>
      </c>
      <c r="K3053" s="682">
        <v>1</v>
      </c>
      <c r="L3053" s="748">
        <v>12</v>
      </c>
      <c r="M3053" s="749">
        <v>40548.360000000008</v>
      </c>
      <c r="N3053" s="682">
        <v>1</v>
      </c>
      <c r="O3053" s="748">
        <v>6</v>
      </c>
      <c r="P3053" s="749">
        <v>18620</v>
      </c>
    </row>
    <row r="3054" spans="1:16" x14ac:dyDescent="0.2">
      <c r="A3054" s="744">
        <v>480</v>
      </c>
      <c r="B3054" s="744" t="s">
        <v>2598</v>
      </c>
      <c r="C3054" s="744" t="s">
        <v>1201</v>
      </c>
      <c r="D3054" s="746" t="s">
        <v>2700</v>
      </c>
      <c r="E3054" s="750">
        <v>1800</v>
      </c>
      <c r="F3054" s="744" t="s">
        <v>8948</v>
      </c>
      <c r="G3054" s="737" t="s">
        <v>8949</v>
      </c>
      <c r="H3054" s="737" t="s">
        <v>3524</v>
      </c>
      <c r="I3054" s="737" t="s">
        <v>2625</v>
      </c>
      <c r="J3054" s="753" t="s">
        <v>2511</v>
      </c>
      <c r="K3054" s="682">
        <v>1</v>
      </c>
      <c r="L3054" s="748">
        <v>12</v>
      </c>
      <c r="M3054" s="749">
        <v>33220.61</v>
      </c>
      <c r="N3054" s="682">
        <v>1</v>
      </c>
      <c r="O3054" s="748">
        <v>6</v>
      </c>
      <c r="P3054" s="749">
        <v>11272.1</v>
      </c>
    </row>
    <row r="3055" spans="1:16" x14ac:dyDescent="0.2">
      <c r="A3055" s="744">
        <v>480</v>
      </c>
      <c r="B3055" s="744" t="s">
        <v>2598</v>
      </c>
      <c r="C3055" s="744" t="s">
        <v>1201</v>
      </c>
      <c r="D3055" s="746" t="s">
        <v>2865</v>
      </c>
      <c r="E3055" s="750">
        <v>1800</v>
      </c>
      <c r="F3055" s="744" t="s">
        <v>8950</v>
      </c>
      <c r="G3055" s="737" t="s">
        <v>8951</v>
      </c>
      <c r="H3055" s="737" t="s">
        <v>8952</v>
      </c>
      <c r="I3055" s="737" t="s">
        <v>2625</v>
      </c>
      <c r="J3055" s="753" t="s">
        <v>2511</v>
      </c>
      <c r="K3055" s="682">
        <v>5</v>
      </c>
      <c r="L3055" s="748">
        <v>12</v>
      </c>
      <c r="M3055" s="749">
        <v>27131.56</v>
      </c>
      <c r="N3055" s="682">
        <v>2</v>
      </c>
      <c r="O3055" s="748">
        <v>6</v>
      </c>
      <c r="P3055" s="749">
        <v>11572.61</v>
      </c>
    </row>
    <row r="3056" spans="1:16" x14ac:dyDescent="0.2">
      <c r="A3056" s="744">
        <v>480</v>
      </c>
      <c r="B3056" s="744" t="s">
        <v>2598</v>
      </c>
      <c r="C3056" s="744" t="s">
        <v>1201</v>
      </c>
      <c r="D3056" s="746" t="s">
        <v>2700</v>
      </c>
      <c r="E3056" s="750">
        <v>1800</v>
      </c>
      <c r="F3056" s="744" t="s">
        <v>8953</v>
      </c>
      <c r="G3056" s="737" t="s">
        <v>8954</v>
      </c>
      <c r="H3056" s="737" t="s">
        <v>8955</v>
      </c>
      <c r="I3056" s="737" t="s">
        <v>2625</v>
      </c>
      <c r="J3056" s="753" t="s">
        <v>2511</v>
      </c>
      <c r="K3056" s="682">
        <v>5</v>
      </c>
      <c r="L3056" s="748">
        <v>12</v>
      </c>
      <c r="M3056" s="749">
        <v>27096.099999999995</v>
      </c>
      <c r="N3056" s="682">
        <v>2</v>
      </c>
      <c r="O3056" s="748">
        <v>6</v>
      </c>
      <c r="P3056" s="749">
        <v>11842.119999999999</v>
      </c>
    </row>
    <row r="3057" spans="1:16" x14ac:dyDescent="0.2">
      <c r="A3057" s="744">
        <v>480</v>
      </c>
      <c r="B3057" s="744" t="s">
        <v>2598</v>
      </c>
      <c r="C3057" s="744" t="s">
        <v>1201</v>
      </c>
      <c r="D3057" s="746" t="s">
        <v>2865</v>
      </c>
      <c r="E3057" s="750">
        <v>1800</v>
      </c>
      <c r="F3057" s="744" t="s">
        <v>8956</v>
      </c>
      <c r="G3057" s="737" t="s">
        <v>8957</v>
      </c>
      <c r="H3057" s="737" t="s">
        <v>8958</v>
      </c>
      <c r="I3057" s="737" t="s">
        <v>2625</v>
      </c>
      <c r="J3057" s="753" t="s">
        <v>2511</v>
      </c>
      <c r="K3057" s="682">
        <v>3</v>
      </c>
      <c r="L3057" s="748">
        <v>9</v>
      </c>
      <c r="M3057" s="749">
        <v>17870.12</v>
      </c>
      <c r="N3057" s="682">
        <v>2</v>
      </c>
      <c r="O3057" s="748">
        <v>3</v>
      </c>
      <c r="P3057" s="749">
        <v>7873.86</v>
      </c>
    </row>
    <row r="3058" spans="1:16" x14ac:dyDescent="0.2">
      <c r="A3058" s="744">
        <v>480</v>
      </c>
      <c r="B3058" s="744" t="s">
        <v>2598</v>
      </c>
      <c r="C3058" s="744" t="s">
        <v>1201</v>
      </c>
      <c r="D3058" s="746" t="s">
        <v>2614</v>
      </c>
      <c r="E3058" s="750">
        <v>1500</v>
      </c>
      <c r="F3058" s="744" t="s">
        <v>8959</v>
      </c>
      <c r="G3058" s="737" t="s">
        <v>8960</v>
      </c>
      <c r="H3058" s="737" t="s">
        <v>2624</v>
      </c>
      <c r="I3058" s="737" t="s">
        <v>2625</v>
      </c>
      <c r="J3058" s="753" t="s">
        <v>2511</v>
      </c>
      <c r="K3058" s="682">
        <v>1</v>
      </c>
      <c r="L3058" s="748">
        <v>12</v>
      </c>
      <c r="M3058" s="749">
        <v>28450.949999999997</v>
      </c>
      <c r="N3058" s="682">
        <v>1</v>
      </c>
      <c r="O3058" s="748">
        <v>6</v>
      </c>
      <c r="P3058" s="749">
        <v>12682.22</v>
      </c>
    </row>
    <row r="3059" spans="1:16" ht="22.5" x14ac:dyDescent="0.2">
      <c r="A3059" s="744">
        <v>480</v>
      </c>
      <c r="B3059" s="744" t="s">
        <v>2598</v>
      </c>
      <c r="C3059" s="744" t="s">
        <v>1201</v>
      </c>
      <c r="D3059" s="746" t="s">
        <v>2604</v>
      </c>
      <c r="E3059" s="750">
        <v>1500</v>
      </c>
      <c r="F3059" s="744" t="s">
        <v>8961</v>
      </c>
      <c r="G3059" s="737" t="s">
        <v>8962</v>
      </c>
      <c r="H3059" s="737" t="s">
        <v>4112</v>
      </c>
      <c r="I3059" s="737" t="s">
        <v>2603</v>
      </c>
      <c r="J3059" s="753" t="s">
        <v>2547</v>
      </c>
      <c r="K3059" s="682">
        <v>1</v>
      </c>
      <c r="L3059" s="748">
        <v>12</v>
      </c>
      <c r="M3059" s="749">
        <v>28744.009999999995</v>
      </c>
      <c r="N3059" s="682">
        <v>1</v>
      </c>
      <c r="O3059" s="748">
        <v>6</v>
      </c>
      <c r="P3059" s="749">
        <v>12492.09</v>
      </c>
    </row>
    <row r="3060" spans="1:16" x14ac:dyDescent="0.2">
      <c r="A3060" s="744">
        <v>480</v>
      </c>
      <c r="B3060" s="744" t="s">
        <v>2598</v>
      </c>
      <c r="C3060" s="744" t="s">
        <v>1201</v>
      </c>
      <c r="D3060" s="746" t="s">
        <v>2611</v>
      </c>
      <c r="E3060" s="750">
        <v>1500</v>
      </c>
      <c r="F3060" s="744" t="s">
        <v>8963</v>
      </c>
      <c r="G3060" s="737" t="s">
        <v>8964</v>
      </c>
      <c r="H3060" s="737" t="s">
        <v>2873</v>
      </c>
      <c r="I3060" s="737" t="s">
        <v>2625</v>
      </c>
      <c r="J3060" s="753" t="s">
        <v>2511</v>
      </c>
      <c r="K3060" s="682">
        <v>5</v>
      </c>
      <c r="L3060" s="748">
        <v>12</v>
      </c>
      <c r="M3060" s="749">
        <v>23450.42</v>
      </c>
      <c r="N3060" s="682">
        <v>2</v>
      </c>
      <c r="O3060" s="748">
        <v>6</v>
      </c>
      <c r="P3060" s="749">
        <v>9960.52</v>
      </c>
    </row>
    <row r="3061" spans="1:16" x14ac:dyDescent="0.2">
      <c r="A3061" s="744">
        <v>480</v>
      </c>
      <c r="B3061" s="744" t="s">
        <v>1264</v>
      </c>
      <c r="C3061" s="744" t="s">
        <v>1201</v>
      </c>
      <c r="D3061" s="746" t="s">
        <v>3252</v>
      </c>
      <c r="E3061" s="750">
        <v>2100</v>
      </c>
      <c r="F3061" s="744" t="s">
        <v>8965</v>
      </c>
      <c r="G3061" s="737" t="s">
        <v>8966</v>
      </c>
      <c r="H3061" s="737" t="s">
        <v>2519</v>
      </c>
      <c r="I3061" s="737" t="s">
        <v>2625</v>
      </c>
      <c r="J3061" s="753" t="s">
        <v>2511</v>
      </c>
      <c r="K3061" s="682">
        <v>5</v>
      </c>
      <c r="L3061" s="748">
        <v>12</v>
      </c>
      <c r="M3061" s="749">
        <v>30664.899999999998</v>
      </c>
      <c r="N3061" s="682">
        <v>2</v>
      </c>
      <c r="O3061" s="748">
        <v>6</v>
      </c>
      <c r="P3061" s="749">
        <v>13506.23</v>
      </c>
    </row>
    <row r="3062" spans="1:16" ht="22.5" x14ac:dyDescent="0.2">
      <c r="A3062" s="744">
        <v>480</v>
      </c>
      <c r="B3062" s="744" t="s">
        <v>3203</v>
      </c>
      <c r="C3062" s="744" t="s">
        <v>1201</v>
      </c>
      <c r="D3062" s="746" t="s">
        <v>2614</v>
      </c>
      <c r="E3062" s="750">
        <v>1500</v>
      </c>
      <c r="F3062" s="744" t="s">
        <v>8967</v>
      </c>
      <c r="G3062" s="737" t="s">
        <v>8968</v>
      </c>
      <c r="H3062" s="737" t="s">
        <v>8969</v>
      </c>
      <c r="I3062" s="737" t="s">
        <v>2526</v>
      </c>
      <c r="J3062" s="753" t="s">
        <v>2526</v>
      </c>
      <c r="K3062" s="682">
        <v>1</v>
      </c>
      <c r="L3062" s="748">
        <v>3</v>
      </c>
      <c r="M3062" s="749">
        <v>8702.2800000000007</v>
      </c>
      <c r="N3062" s="682"/>
      <c r="O3062" s="748"/>
      <c r="P3062" s="749"/>
    </row>
    <row r="3063" spans="1:16" x14ac:dyDescent="0.2">
      <c r="A3063" s="744">
        <v>480</v>
      </c>
      <c r="B3063" s="744" t="s">
        <v>1264</v>
      </c>
      <c r="C3063" s="744" t="s">
        <v>1201</v>
      </c>
      <c r="D3063" s="746" t="s">
        <v>3252</v>
      </c>
      <c r="E3063" s="750">
        <v>2500</v>
      </c>
      <c r="F3063" s="744" t="s">
        <v>8970</v>
      </c>
      <c r="G3063" s="737" t="s">
        <v>8971</v>
      </c>
      <c r="H3063" s="737" t="s">
        <v>2519</v>
      </c>
      <c r="I3063" s="737" t="s">
        <v>2519</v>
      </c>
      <c r="J3063" s="753" t="s">
        <v>2519</v>
      </c>
      <c r="K3063" s="682">
        <v>3</v>
      </c>
      <c r="L3063" s="748">
        <v>9</v>
      </c>
      <c r="M3063" s="749">
        <v>24230.760000000002</v>
      </c>
      <c r="N3063" s="682">
        <v>2</v>
      </c>
      <c r="O3063" s="748">
        <v>6</v>
      </c>
      <c r="P3063" s="749">
        <v>15810.720000000001</v>
      </c>
    </row>
    <row r="3064" spans="1:16" x14ac:dyDescent="0.2">
      <c r="A3064" s="744">
        <v>480</v>
      </c>
      <c r="B3064" s="744" t="s">
        <v>1264</v>
      </c>
      <c r="C3064" s="744" t="s">
        <v>1201</v>
      </c>
      <c r="D3064" s="746" t="s">
        <v>6495</v>
      </c>
      <c r="E3064" s="750">
        <v>5000</v>
      </c>
      <c r="F3064" s="744" t="s">
        <v>8972</v>
      </c>
      <c r="G3064" s="737" t="s">
        <v>8973</v>
      </c>
      <c r="H3064" s="737" t="s">
        <v>6501</v>
      </c>
      <c r="I3064" s="737" t="s">
        <v>2625</v>
      </c>
      <c r="J3064" s="753" t="s">
        <v>2511</v>
      </c>
      <c r="K3064" s="682">
        <v>1</v>
      </c>
      <c r="L3064" s="748">
        <v>12</v>
      </c>
      <c r="M3064" s="749">
        <v>65699.649999999994</v>
      </c>
      <c r="N3064" s="682">
        <v>1</v>
      </c>
      <c r="O3064" s="748">
        <v>6</v>
      </c>
      <c r="P3064" s="749">
        <v>30930</v>
      </c>
    </row>
    <row r="3065" spans="1:16" x14ac:dyDescent="0.2">
      <c r="A3065" s="744">
        <v>480</v>
      </c>
      <c r="B3065" s="744" t="s">
        <v>1264</v>
      </c>
      <c r="C3065" s="744" t="s">
        <v>1201</v>
      </c>
      <c r="D3065" s="746" t="s">
        <v>2611</v>
      </c>
      <c r="E3065" s="750">
        <v>1500</v>
      </c>
      <c r="F3065" s="744" t="s">
        <v>8974</v>
      </c>
      <c r="G3065" s="737" t="s">
        <v>8975</v>
      </c>
      <c r="H3065" s="737" t="s">
        <v>8976</v>
      </c>
      <c r="I3065" s="737" t="s">
        <v>2625</v>
      </c>
      <c r="J3065" s="753" t="s">
        <v>2511</v>
      </c>
      <c r="K3065" s="682">
        <v>5</v>
      </c>
      <c r="L3065" s="748">
        <v>12</v>
      </c>
      <c r="M3065" s="749">
        <v>23507.07</v>
      </c>
      <c r="N3065" s="682">
        <v>2</v>
      </c>
      <c r="O3065" s="748">
        <v>6</v>
      </c>
      <c r="P3065" s="749">
        <v>9838.74</v>
      </c>
    </row>
    <row r="3066" spans="1:16" ht="22.5" x14ac:dyDescent="0.2">
      <c r="A3066" s="744">
        <v>480</v>
      </c>
      <c r="B3066" s="744" t="s">
        <v>2598</v>
      </c>
      <c r="C3066" s="744" t="s">
        <v>1201</v>
      </c>
      <c r="D3066" s="746" t="s">
        <v>2700</v>
      </c>
      <c r="E3066" s="750">
        <v>1800</v>
      </c>
      <c r="F3066" s="744" t="s">
        <v>8977</v>
      </c>
      <c r="G3066" s="737" t="s">
        <v>8978</v>
      </c>
      <c r="H3066" s="737" t="s">
        <v>8979</v>
      </c>
      <c r="I3066" s="737" t="s">
        <v>2625</v>
      </c>
      <c r="J3066" s="753" t="s">
        <v>2511</v>
      </c>
      <c r="K3066" s="682">
        <v>4</v>
      </c>
      <c r="L3066" s="748">
        <v>12</v>
      </c>
      <c r="M3066" s="749">
        <v>32798.019999999997</v>
      </c>
      <c r="N3066" s="682">
        <v>1</v>
      </c>
      <c r="O3066" s="748">
        <v>6</v>
      </c>
      <c r="P3066" s="749">
        <v>14506.39</v>
      </c>
    </row>
    <row r="3067" spans="1:16" x14ac:dyDescent="0.2">
      <c r="A3067" s="744">
        <v>480</v>
      </c>
      <c r="B3067" s="744" t="s">
        <v>1264</v>
      </c>
      <c r="C3067" s="744" t="s">
        <v>1201</v>
      </c>
      <c r="D3067" s="746" t="s">
        <v>4601</v>
      </c>
      <c r="E3067" s="750">
        <v>1500</v>
      </c>
      <c r="F3067" s="744" t="s">
        <v>8980</v>
      </c>
      <c r="G3067" s="737" t="s">
        <v>8981</v>
      </c>
      <c r="H3067" s="737" t="s">
        <v>8982</v>
      </c>
      <c r="I3067" s="737" t="s">
        <v>2526</v>
      </c>
      <c r="J3067" s="753" t="s">
        <v>2526</v>
      </c>
      <c r="K3067" s="682">
        <v>1</v>
      </c>
      <c r="L3067" s="748">
        <v>12</v>
      </c>
      <c r="M3067" s="749">
        <v>28424.39</v>
      </c>
      <c r="N3067" s="682">
        <v>1</v>
      </c>
      <c r="O3067" s="748">
        <v>6</v>
      </c>
      <c r="P3067" s="749">
        <v>12840.6</v>
      </c>
    </row>
    <row r="3068" spans="1:16" x14ac:dyDescent="0.2">
      <c r="A3068" s="744">
        <v>480</v>
      </c>
      <c r="B3068" s="744" t="s">
        <v>1264</v>
      </c>
      <c r="C3068" s="744" t="s">
        <v>1201</v>
      </c>
      <c r="D3068" s="746" t="s">
        <v>8983</v>
      </c>
      <c r="E3068" s="750">
        <v>2100</v>
      </c>
      <c r="F3068" s="744" t="s">
        <v>8984</v>
      </c>
      <c r="G3068" s="737" t="s">
        <v>8985</v>
      </c>
      <c r="H3068" s="737" t="s">
        <v>4885</v>
      </c>
      <c r="I3068" s="737" t="s">
        <v>2625</v>
      </c>
      <c r="J3068" s="753" t="s">
        <v>2511</v>
      </c>
      <c r="K3068" s="682">
        <v>1</v>
      </c>
      <c r="L3068" s="748">
        <v>12</v>
      </c>
      <c r="M3068" s="749">
        <v>36503.869999999995</v>
      </c>
      <c r="N3068" s="682">
        <v>1</v>
      </c>
      <c r="O3068" s="748">
        <v>6</v>
      </c>
      <c r="P3068" s="749">
        <v>16530</v>
      </c>
    </row>
    <row r="3069" spans="1:16" x14ac:dyDescent="0.2">
      <c r="A3069" s="744">
        <v>480</v>
      </c>
      <c r="B3069" s="744" t="s">
        <v>2598</v>
      </c>
      <c r="C3069" s="744" t="s">
        <v>1201</v>
      </c>
      <c r="D3069" s="746" t="s">
        <v>2604</v>
      </c>
      <c r="E3069" s="750">
        <v>1500</v>
      </c>
      <c r="F3069" s="744" t="s">
        <v>8986</v>
      </c>
      <c r="G3069" s="737" t="s">
        <v>8987</v>
      </c>
      <c r="H3069" s="737" t="s">
        <v>2583</v>
      </c>
      <c r="I3069" s="737" t="s">
        <v>2526</v>
      </c>
      <c r="J3069" s="753" t="s">
        <v>2526</v>
      </c>
      <c r="K3069" s="682">
        <v>1</v>
      </c>
      <c r="L3069" s="748">
        <v>12</v>
      </c>
      <c r="M3069" s="749">
        <v>29385.7</v>
      </c>
      <c r="N3069" s="682">
        <v>1</v>
      </c>
      <c r="O3069" s="748">
        <v>6</v>
      </c>
      <c r="P3069" s="749">
        <v>8855.369999999999</v>
      </c>
    </row>
    <row r="3070" spans="1:16" ht="22.5" x14ac:dyDescent="0.2">
      <c r="A3070" s="744">
        <v>480</v>
      </c>
      <c r="B3070" s="744" t="s">
        <v>2598</v>
      </c>
      <c r="C3070" s="744" t="s">
        <v>1201</v>
      </c>
      <c r="D3070" s="746" t="s">
        <v>8988</v>
      </c>
      <c r="E3070" s="750">
        <v>5000</v>
      </c>
      <c r="F3070" s="744" t="s">
        <v>8989</v>
      </c>
      <c r="G3070" s="737" t="s">
        <v>8990</v>
      </c>
      <c r="H3070" s="737" t="s">
        <v>8991</v>
      </c>
      <c r="I3070" s="737" t="s">
        <v>2603</v>
      </c>
      <c r="J3070" s="753" t="s">
        <v>2547</v>
      </c>
      <c r="K3070" s="682">
        <v>5</v>
      </c>
      <c r="L3070" s="748">
        <v>12</v>
      </c>
      <c r="M3070" s="749">
        <v>65432.639999999999</v>
      </c>
      <c r="N3070" s="682">
        <v>2</v>
      </c>
      <c r="O3070" s="748">
        <v>6</v>
      </c>
      <c r="P3070" s="749">
        <v>30902.57</v>
      </c>
    </row>
    <row r="3071" spans="1:16" x14ac:dyDescent="0.2">
      <c r="A3071" s="744">
        <v>480</v>
      </c>
      <c r="B3071" s="744" t="s">
        <v>1264</v>
      </c>
      <c r="C3071" s="744" t="s">
        <v>1201</v>
      </c>
      <c r="D3071" s="746" t="s">
        <v>3577</v>
      </c>
      <c r="E3071" s="750">
        <v>3500</v>
      </c>
      <c r="F3071" s="744" t="s">
        <v>8992</v>
      </c>
      <c r="G3071" s="737" t="s">
        <v>8993</v>
      </c>
      <c r="H3071" s="737" t="s">
        <v>8994</v>
      </c>
      <c r="I3071" s="737" t="s">
        <v>2625</v>
      </c>
      <c r="J3071" s="753" t="s">
        <v>2511</v>
      </c>
      <c r="K3071" s="682">
        <v>1</v>
      </c>
      <c r="L3071" s="748">
        <v>12</v>
      </c>
      <c r="M3071" s="749">
        <v>53563.340000000004</v>
      </c>
      <c r="N3071" s="682">
        <v>1</v>
      </c>
      <c r="O3071" s="748">
        <v>6</v>
      </c>
      <c r="P3071" s="749">
        <v>24930</v>
      </c>
    </row>
    <row r="3072" spans="1:16" x14ac:dyDescent="0.2">
      <c r="A3072" s="744">
        <v>480</v>
      </c>
      <c r="B3072" s="744" t="s">
        <v>2598</v>
      </c>
      <c r="C3072" s="744" t="s">
        <v>1201</v>
      </c>
      <c r="D3072" s="746" t="s">
        <v>2700</v>
      </c>
      <c r="E3072" s="750">
        <v>1800</v>
      </c>
      <c r="F3072" s="744" t="s">
        <v>8995</v>
      </c>
      <c r="G3072" s="737" t="s">
        <v>8996</v>
      </c>
      <c r="H3072" s="737" t="s">
        <v>2830</v>
      </c>
      <c r="I3072" s="737" t="s">
        <v>2625</v>
      </c>
      <c r="J3072" s="753" t="s">
        <v>2511</v>
      </c>
      <c r="K3072" s="682">
        <v>5</v>
      </c>
      <c r="L3072" s="748">
        <v>12</v>
      </c>
      <c r="M3072" s="749">
        <v>33145.870000000003</v>
      </c>
      <c r="N3072" s="682">
        <v>2</v>
      </c>
      <c r="O3072" s="748">
        <v>6</v>
      </c>
      <c r="P3072" s="749">
        <v>14806.51</v>
      </c>
    </row>
    <row r="3073" spans="1:16" ht="22.5" x14ac:dyDescent="0.2">
      <c r="A3073" s="744">
        <v>480</v>
      </c>
      <c r="B3073" s="744" t="s">
        <v>2598</v>
      </c>
      <c r="C3073" s="744" t="s">
        <v>1201</v>
      </c>
      <c r="D3073" s="746" t="s">
        <v>4601</v>
      </c>
      <c r="E3073" s="750">
        <v>1500</v>
      </c>
      <c r="F3073" s="744" t="s">
        <v>8997</v>
      </c>
      <c r="G3073" s="737" t="s">
        <v>8998</v>
      </c>
      <c r="H3073" s="737" t="s">
        <v>2519</v>
      </c>
      <c r="I3073" s="737" t="s">
        <v>2625</v>
      </c>
      <c r="J3073" s="753" t="s">
        <v>2511</v>
      </c>
      <c r="K3073" s="682">
        <v>1</v>
      </c>
      <c r="L3073" s="748">
        <v>12</v>
      </c>
      <c r="M3073" s="749">
        <v>29367.220000000005</v>
      </c>
      <c r="N3073" s="682">
        <v>1</v>
      </c>
      <c r="O3073" s="748">
        <v>6</v>
      </c>
      <c r="P3073" s="749">
        <v>12900.7</v>
      </c>
    </row>
    <row r="3074" spans="1:16" x14ac:dyDescent="0.2">
      <c r="A3074" s="744">
        <v>480</v>
      </c>
      <c r="B3074" s="744" t="s">
        <v>2598</v>
      </c>
      <c r="C3074" s="744" t="s">
        <v>1201</v>
      </c>
      <c r="D3074" s="746" t="s">
        <v>2614</v>
      </c>
      <c r="E3074" s="750">
        <v>1500</v>
      </c>
      <c r="F3074" s="744" t="s">
        <v>8999</v>
      </c>
      <c r="G3074" s="737" t="s">
        <v>9000</v>
      </c>
      <c r="H3074" s="737" t="s">
        <v>2587</v>
      </c>
      <c r="I3074" s="737" t="s">
        <v>2625</v>
      </c>
      <c r="J3074" s="753" t="s">
        <v>2511</v>
      </c>
      <c r="K3074" s="682">
        <v>5</v>
      </c>
      <c r="L3074" s="748">
        <v>12</v>
      </c>
      <c r="M3074" s="749">
        <v>23648.13</v>
      </c>
      <c r="N3074" s="682">
        <v>2</v>
      </c>
      <c r="O3074" s="748">
        <v>6</v>
      </c>
      <c r="P3074" s="749">
        <v>9929.7900000000009</v>
      </c>
    </row>
    <row r="3075" spans="1:16" x14ac:dyDescent="0.2">
      <c r="A3075" s="744">
        <v>480</v>
      </c>
      <c r="B3075" s="744" t="s">
        <v>2598</v>
      </c>
      <c r="C3075" s="744" t="s">
        <v>1201</v>
      </c>
      <c r="D3075" s="746" t="s">
        <v>2614</v>
      </c>
      <c r="E3075" s="750">
        <v>1500</v>
      </c>
      <c r="F3075" s="744" t="s">
        <v>9001</v>
      </c>
      <c r="G3075" s="737" t="s">
        <v>9002</v>
      </c>
      <c r="H3075" s="737" t="s">
        <v>9003</v>
      </c>
      <c r="I3075" s="737" t="s">
        <v>2625</v>
      </c>
      <c r="J3075" s="753" t="s">
        <v>2511</v>
      </c>
      <c r="K3075" s="682">
        <v>1</v>
      </c>
      <c r="L3075" s="748">
        <v>12</v>
      </c>
      <c r="M3075" s="749">
        <v>29391.08</v>
      </c>
      <c r="N3075" s="682">
        <v>1</v>
      </c>
      <c r="O3075" s="748">
        <v>2</v>
      </c>
      <c r="P3075" s="749">
        <v>6050.57</v>
      </c>
    </row>
    <row r="3076" spans="1:16" x14ac:dyDescent="0.2">
      <c r="A3076" s="744">
        <v>480</v>
      </c>
      <c r="B3076" s="744" t="s">
        <v>1264</v>
      </c>
      <c r="C3076" s="744" t="s">
        <v>1201</v>
      </c>
      <c r="D3076" s="746" t="s">
        <v>2509</v>
      </c>
      <c r="E3076" s="750">
        <v>4500</v>
      </c>
      <c r="F3076" s="744" t="s">
        <v>9004</v>
      </c>
      <c r="G3076" s="737" t="s">
        <v>9005</v>
      </c>
      <c r="H3076" s="737" t="s">
        <v>2555</v>
      </c>
      <c r="I3076" s="737" t="s">
        <v>2625</v>
      </c>
      <c r="J3076" s="753" t="s">
        <v>2511</v>
      </c>
      <c r="K3076" s="682">
        <v>5</v>
      </c>
      <c r="L3076" s="748">
        <v>12</v>
      </c>
      <c r="M3076" s="749">
        <v>64643.39</v>
      </c>
      <c r="N3076" s="682">
        <v>1</v>
      </c>
      <c r="O3076" s="748">
        <v>6</v>
      </c>
      <c r="P3076" s="749">
        <v>30789.02</v>
      </c>
    </row>
    <row r="3077" spans="1:16" ht="22.5" x14ac:dyDescent="0.2">
      <c r="A3077" s="744">
        <v>480</v>
      </c>
      <c r="B3077" s="744" t="s">
        <v>2598</v>
      </c>
      <c r="C3077" s="744" t="s">
        <v>1201</v>
      </c>
      <c r="D3077" s="746" t="s">
        <v>2614</v>
      </c>
      <c r="E3077" s="750">
        <v>1500</v>
      </c>
      <c r="F3077" s="744" t="s">
        <v>9006</v>
      </c>
      <c r="G3077" s="737" t="s">
        <v>9007</v>
      </c>
      <c r="H3077" s="737" t="s">
        <v>2658</v>
      </c>
      <c r="I3077" s="737" t="s">
        <v>2603</v>
      </c>
      <c r="J3077" s="753" t="s">
        <v>2547</v>
      </c>
      <c r="K3077" s="682">
        <v>1</v>
      </c>
      <c r="L3077" s="748">
        <v>12</v>
      </c>
      <c r="M3077" s="749">
        <v>29586.919999999995</v>
      </c>
      <c r="N3077" s="682">
        <v>1</v>
      </c>
      <c r="O3077" s="748">
        <v>6</v>
      </c>
      <c r="P3077" s="749">
        <v>12858.32</v>
      </c>
    </row>
    <row r="3078" spans="1:16" x14ac:dyDescent="0.2">
      <c r="A3078" s="744">
        <v>480</v>
      </c>
      <c r="B3078" s="744" t="s">
        <v>2598</v>
      </c>
      <c r="C3078" s="744" t="s">
        <v>1201</v>
      </c>
      <c r="D3078" s="746" t="s">
        <v>2641</v>
      </c>
      <c r="E3078" s="750">
        <v>2100</v>
      </c>
      <c r="F3078" s="744" t="s">
        <v>9008</v>
      </c>
      <c r="G3078" s="737" t="s">
        <v>9009</v>
      </c>
      <c r="H3078" s="737" t="s">
        <v>9010</v>
      </c>
      <c r="I3078" s="737" t="s">
        <v>2625</v>
      </c>
      <c r="J3078" s="753" t="s">
        <v>2511</v>
      </c>
      <c r="K3078" s="682">
        <v>1</v>
      </c>
      <c r="L3078" s="748">
        <v>12</v>
      </c>
      <c r="M3078" s="749">
        <v>35201.1</v>
      </c>
      <c r="N3078" s="682">
        <v>1</v>
      </c>
      <c r="O3078" s="748">
        <v>6</v>
      </c>
      <c r="P3078" s="749">
        <v>16938.28</v>
      </c>
    </row>
    <row r="3079" spans="1:16" x14ac:dyDescent="0.2">
      <c r="A3079" s="744">
        <v>480</v>
      </c>
      <c r="B3079" s="744" t="s">
        <v>2598</v>
      </c>
      <c r="C3079" s="744" t="s">
        <v>1201</v>
      </c>
      <c r="D3079" s="746" t="s">
        <v>3161</v>
      </c>
      <c r="E3079" s="750">
        <v>2500</v>
      </c>
      <c r="F3079" s="744" t="s">
        <v>9011</v>
      </c>
      <c r="G3079" s="737" t="s">
        <v>9012</v>
      </c>
      <c r="H3079" s="737" t="s">
        <v>9013</v>
      </c>
      <c r="I3079" s="737" t="s">
        <v>2625</v>
      </c>
      <c r="J3079" s="753" t="s">
        <v>2511</v>
      </c>
      <c r="K3079" s="682">
        <v>1</v>
      </c>
      <c r="L3079" s="748">
        <v>12</v>
      </c>
      <c r="M3079" s="749">
        <v>41178.539999999986</v>
      </c>
      <c r="N3079" s="682">
        <v>1</v>
      </c>
      <c r="O3079" s="748">
        <v>6</v>
      </c>
      <c r="P3079" s="749">
        <v>18789.8</v>
      </c>
    </row>
    <row r="3080" spans="1:16" x14ac:dyDescent="0.2">
      <c r="A3080" s="744">
        <v>480</v>
      </c>
      <c r="B3080" s="744" t="s">
        <v>1264</v>
      </c>
      <c r="C3080" s="744" t="s">
        <v>1201</v>
      </c>
      <c r="D3080" s="746" t="s">
        <v>3307</v>
      </c>
      <c r="E3080" s="750">
        <v>2100</v>
      </c>
      <c r="F3080" s="744" t="s">
        <v>9014</v>
      </c>
      <c r="G3080" s="737" t="s">
        <v>9015</v>
      </c>
      <c r="H3080" s="737" t="s">
        <v>2583</v>
      </c>
      <c r="I3080" s="737" t="s">
        <v>2526</v>
      </c>
      <c r="J3080" s="753" t="s">
        <v>2526</v>
      </c>
      <c r="K3080" s="682">
        <v>1</v>
      </c>
      <c r="L3080" s="748">
        <v>12</v>
      </c>
      <c r="M3080" s="749">
        <v>36872.660000000003</v>
      </c>
      <c r="N3080" s="682">
        <v>1</v>
      </c>
      <c r="O3080" s="748">
        <v>6</v>
      </c>
      <c r="P3080" s="749">
        <v>16483.060000000001</v>
      </c>
    </row>
    <row r="3081" spans="1:16" x14ac:dyDescent="0.2">
      <c r="A3081" s="744">
        <v>480</v>
      </c>
      <c r="B3081" s="744" t="s">
        <v>2598</v>
      </c>
      <c r="C3081" s="744" t="s">
        <v>1201</v>
      </c>
      <c r="D3081" s="746" t="s">
        <v>2614</v>
      </c>
      <c r="E3081" s="750">
        <v>1500</v>
      </c>
      <c r="F3081" s="744" t="s">
        <v>9016</v>
      </c>
      <c r="G3081" s="737" t="s">
        <v>9017</v>
      </c>
      <c r="H3081" s="737" t="s">
        <v>9018</v>
      </c>
      <c r="I3081" s="737" t="s">
        <v>2625</v>
      </c>
      <c r="J3081" s="753" t="s">
        <v>2511</v>
      </c>
      <c r="K3081" s="682">
        <v>1</v>
      </c>
      <c r="L3081" s="748">
        <v>12</v>
      </c>
      <c r="M3081" s="749">
        <v>29297.730000000007</v>
      </c>
      <c r="N3081" s="682">
        <v>1</v>
      </c>
      <c r="O3081" s="748">
        <v>6</v>
      </c>
      <c r="P3081" s="749">
        <v>12845.82</v>
      </c>
    </row>
    <row r="3082" spans="1:16" x14ac:dyDescent="0.2">
      <c r="A3082" s="744">
        <v>480</v>
      </c>
      <c r="B3082" s="744" t="s">
        <v>1264</v>
      </c>
      <c r="C3082" s="744" t="s">
        <v>1201</v>
      </c>
      <c r="D3082" s="746" t="s">
        <v>3252</v>
      </c>
      <c r="E3082" s="750">
        <v>2500</v>
      </c>
      <c r="F3082" s="744" t="s">
        <v>9019</v>
      </c>
      <c r="G3082" s="737" t="s">
        <v>9020</v>
      </c>
      <c r="H3082" s="737" t="s">
        <v>5716</v>
      </c>
      <c r="I3082" s="737" t="s">
        <v>2625</v>
      </c>
      <c r="J3082" s="753" t="s">
        <v>2511</v>
      </c>
      <c r="K3082" s="682">
        <v>5</v>
      </c>
      <c r="L3082" s="748">
        <v>12</v>
      </c>
      <c r="M3082" s="749">
        <v>32832.479999999996</v>
      </c>
      <c r="N3082" s="682">
        <v>2</v>
      </c>
      <c r="O3082" s="748">
        <v>6</v>
      </c>
      <c r="P3082" s="749">
        <v>15497.87</v>
      </c>
    </row>
    <row r="3083" spans="1:16" x14ac:dyDescent="0.2">
      <c r="A3083" s="744">
        <v>480</v>
      </c>
      <c r="B3083" s="744" t="s">
        <v>1264</v>
      </c>
      <c r="C3083" s="744" t="s">
        <v>1201</v>
      </c>
      <c r="D3083" s="746" t="s">
        <v>2614</v>
      </c>
      <c r="E3083" s="750">
        <v>1500</v>
      </c>
      <c r="F3083" s="744" t="s">
        <v>9021</v>
      </c>
      <c r="G3083" s="737" t="s">
        <v>9022</v>
      </c>
      <c r="H3083" s="737" t="s">
        <v>7634</v>
      </c>
      <c r="I3083" s="737" t="s">
        <v>2526</v>
      </c>
      <c r="J3083" s="753" t="s">
        <v>2526</v>
      </c>
      <c r="K3083" s="682">
        <v>1</v>
      </c>
      <c r="L3083" s="748">
        <v>12</v>
      </c>
      <c r="M3083" s="749">
        <v>29565.000000000004</v>
      </c>
      <c r="N3083" s="682">
        <v>1</v>
      </c>
      <c r="O3083" s="748">
        <v>6</v>
      </c>
      <c r="P3083" s="749">
        <v>12930</v>
      </c>
    </row>
    <row r="3084" spans="1:16" ht="22.5" x14ac:dyDescent="0.2">
      <c r="A3084" s="744">
        <v>480</v>
      </c>
      <c r="B3084" s="744" t="s">
        <v>2598</v>
      </c>
      <c r="C3084" s="744" t="s">
        <v>1201</v>
      </c>
      <c r="D3084" s="746" t="s">
        <v>2865</v>
      </c>
      <c r="E3084" s="750">
        <v>1800</v>
      </c>
      <c r="F3084" s="744" t="s">
        <v>9023</v>
      </c>
      <c r="G3084" s="737" t="s">
        <v>9024</v>
      </c>
      <c r="H3084" s="737" t="s">
        <v>2519</v>
      </c>
      <c r="I3084" s="737" t="s">
        <v>2519</v>
      </c>
      <c r="J3084" s="753" t="s">
        <v>2519</v>
      </c>
      <c r="K3084" s="682">
        <v>5</v>
      </c>
      <c r="L3084" s="748">
        <v>12</v>
      </c>
      <c r="M3084" s="749">
        <v>27291.959999999995</v>
      </c>
      <c r="N3084" s="682">
        <v>2</v>
      </c>
      <c r="O3084" s="748">
        <v>6</v>
      </c>
      <c r="P3084" s="749">
        <v>11728.49</v>
      </c>
    </row>
    <row r="3085" spans="1:16" ht="22.5" x14ac:dyDescent="0.2">
      <c r="A3085" s="744">
        <v>480</v>
      </c>
      <c r="B3085" s="744" t="s">
        <v>1264</v>
      </c>
      <c r="C3085" s="744" t="s">
        <v>1201</v>
      </c>
      <c r="D3085" s="746" t="s">
        <v>2647</v>
      </c>
      <c r="E3085" s="750">
        <v>1500</v>
      </c>
      <c r="F3085" s="744" t="s">
        <v>9025</v>
      </c>
      <c r="G3085" s="737" t="s">
        <v>9026</v>
      </c>
      <c r="H3085" s="737" t="s">
        <v>9027</v>
      </c>
      <c r="I3085" s="737" t="s">
        <v>2603</v>
      </c>
      <c r="J3085" s="753" t="s">
        <v>2547</v>
      </c>
      <c r="K3085" s="682">
        <v>1</v>
      </c>
      <c r="L3085" s="748">
        <v>12</v>
      </c>
      <c r="M3085" s="749">
        <v>29284.57</v>
      </c>
      <c r="N3085" s="682">
        <v>1</v>
      </c>
      <c r="O3085" s="748">
        <v>6</v>
      </c>
      <c r="P3085" s="749">
        <v>12795.69</v>
      </c>
    </row>
    <row r="3086" spans="1:16" ht="22.5" x14ac:dyDescent="0.2">
      <c r="A3086" s="744">
        <v>480</v>
      </c>
      <c r="B3086" s="744" t="s">
        <v>2598</v>
      </c>
      <c r="C3086" s="744" t="s">
        <v>1201</v>
      </c>
      <c r="D3086" s="746" t="s">
        <v>2614</v>
      </c>
      <c r="E3086" s="750">
        <v>1500</v>
      </c>
      <c r="F3086" s="744" t="s">
        <v>9028</v>
      </c>
      <c r="G3086" s="737" t="s">
        <v>9029</v>
      </c>
      <c r="H3086" s="737" t="s">
        <v>3765</v>
      </c>
      <c r="I3086" s="737" t="s">
        <v>2526</v>
      </c>
      <c r="J3086" s="753" t="s">
        <v>2526</v>
      </c>
      <c r="K3086" s="682">
        <v>1</v>
      </c>
      <c r="L3086" s="748">
        <v>12</v>
      </c>
      <c r="M3086" s="749">
        <v>28919.410000000003</v>
      </c>
      <c r="N3086" s="682">
        <v>1</v>
      </c>
      <c r="O3086" s="748">
        <v>6</v>
      </c>
      <c r="P3086" s="749">
        <v>12584.16</v>
      </c>
    </row>
    <row r="3087" spans="1:16" x14ac:dyDescent="0.2">
      <c r="A3087" s="744">
        <v>480</v>
      </c>
      <c r="B3087" s="744" t="s">
        <v>1264</v>
      </c>
      <c r="C3087" s="744" t="s">
        <v>1201</v>
      </c>
      <c r="D3087" s="746" t="s">
        <v>2674</v>
      </c>
      <c r="E3087" s="750">
        <v>1500</v>
      </c>
      <c r="F3087" s="744" t="s">
        <v>9030</v>
      </c>
      <c r="G3087" s="737" t="s">
        <v>9031</v>
      </c>
      <c r="H3087" s="737" t="s">
        <v>2587</v>
      </c>
      <c r="I3087" s="737" t="s">
        <v>2526</v>
      </c>
      <c r="J3087" s="753" t="s">
        <v>2526</v>
      </c>
      <c r="K3087" s="682">
        <v>1</v>
      </c>
      <c r="L3087" s="748">
        <v>12</v>
      </c>
      <c r="M3087" s="749">
        <v>28773.600000000002</v>
      </c>
      <c r="N3087" s="682">
        <v>1</v>
      </c>
      <c r="O3087" s="748">
        <v>6</v>
      </c>
      <c r="P3087" s="749">
        <v>12789.7</v>
      </c>
    </row>
    <row r="3088" spans="1:16" x14ac:dyDescent="0.2">
      <c r="A3088" s="744">
        <v>480</v>
      </c>
      <c r="B3088" s="744" t="s">
        <v>1264</v>
      </c>
      <c r="C3088" s="744" t="s">
        <v>1201</v>
      </c>
      <c r="D3088" s="746" t="s">
        <v>9032</v>
      </c>
      <c r="E3088" s="750">
        <v>2500</v>
      </c>
      <c r="F3088" s="744" t="s">
        <v>9033</v>
      </c>
      <c r="G3088" s="737" t="s">
        <v>9034</v>
      </c>
      <c r="H3088" s="737" t="s">
        <v>2519</v>
      </c>
      <c r="I3088" s="737" t="s">
        <v>2519</v>
      </c>
      <c r="J3088" s="753" t="s">
        <v>2519</v>
      </c>
      <c r="K3088" s="682">
        <v>3</v>
      </c>
      <c r="L3088" s="748">
        <v>8</v>
      </c>
      <c r="M3088" s="749">
        <v>21320.010000000002</v>
      </c>
      <c r="N3088" s="682">
        <v>2</v>
      </c>
      <c r="O3088" s="748">
        <v>6</v>
      </c>
      <c r="P3088" s="749">
        <v>15929.83</v>
      </c>
    </row>
    <row r="3089" spans="1:16" x14ac:dyDescent="0.2">
      <c r="A3089" s="744">
        <v>480</v>
      </c>
      <c r="B3089" s="744" t="s">
        <v>1264</v>
      </c>
      <c r="C3089" s="744" t="s">
        <v>1201</v>
      </c>
      <c r="D3089" s="746" t="s">
        <v>2611</v>
      </c>
      <c r="E3089" s="750">
        <v>1500</v>
      </c>
      <c r="F3089" s="744" t="s">
        <v>9035</v>
      </c>
      <c r="G3089" s="737" t="s">
        <v>9036</v>
      </c>
      <c r="H3089" s="737" t="s">
        <v>2519</v>
      </c>
      <c r="I3089" s="737" t="s">
        <v>2519</v>
      </c>
      <c r="J3089" s="753" t="s">
        <v>2519</v>
      </c>
      <c r="K3089" s="682"/>
      <c r="L3089" s="748"/>
      <c r="M3089" s="749"/>
      <c r="N3089" s="682">
        <v>1</v>
      </c>
      <c r="O3089" s="748">
        <v>6</v>
      </c>
      <c r="P3089" s="749">
        <v>9879.69</v>
      </c>
    </row>
    <row r="3090" spans="1:16" x14ac:dyDescent="0.2">
      <c r="A3090" s="744">
        <v>480</v>
      </c>
      <c r="B3090" s="744" t="s">
        <v>1264</v>
      </c>
      <c r="C3090" s="744" t="s">
        <v>1201</v>
      </c>
      <c r="D3090" s="746" t="s">
        <v>4217</v>
      </c>
      <c r="E3090" s="750">
        <v>2000</v>
      </c>
      <c r="F3090" s="744" t="s">
        <v>9037</v>
      </c>
      <c r="G3090" s="737" t="s">
        <v>9038</v>
      </c>
      <c r="H3090" s="737" t="s">
        <v>3164</v>
      </c>
      <c r="I3090" s="737" t="s">
        <v>2625</v>
      </c>
      <c r="J3090" s="753" t="s">
        <v>2511</v>
      </c>
      <c r="K3090" s="682">
        <v>1</v>
      </c>
      <c r="L3090" s="748">
        <v>8</v>
      </c>
      <c r="M3090" s="749">
        <v>26518.230000000007</v>
      </c>
      <c r="N3090" s="682"/>
      <c r="O3090" s="748"/>
      <c r="P3090" s="749"/>
    </row>
    <row r="3091" spans="1:16" x14ac:dyDescent="0.2">
      <c r="A3091" s="744">
        <v>480</v>
      </c>
      <c r="B3091" s="744" t="s">
        <v>1264</v>
      </c>
      <c r="C3091" s="744" t="s">
        <v>1201</v>
      </c>
      <c r="D3091" s="746" t="s">
        <v>5731</v>
      </c>
      <c r="E3091" s="750">
        <v>1500</v>
      </c>
      <c r="F3091" s="744" t="s">
        <v>9039</v>
      </c>
      <c r="G3091" s="737" t="s">
        <v>9040</v>
      </c>
      <c r="H3091" s="737" t="s">
        <v>3376</v>
      </c>
      <c r="I3091" s="737" t="s">
        <v>2526</v>
      </c>
      <c r="J3091" s="753" t="s">
        <v>2526</v>
      </c>
      <c r="K3091" s="682">
        <v>1</v>
      </c>
      <c r="L3091" s="748">
        <v>12</v>
      </c>
      <c r="M3091" s="749">
        <v>28476.670000000006</v>
      </c>
      <c r="N3091" s="682">
        <v>1</v>
      </c>
      <c r="O3091" s="748">
        <v>6</v>
      </c>
      <c r="P3091" s="749">
        <v>12605.689999999999</v>
      </c>
    </row>
    <row r="3092" spans="1:16" x14ac:dyDescent="0.2">
      <c r="A3092" s="744">
        <v>480</v>
      </c>
      <c r="B3092" s="744" t="s">
        <v>1264</v>
      </c>
      <c r="C3092" s="744" t="s">
        <v>1201</v>
      </c>
      <c r="D3092" s="746" t="s">
        <v>2614</v>
      </c>
      <c r="E3092" s="750">
        <v>1500</v>
      </c>
      <c r="F3092" s="744" t="s">
        <v>9041</v>
      </c>
      <c r="G3092" s="737" t="s">
        <v>9042</v>
      </c>
      <c r="H3092" s="737" t="s">
        <v>2587</v>
      </c>
      <c r="I3092" s="737" t="s">
        <v>2526</v>
      </c>
      <c r="J3092" s="753" t="s">
        <v>2526</v>
      </c>
      <c r="K3092" s="682">
        <v>1</v>
      </c>
      <c r="L3092" s="748">
        <v>12</v>
      </c>
      <c r="M3092" s="749">
        <v>29631.240000000005</v>
      </c>
      <c r="N3092" s="682">
        <v>1</v>
      </c>
      <c r="O3092" s="748">
        <v>6</v>
      </c>
      <c r="P3092" s="749">
        <v>12930</v>
      </c>
    </row>
    <row r="3093" spans="1:16" x14ac:dyDescent="0.2">
      <c r="A3093" s="744">
        <v>480</v>
      </c>
      <c r="B3093" s="744" t="s">
        <v>1264</v>
      </c>
      <c r="C3093" s="744" t="s">
        <v>1201</v>
      </c>
      <c r="D3093" s="746" t="s">
        <v>2650</v>
      </c>
      <c r="E3093" s="750">
        <v>2100</v>
      </c>
      <c r="F3093" s="744" t="s">
        <v>9043</v>
      </c>
      <c r="G3093" s="737" t="s">
        <v>9044</v>
      </c>
      <c r="H3093" s="737" t="s">
        <v>2519</v>
      </c>
      <c r="I3093" s="737" t="s">
        <v>2519</v>
      </c>
      <c r="J3093" s="753" t="s">
        <v>2519</v>
      </c>
      <c r="K3093" s="682">
        <v>6</v>
      </c>
      <c r="L3093" s="748">
        <v>12</v>
      </c>
      <c r="M3093" s="749">
        <v>30098.640000000003</v>
      </c>
      <c r="N3093" s="682">
        <v>2</v>
      </c>
      <c r="O3093" s="748">
        <v>6</v>
      </c>
      <c r="P3093" s="749">
        <v>13408.810000000001</v>
      </c>
    </row>
    <row r="3094" spans="1:16" x14ac:dyDescent="0.2">
      <c r="A3094" s="744">
        <v>480</v>
      </c>
      <c r="B3094" s="744" t="s">
        <v>1264</v>
      </c>
      <c r="C3094" s="744" t="s">
        <v>1201</v>
      </c>
      <c r="D3094" s="746" t="s">
        <v>9045</v>
      </c>
      <c r="E3094" s="750">
        <v>6000</v>
      </c>
      <c r="F3094" s="744" t="s">
        <v>9046</v>
      </c>
      <c r="G3094" s="737" t="s">
        <v>9047</v>
      </c>
      <c r="H3094" s="737" t="s">
        <v>7357</v>
      </c>
      <c r="I3094" s="737" t="s">
        <v>2625</v>
      </c>
      <c r="J3094" s="753" t="s">
        <v>2511</v>
      </c>
      <c r="K3094" s="682">
        <v>5</v>
      </c>
      <c r="L3094" s="748">
        <v>12</v>
      </c>
      <c r="M3094" s="749">
        <v>77432.490000000005</v>
      </c>
      <c r="N3094" s="682">
        <v>3</v>
      </c>
      <c r="O3094" s="748">
        <v>6</v>
      </c>
      <c r="P3094" s="749">
        <v>36930</v>
      </c>
    </row>
    <row r="3095" spans="1:16" x14ac:dyDescent="0.2">
      <c r="A3095" s="744">
        <v>480</v>
      </c>
      <c r="B3095" s="744" t="s">
        <v>1264</v>
      </c>
      <c r="C3095" s="744" t="s">
        <v>1201</v>
      </c>
      <c r="D3095" s="746" t="s">
        <v>4067</v>
      </c>
      <c r="E3095" s="750">
        <v>1500</v>
      </c>
      <c r="F3095" s="744" t="s">
        <v>9048</v>
      </c>
      <c r="G3095" s="737" t="s">
        <v>9049</v>
      </c>
      <c r="H3095" s="737" t="s">
        <v>9050</v>
      </c>
      <c r="I3095" s="737" t="s">
        <v>2526</v>
      </c>
      <c r="J3095" s="753" t="s">
        <v>2526</v>
      </c>
      <c r="K3095" s="682">
        <v>1</v>
      </c>
      <c r="L3095" s="748">
        <v>12</v>
      </c>
      <c r="M3095" s="749">
        <v>29629.3</v>
      </c>
      <c r="N3095" s="682">
        <v>1</v>
      </c>
      <c r="O3095" s="748">
        <v>6</v>
      </c>
      <c r="P3095" s="749">
        <v>12930</v>
      </c>
    </row>
    <row r="3096" spans="1:16" x14ac:dyDescent="0.2">
      <c r="A3096" s="744">
        <v>480</v>
      </c>
      <c r="B3096" s="744" t="s">
        <v>3203</v>
      </c>
      <c r="C3096" s="744" t="s">
        <v>1201</v>
      </c>
      <c r="D3096" s="746" t="s">
        <v>2865</v>
      </c>
      <c r="E3096" s="750">
        <v>1800</v>
      </c>
      <c r="F3096" s="744" t="s">
        <v>9051</v>
      </c>
      <c r="G3096" s="737" t="s">
        <v>9052</v>
      </c>
      <c r="H3096" s="737" t="s">
        <v>2519</v>
      </c>
      <c r="I3096" s="737" t="s">
        <v>2519</v>
      </c>
      <c r="J3096" s="753" t="s">
        <v>2519</v>
      </c>
      <c r="K3096" s="682"/>
      <c r="L3096" s="748"/>
      <c r="M3096" s="749"/>
      <c r="N3096" s="682">
        <v>1</v>
      </c>
      <c r="O3096" s="748">
        <v>6</v>
      </c>
      <c r="P3096" s="749">
        <v>11657.24</v>
      </c>
    </row>
    <row r="3097" spans="1:16" ht="22.5" x14ac:dyDescent="0.2">
      <c r="A3097" s="744">
        <v>480</v>
      </c>
      <c r="B3097" s="744" t="s">
        <v>2598</v>
      </c>
      <c r="C3097" s="744" t="s">
        <v>1201</v>
      </c>
      <c r="D3097" s="746" t="s">
        <v>2647</v>
      </c>
      <c r="E3097" s="750">
        <v>1500</v>
      </c>
      <c r="F3097" s="744" t="s">
        <v>9053</v>
      </c>
      <c r="G3097" s="737" t="s">
        <v>9054</v>
      </c>
      <c r="H3097" s="737" t="s">
        <v>2587</v>
      </c>
      <c r="I3097" s="737" t="s">
        <v>2526</v>
      </c>
      <c r="J3097" s="753" t="s">
        <v>2526</v>
      </c>
      <c r="K3097" s="682">
        <v>1</v>
      </c>
      <c r="L3097" s="748">
        <v>12</v>
      </c>
      <c r="M3097" s="749">
        <v>29382.49</v>
      </c>
      <c r="N3097" s="682">
        <v>1</v>
      </c>
      <c r="O3097" s="748">
        <v>6</v>
      </c>
      <c r="P3097" s="749">
        <v>12827.220000000001</v>
      </c>
    </row>
    <row r="3098" spans="1:16" x14ac:dyDescent="0.2">
      <c r="A3098" s="744">
        <v>480</v>
      </c>
      <c r="B3098" s="744" t="s">
        <v>2598</v>
      </c>
      <c r="C3098" s="744" t="s">
        <v>1201</v>
      </c>
      <c r="D3098" s="746" t="s">
        <v>2614</v>
      </c>
      <c r="E3098" s="750">
        <v>1500</v>
      </c>
      <c r="F3098" s="744" t="s">
        <v>9055</v>
      </c>
      <c r="G3098" s="737" t="s">
        <v>9056</v>
      </c>
      <c r="H3098" s="737" t="s">
        <v>2873</v>
      </c>
      <c r="I3098" s="737" t="s">
        <v>2526</v>
      </c>
      <c r="J3098" s="753" t="s">
        <v>2526</v>
      </c>
      <c r="K3098" s="682">
        <v>1</v>
      </c>
      <c r="L3098" s="748">
        <v>12</v>
      </c>
      <c r="M3098" s="749">
        <v>29505.959999999992</v>
      </c>
      <c r="N3098" s="682">
        <v>1</v>
      </c>
      <c r="O3098" s="748">
        <v>6</v>
      </c>
      <c r="P3098" s="749">
        <v>12846.79</v>
      </c>
    </row>
    <row r="3099" spans="1:16" x14ac:dyDescent="0.2">
      <c r="A3099" s="744">
        <v>480</v>
      </c>
      <c r="B3099" s="744" t="s">
        <v>1264</v>
      </c>
      <c r="C3099" s="744" t="s">
        <v>1201</v>
      </c>
      <c r="D3099" s="746" t="s">
        <v>3025</v>
      </c>
      <c r="E3099" s="750">
        <v>1800</v>
      </c>
      <c r="F3099" s="744" t="s">
        <v>9057</v>
      </c>
      <c r="G3099" s="737" t="s">
        <v>9058</v>
      </c>
      <c r="H3099" s="737" t="s">
        <v>2640</v>
      </c>
      <c r="I3099" s="737" t="s">
        <v>2625</v>
      </c>
      <c r="J3099" s="753" t="s">
        <v>2511</v>
      </c>
      <c r="K3099" s="682">
        <v>1</v>
      </c>
      <c r="L3099" s="748">
        <v>12</v>
      </c>
      <c r="M3099" s="749">
        <v>33098.239999999998</v>
      </c>
      <c r="N3099" s="682">
        <v>1</v>
      </c>
      <c r="O3099" s="748">
        <v>2</v>
      </c>
      <c r="P3099" s="749">
        <v>5930.49</v>
      </c>
    </row>
    <row r="3100" spans="1:16" x14ac:dyDescent="0.2">
      <c r="A3100" s="744">
        <v>480</v>
      </c>
      <c r="B3100" s="744" t="s">
        <v>1264</v>
      </c>
      <c r="C3100" s="744" t="s">
        <v>1201</v>
      </c>
      <c r="D3100" s="746" t="s">
        <v>2865</v>
      </c>
      <c r="E3100" s="750">
        <v>1800</v>
      </c>
      <c r="F3100" s="744" t="s">
        <v>9059</v>
      </c>
      <c r="G3100" s="737" t="s">
        <v>9060</v>
      </c>
      <c r="H3100" s="737" t="s">
        <v>2519</v>
      </c>
      <c r="I3100" s="737" t="s">
        <v>2519</v>
      </c>
      <c r="J3100" s="753" t="s">
        <v>2519</v>
      </c>
      <c r="K3100" s="682"/>
      <c r="L3100" s="748"/>
      <c r="M3100" s="749"/>
      <c r="N3100" s="682">
        <v>1</v>
      </c>
      <c r="O3100" s="748">
        <v>6</v>
      </c>
      <c r="P3100" s="749">
        <v>11670</v>
      </c>
    </row>
    <row r="3101" spans="1:16" x14ac:dyDescent="0.2">
      <c r="A3101" s="744">
        <v>480</v>
      </c>
      <c r="B3101" s="744" t="s">
        <v>1264</v>
      </c>
      <c r="C3101" s="744" t="s">
        <v>1201</v>
      </c>
      <c r="D3101" s="746" t="s">
        <v>2746</v>
      </c>
      <c r="E3101" s="750">
        <v>1500</v>
      </c>
      <c r="F3101" s="744" t="s">
        <v>9061</v>
      </c>
      <c r="G3101" s="737" t="s">
        <v>9062</v>
      </c>
      <c r="H3101" s="737" t="s">
        <v>2562</v>
      </c>
      <c r="I3101" s="737" t="s">
        <v>2526</v>
      </c>
      <c r="J3101" s="753" t="s">
        <v>2526</v>
      </c>
      <c r="K3101" s="682">
        <v>1</v>
      </c>
      <c r="L3101" s="748">
        <v>12</v>
      </c>
      <c r="M3101" s="749">
        <v>29253.179999999997</v>
      </c>
      <c r="N3101" s="682">
        <v>1</v>
      </c>
      <c r="O3101" s="748">
        <v>6</v>
      </c>
      <c r="P3101" s="749">
        <v>12809.73</v>
      </c>
    </row>
    <row r="3102" spans="1:16" x14ac:dyDescent="0.2">
      <c r="A3102" s="744">
        <v>480</v>
      </c>
      <c r="B3102" s="744" t="s">
        <v>2598</v>
      </c>
      <c r="C3102" s="744" t="s">
        <v>1201</v>
      </c>
      <c r="D3102" s="746" t="s">
        <v>2614</v>
      </c>
      <c r="E3102" s="750">
        <v>1500</v>
      </c>
      <c r="F3102" s="744" t="s">
        <v>9063</v>
      </c>
      <c r="G3102" s="737" t="s">
        <v>9064</v>
      </c>
      <c r="H3102" s="737" t="s">
        <v>2617</v>
      </c>
      <c r="I3102" s="737" t="s">
        <v>2526</v>
      </c>
      <c r="J3102" s="753" t="s">
        <v>2526</v>
      </c>
      <c r="K3102" s="682">
        <v>1</v>
      </c>
      <c r="L3102" s="748">
        <v>12</v>
      </c>
      <c r="M3102" s="749">
        <v>28882.480000000003</v>
      </c>
      <c r="N3102" s="682">
        <v>1</v>
      </c>
      <c r="O3102" s="748">
        <v>6</v>
      </c>
      <c r="P3102" s="749">
        <v>12862.79</v>
      </c>
    </row>
    <row r="3103" spans="1:16" x14ac:dyDescent="0.2">
      <c r="A3103" s="744">
        <v>480</v>
      </c>
      <c r="B3103" s="744" t="s">
        <v>1264</v>
      </c>
      <c r="C3103" s="744" t="s">
        <v>1201</v>
      </c>
      <c r="D3103" s="746" t="s">
        <v>4241</v>
      </c>
      <c r="E3103" s="750">
        <v>1500</v>
      </c>
      <c r="F3103" s="744" t="s">
        <v>9065</v>
      </c>
      <c r="G3103" s="737" t="s">
        <v>9066</v>
      </c>
      <c r="H3103" s="737" t="s">
        <v>2998</v>
      </c>
      <c r="I3103" s="737" t="s">
        <v>2526</v>
      </c>
      <c r="J3103" s="753" t="s">
        <v>2526</v>
      </c>
      <c r="K3103" s="682">
        <v>1</v>
      </c>
      <c r="L3103" s="748">
        <v>12</v>
      </c>
      <c r="M3103" s="749">
        <v>29617.670000000002</v>
      </c>
      <c r="N3103" s="682">
        <v>1</v>
      </c>
      <c r="O3103" s="748">
        <v>6</v>
      </c>
      <c r="P3103" s="749">
        <v>12929.59</v>
      </c>
    </row>
    <row r="3104" spans="1:16" x14ac:dyDescent="0.2">
      <c r="A3104" s="744">
        <v>480</v>
      </c>
      <c r="B3104" s="744" t="s">
        <v>1264</v>
      </c>
      <c r="C3104" s="744" t="s">
        <v>1201</v>
      </c>
      <c r="D3104" s="746" t="s">
        <v>9067</v>
      </c>
      <c r="E3104" s="750">
        <v>1500</v>
      </c>
      <c r="F3104" s="744" t="s">
        <v>9068</v>
      </c>
      <c r="G3104" s="737" t="s">
        <v>9069</v>
      </c>
      <c r="H3104" s="737" t="s">
        <v>9070</v>
      </c>
      <c r="I3104" s="737" t="s">
        <v>2526</v>
      </c>
      <c r="J3104" s="753" t="s">
        <v>2526</v>
      </c>
      <c r="K3104" s="682">
        <v>1</v>
      </c>
      <c r="L3104" s="748">
        <v>12</v>
      </c>
      <c r="M3104" s="749">
        <v>28759.830000000009</v>
      </c>
      <c r="N3104" s="682">
        <v>1</v>
      </c>
      <c r="O3104" s="748">
        <v>6</v>
      </c>
      <c r="P3104" s="749">
        <v>12566.8</v>
      </c>
    </row>
    <row r="3105" spans="1:16" x14ac:dyDescent="0.2">
      <c r="A3105" s="744">
        <v>480</v>
      </c>
      <c r="B3105" s="744" t="s">
        <v>2598</v>
      </c>
      <c r="C3105" s="744" t="s">
        <v>1201</v>
      </c>
      <c r="D3105" s="746" t="s">
        <v>2700</v>
      </c>
      <c r="E3105" s="750">
        <v>1800</v>
      </c>
      <c r="F3105" s="744" t="s">
        <v>9071</v>
      </c>
      <c r="G3105" s="737" t="s">
        <v>9072</v>
      </c>
      <c r="H3105" s="737" t="s">
        <v>2519</v>
      </c>
      <c r="I3105" s="737" t="s">
        <v>2519</v>
      </c>
      <c r="J3105" s="753" t="s">
        <v>2519</v>
      </c>
      <c r="K3105" s="682">
        <v>5</v>
      </c>
      <c r="L3105" s="748">
        <v>12</v>
      </c>
      <c r="M3105" s="749">
        <v>26829.729999999996</v>
      </c>
      <c r="N3105" s="682">
        <v>2</v>
      </c>
      <c r="O3105" s="748">
        <v>6</v>
      </c>
      <c r="P3105" s="749">
        <v>11688.25</v>
      </c>
    </row>
    <row r="3106" spans="1:16" x14ac:dyDescent="0.2">
      <c r="A3106" s="744">
        <v>480</v>
      </c>
      <c r="B3106" s="744" t="s">
        <v>1264</v>
      </c>
      <c r="C3106" s="744" t="s">
        <v>1201</v>
      </c>
      <c r="D3106" s="746" t="s">
        <v>4532</v>
      </c>
      <c r="E3106" s="750">
        <v>2100</v>
      </c>
      <c r="F3106" s="744" t="s">
        <v>9073</v>
      </c>
      <c r="G3106" s="737" t="s">
        <v>9074</v>
      </c>
      <c r="H3106" s="737" t="s">
        <v>3164</v>
      </c>
      <c r="I3106" s="737" t="s">
        <v>2625</v>
      </c>
      <c r="J3106" s="753" t="s">
        <v>2511</v>
      </c>
      <c r="K3106" s="682">
        <v>5</v>
      </c>
      <c r="L3106" s="748">
        <v>12</v>
      </c>
      <c r="M3106" s="749">
        <v>30663.300000000003</v>
      </c>
      <c r="N3106" s="682">
        <v>2</v>
      </c>
      <c r="O3106" s="748">
        <v>6</v>
      </c>
      <c r="P3106" s="749">
        <v>13425.29</v>
      </c>
    </row>
    <row r="3107" spans="1:16" x14ac:dyDescent="0.2">
      <c r="A3107" s="744">
        <v>480</v>
      </c>
      <c r="B3107" s="744" t="s">
        <v>2598</v>
      </c>
      <c r="C3107" s="744" t="s">
        <v>1201</v>
      </c>
      <c r="D3107" s="746" t="s">
        <v>2614</v>
      </c>
      <c r="E3107" s="750">
        <v>1500</v>
      </c>
      <c r="F3107" s="744" t="s">
        <v>9075</v>
      </c>
      <c r="G3107" s="737" t="s">
        <v>9076</v>
      </c>
      <c r="H3107" s="737" t="s">
        <v>9077</v>
      </c>
      <c r="I3107" s="737" t="s">
        <v>2625</v>
      </c>
      <c r="J3107" s="753" t="s">
        <v>2511</v>
      </c>
      <c r="K3107" s="682">
        <v>1</v>
      </c>
      <c r="L3107" s="748">
        <v>12</v>
      </c>
      <c r="M3107" s="749">
        <v>29700</v>
      </c>
      <c r="N3107" s="682">
        <v>1</v>
      </c>
      <c r="O3107" s="748">
        <v>6</v>
      </c>
      <c r="P3107" s="749">
        <v>12928.61</v>
      </c>
    </row>
    <row r="3108" spans="1:16" ht="22.5" x14ac:dyDescent="0.2">
      <c r="A3108" s="744">
        <v>480</v>
      </c>
      <c r="B3108" s="744" t="s">
        <v>2598</v>
      </c>
      <c r="C3108" s="744" t="s">
        <v>1201</v>
      </c>
      <c r="D3108" s="746" t="s">
        <v>2614</v>
      </c>
      <c r="E3108" s="750">
        <v>1500</v>
      </c>
      <c r="F3108" s="744" t="s">
        <v>9078</v>
      </c>
      <c r="G3108" s="737" t="s">
        <v>9079</v>
      </c>
      <c r="H3108" s="737" t="s">
        <v>2519</v>
      </c>
      <c r="I3108" s="737" t="s">
        <v>2519</v>
      </c>
      <c r="J3108" s="753" t="s">
        <v>2519</v>
      </c>
      <c r="K3108" s="682">
        <v>5</v>
      </c>
      <c r="L3108" s="748">
        <v>12</v>
      </c>
      <c r="M3108" s="749">
        <v>22542.190000000002</v>
      </c>
      <c r="N3108" s="682">
        <v>2</v>
      </c>
      <c r="O3108" s="748">
        <v>6</v>
      </c>
      <c r="P3108" s="749">
        <v>9825.94</v>
      </c>
    </row>
    <row r="3109" spans="1:16" x14ac:dyDescent="0.2">
      <c r="A3109" s="744">
        <v>480</v>
      </c>
      <c r="B3109" s="744" t="s">
        <v>1264</v>
      </c>
      <c r="C3109" s="744" t="s">
        <v>1201</v>
      </c>
      <c r="D3109" s="746" t="s">
        <v>3259</v>
      </c>
      <c r="E3109" s="750">
        <v>1500</v>
      </c>
      <c r="F3109" s="744" t="s">
        <v>9080</v>
      </c>
      <c r="G3109" s="737" t="s">
        <v>9081</v>
      </c>
      <c r="H3109" s="737" t="s">
        <v>9082</v>
      </c>
      <c r="I3109" s="737" t="s">
        <v>2526</v>
      </c>
      <c r="J3109" s="753" t="s">
        <v>2526</v>
      </c>
      <c r="K3109" s="682">
        <v>1</v>
      </c>
      <c r="L3109" s="748">
        <v>12</v>
      </c>
      <c r="M3109" s="749">
        <v>29378.19</v>
      </c>
      <c r="N3109" s="682">
        <v>1</v>
      </c>
      <c r="O3109" s="748">
        <v>6</v>
      </c>
      <c r="P3109" s="749">
        <v>12192.64</v>
      </c>
    </row>
    <row r="3110" spans="1:16" x14ac:dyDescent="0.2">
      <c r="A3110" s="744">
        <v>480</v>
      </c>
      <c r="B3110" s="744" t="s">
        <v>2598</v>
      </c>
      <c r="C3110" s="744" t="s">
        <v>1201</v>
      </c>
      <c r="D3110" s="746" t="s">
        <v>2604</v>
      </c>
      <c r="E3110" s="750">
        <v>1500</v>
      </c>
      <c r="F3110" s="744" t="s">
        <v>9083</v>
      </c>
      <c r="G3110" s="737" t="s">
        <v>9084</v>
      </c>
      <c r="H3110" s="737" t="s">
        <v>2658</v>
      </c>
      <c r="I3110" s="737" t="s">
        <v>2526</v>
      </c>
      <c r="J3110" s="753" t="s">
        <v>2526</v>
      </c>
      <c r="K3110" s="682">
        <v>1</v>
      </c>
      <c r="L3110" s="748">
        <v>12</v>
      </c>
      <c r="M3110" s="749">
        <v>29608.629999999994</v>
      </c>
      <c r="N3110" s="682">
        <v>1</v>
      </c>
      <c r="O3110" s="748">
        <v>6</v>
      </c>
      <c r="P3110" s="749">
        <v>12888.330000000002</v>
      </c>
    </row>
    <row r="3111" spans="1:16" ht="22.5" x14ac:dyDescent="0.2">
      <c r="A3111" s="744">
        <v>480</v>
      </c>
      <c r="B3111" s="744" t="s">
        <v>1264</v>
      </c>
      <c r="C3111" s="744" t="s">
        <v>1201</v>
      </c>
      <c r="D3111" s="746" t="s">
        <v>3793</v>
      </c>
      <c r="E3111" s="750">
        <v>1800</v>
      </c>
      <c r="F3111" s="744" t="s">
        <v>9085</v>
      </c>
      <c r="G3111" s="737" t="s">
        <v>9086</v>
      </c>
      <c r="H3111" s="737" t="s">
        <v>9087</v>
      </c>
      <c r="I3111" s="737" t="s">
        <v>2526</v>
      </c>
      <c r="J3111" s="753" t="s">
        <v>2526</v>
      </c>
      <c r="K3111" s="682">
        <v>1</v>
      </c>
      <c r="L3111" s="748">
        <v>12</v>
      </c>
      <c r="M3111" s="749">
        <v>29049.170000000002</v>
      </c>
      <c r="N3111" s="682">
        <v>1</v>
      </c>
      <c r="O3111" s="748">
        <v>6</v>
      </c>
      <c r="P3111" s="749">
        <v>14644.539999999999</v>
      </c>
    </row>
    <row r="3112" spans="1:16" x14ac:dyDescent="0.2">
      <c r="A3112" s="744">
        <v>480</v>
      </c>
      <c r="B3112" s="744" t="s">
        <v>2598</v>
      </c>
      <c r="C3112" s="744" t="s">
        <v>1201</v>
      </c>
      <c r="D3112" s="746" t="s">
        <v>2614</v>
      </c>
      <c r="E3112" s="750">
        <v>1500</v>
      </c>
      <c r="F3112" s="744" t="s">
        <v>9088</v>
      </c>
      <c r="G3112" s="737" t="s">
        <v>9089</v>
      </c>
      <c r="H3112" s="737" t="s">
        <v>6598</v>
      </c>
      <c r="I3112" s="737" t="s">
        <v>2625</v>
      </c>
      <c r="J3112" s="753" t="s">
        <v>2511</v>
      </c>
      <c r="K3112" s="682">
        <v>1</v>
      </c>
      <c r="L3112" s="748">
        <v>12</v>
      </c>
      <c r="M3112" s="749">
        <v>29370</v>
      </c>
      <c r="N3112" s="682">
        <v>1</v>
      </c>
      <c r="O3112" s="748">
        <v>6</v>
      </c>
      <c r="P3112" s="749">
        <v>12811.09</v>
      </c>
    </row>
    <row r="3113" spans="1:16" x14ac:dyDescent="0.2">
      <c r="A3113" s="744">
        <v>480</v>
      </c>
      <c r="B3113" s="744" t="s">
        <v>1264</v>
      </c>
      <c r="C3113" s="744" t="s">
        <v>1201</v>
      </c>
      <c r="D3113" s="746" t="s">
        <v>4532</v>
      </c>
      <c r="E3113" s="750">
        <v>2100</v>
      </c>
      <c r="F3113" s="744" t="s">
        <v>9090</v>
      </c>
      <c r="G3113" s="737" t="s">
        <v>9091</v>
      </c>
      <c r="H3113" s="737" t="s">
        <v>2519</v>
      </c>
      <c r="I3113" s="737" t="s">
        <v>2519</v>
      </c>
      <c r="J3113" s="753" t="s">
        <v>2519</v>
      </c>
      <c r="K3113" s="682">
        <v>5</v>
      </c>
      <c r="L3113" s="748">
        <v>12</v>
      </c>
      <c r="M3113" s="749">
        <v>36274.35</v>
      </c>
      <c r="N3113" s="682">
        <v>3</v>
      </c>
      <c r="O3113" s="748">
        <v>6</v>
      </c>
      <c r="P3113" s="749">
        <v>16509.59</v>
      </c>
    </row>
    <row r="3114" spans="1:16" x14ac:dyDescent="0.2">
      <c r="A3114" s="744">
        <v>480</v>
      </c>
      <c r="B3114" s="744" t="s">
        <v>2598</v>
      </c>
      <c r="C3114" s="744" t="s">
        <v>1201</v>
      </c>
      <c r="D3114" s="746" t="s">
        <v>2604</v>
      </c>
      <c r="E3114" s="750">
        <v>1500</v>
      </c>
      <c r="F3114" s="744" t="s">
        <v>9092</v>
      </c>
      <c r="G3114" s="737" t="s">
        <v>9093</v>
      </c>
      <c r="H3114" s="737" t="s">
        <v>2583</v>
      </c>
      <c r="I3114" s="737" t="s">
        <v>2526</v>
      </c>
      <c r="J3114" s="753" t="s">
        <v>2526</v>
      </c>
      <c r="K3114" s="682">
        <v>1</v>
      </c>
      <c r="L3114" s="748">
        <v>12</v>
      </c>
      <c r="M3114" s="749">
        <v>28346.42</v>
      </c>
      <c r="N3114" s="682">
        <v>1</v>
      </c>
      <c r="O3114" s="748">
        <v>6</v>
      </c>
      <c r="P3114" s="749">
        <v>8926.07</v>
      </c>
    </row>
    <row r="3115" spans="1:16" x14ac:dyDescent="0.2">
      <c r="A3115" s="744">
        <v>480</v>
      </c>
      <c r="B3115" s="744" t="s">
        <v>2598</v>
      </c>
      <c r="C3115" s="744" t="s">
        <v>1201</v>
      </c>
      <c r="D3115" s="746" t="s">
        <v>2614</v>
      </c>
      <c r="E3115" s="750">
        <v>1500</v>
      </c>
      <c r="F3115" s="744" t="s">
        <v>9094</v>
      </c>
      <c r="G3115" s="737" t="s">
        <v>9095</v>
      </c>
      <c r="H3115" s="737" t="s">
        <v>9096</v>
      </c>
      <c r="I3115" s="737" t="s">
        <v>2625</v>
      </c>
      <c r="J3115" s="753" t="s">
        <v>2511</v>
      </c>
      <c r="K3115" s="682">
        <v>5</v>
      </c>
      <c r="L3115" s="748">
        <v>12</v>
      </c>
      <c r="M3115" s="749">
        <v>22739.269999999993</v>
      </c>
      <c r="N3115" s="682">
        <v>2</v>
      </c>
      <c r="O3115" s="748">
        <v>6</v>
      </c>
      <c r="P3115" s="749">
        <v>9470.1</v>
      </c>
    </row>
    <row r="3116" spans="1:16" ht="22.5" x14ac:dyDescent="0.2">
      <c r="A3116" s="744">
        <v>480</v>
      </c>
      <c r="B3116" s="744" t="s">
        <v>1264</v>
      </c>
      <c r="C3116" s="744" t="s">
        <v>1201</v>
      </c>
      <c r="D3116" s="746" t="s">
        <v>9097</v>
      </c>
      <c r="E3116" s="750">
        <v>3500</v>
      </c>
      <c r="F3116" s="744" t="s">
        <v>9098</v>
      </c>
      <c r="G3116" s="737" t="s">
        <v>9099</v>
      </c>
      <c r="H3116" s="737" t="s">
        <v>9100</v>
      </c>
      <c r="I3116" s="737" t="s">
        <v>2625</v>
      </c>
      <c r="J3116" s="753" t="s">
        <v>2511</v>
      </c>
      <c r="K3116" s="682">
        <v>5</v>
      </c>
      <c r="L3116" s="748">
        <v>12</v>
      </c>
      <c r="M3116" s="749">
        <v>47588.189999999988</v>
      </c>
      <c r="N3116" s="682">
        <v>2</v>
      </c>
      <c r="O3116" s="748">
        <v>6</v>
      </c>
      <c r="P3116" s="749">
        <v>21903.989999999998</v>
      </c>
    </row>
    <row r="3117" spans="1:16" x14ac:dyDescent="0.2">
      <c r="A3117" s="744">
        <v>480</v>
      </c>
      <c r="B3117" s="744" t="s">
        <v>2598</v>
      </c>
      <c r="C3117" s="744" t="s">
        <v>1201</v>
      </c>
      <c r="D3117" s="746" t="s">
        <v>2611</v>
      </c>
      <c r="E3117" s="750">
        <v>1500</v>
      </c>
      <c r="F3117" s="744" t="s">
        <v>9101</v>
      </c>
      <c r="G3117" s="737" t="s">
        <v>9102</v>
      </c>
      <c r="H3117" s="737" t="s">
        <v>2519</v>
      </c>
      <c r="I3117" s="737" t="s">
        <v>2519</v>
      </c>
      <c r="J3117" s="753" t="s">
        <v>2519</v>
      </c>
      <c r="K3117" s="682">
        <v>5</v>
      </c>
      <c r="L3117" s="748">
        <v>12</v>
      </c>
      <c r="M3117" s="749">
        <v>21852.29</v>
      </c>
      <c r="N3117" s="682">
        <v>2</v>
      </c>
      <c r="O3117" s="748">
        <v>6</v>
      </c>
      <c r="P3117" s="749">
        <v>9902.4</v>
      </c>
    </row>
    <row r="3118" spans="1:16" ht="22.5" x14ac:dyDescent="0.2">
      <c r="A3118" s="744">
        <v>480</v>
      </c>
      <c r="B3118" s="744" t="s">
        <v>1264</v>
      </c>
      <c r="C3118" s="744" t="s">
        <v>1201</v>
      </c>
      <c r="D3118" s="746" t="s">
        <v>9103</v>
      </c>
      <c r="E3118" s="750">
        <v>2100</v>
      </c>
      <c r="F3118" s="744" t="s">
        <v>9104</v>
      </c>
      <c r="G3118" s="737" t="s">
        <v>9105</v>
      </c>
      <c r="H3118" s="737" t="s">
        <v>9106</v>
      </c>
      <c r="I3118" s="737" t="s">
        <v>2625</v>
      </c>
      <c r="J3118" s="753" t="s">
        <v>2511</v>
      </c>
      <c r="K3118" s="682">
        <v>1</v>
      </c>
      <c r="L3118" s="748">
        <v>12</v>
      </c>
      <c r="M3118" s="749">
        <v>36698.5</v>
      </c>
      <c r="N3118" s="682">
        <v>1</v>
      </c>
      <c r="O3118" s="748">
        <v>6</v>
      </c>
      <c r="P3118" s="749">
        <v>16368.41</v>
      </c>
    </row>
    <row r="3119" spans="1:16" ht="22.5" x14ac:dyDescent="0.2">
      <c r="A3119" s="744">
        <v>480</v>
      </c>
      <c r="B3119" s="744" t="s">
        <v>2598</v>
      </c>
      <c r="C3119" s="744" t="s">
        <v>1201</v>
      </c>
      <c r="D3119" s="746" t="s">
        <v>2865</v>
      </c>
      <c r="E3119" s="750">
        <v>1800</v>
      </c>
      <c r="F3119" s="744" t="s">
        <v>9107</v>
      </c>
      <c r="G3119" s="737" t="s">
        <v>9108</v>
      </c>
      <c r="H3119" s="737" t="s">
        <v>2519</v>
      </c>
      <c r="I3119" s="737" t="s">
        <v>2519</v>
      </c>
      <c r="J3119" s="753" t="s">
        <v>2519</v>
      </c>
      <c r="K3119" s="682">
        <v>5</v>
      </c>
      <c r="L3119" s="748">
        <v>12</v>
      </c>
      <c r="M3119" s="749">
        <v>26510.790000000005</v>
      </c>
      <c r="N3119" s="682">
        <v>2</v>
      </c>
      <c r="O3119" s="748">
        <v>6</v>
      </c>
      <c r="P3119" s="749">
        <v>11722.74</v>
      </c>
    </row>
    <row r="3120" spans="1:16" x14ac:dyDescent="0.2">
      <c r="A3120" s="744">
        <v>480</v>
      </c>
      <c r="B3120" s="744" t="s">
        <v>1264</v>
      </c>
      <c r="C3120" s="744" t="s">
        <v>1201</v>
      </c>
      <c r="D3120" s="746" t="s">
        <v>3141</v>
      </c>
      <c r="E3120" s="750">
        <v>2100</v>
      </c>
      <c r="F3120" s="744" t="s">
        <v>9109</v>
      </c>
      <c r="G3120" s="737" t="s">
        <v>9110</v>
      </c>
      <c r="H3120" s="737" t="s">
        <v>2583</v>
      </c>
      <c r="I3120" s="737" t="s">
        <v>2526</v>
      </c>
      <c r="J3120" s="753" t="s">
        <v>2526</v>
      </c>
      <c r="K3120" s="682">
        <v>1</v>
      </c>
      <c r="L3120" s="748">
        <v>12</v>
      </c>
      <c r="M3120" s="749">
        <v>36222.550000000003</v>
      </c>
      <c r="N3120" s="682">
        <v>1</v>
      </c>
      <c r="O3120" s="748">
        <v>6</v>
      </c>
      <c r="P3120" s="749">
        <v>16528.919999999998</v>
      </c>
    </row>
    <row r="3121" spans="1:16" ht="22.5" x14ac:dyDescent="0.2">
      <c r="A3121" s="744">
        <v>480</v>
      </c>
      <c r="B3121" s="744" t="s">
        <v>2598</v>
      </c>
      <c r="C3121" s="744" t="s">
        <v>1201</v>
      </c>
      <c r="D3121" s="746" t="s">
        <v>2700</v>
      </c>
      <c r="E3121" s="750">
        <v>1500</v>
      </c>
      <c r="F3121" s="744" t="s">
        <v>9111</v>
      </c>
      <c r="G3121" s="737" t="s">
        <v>9112</v>
      </c>
      <c r="H3121" s="737" t="s">
        <v>9113</v>
      </c>
      <c r="I3121" s="737" t="s">
        <v>2603</v>
      </c>
      <c r="J3121" s="753" t="s">
        <v>2547</v>
      </c>
      <c r="K3121" s="682">
        <v>1</v>
      </c>
      <c r="L3121" s="748">
        <v>12</v>
      </c>
      <c r="M3121" s="749">
        <v>27724.54</v>
      </c>
      <c r="N3121" s="682">
        <v>1</v>
      </c>
      <c r="O3121" s="748">
        <v>6</v>
      </c>
      <c r="P3121" s="749">
        <v>12358.19</v>
      </c>
    </row>
    <row r="3122" spans="1:16" x14ac:dyDescent="0.2">
      <c r="A3122" s="744">
        <v>480</v>
      </c>
      <c r="B3122" s="744" t="s">
        <v>2598</v>
      </c>
      <c r="C3122" s="744" t="s">
        <v>1201</v>
      </c>
      <c r="D3122" s="746" t="s">
        <v>2700</v>
      </c>
      <c r="E3122" s="750">
        <v>1800</v>
      </c>
      <c r="F3122" s="744" t="s">
        <v>9114</v>
      </c>
      <c r="G3122" s="737" t="s">
        <v>9115</v>
      </c>
      <c r="H3122" s="737" t="s">
        <v>4885</v>
      </c>
      <c r="I3122" s="737" t="s">
        <v>2625</v>
      </c>
      <c r="J3122" s="753" t="s">
        <v>2511</v>
      </c>
      <c r="K3122" s="682">
        <v>5</v>
      </c>
      <c r="L3122" s="748">
        <v>12</v>
      </c>
      <c r="M3122" s="749">
        <v>33050.009999999995</v>
      </c>
      <c r="N3122" s="682">
        <v>2</v>
      </c>
      <c r="O3122" s="748">
        <v>6</v>
      </c>
      <c r="P3122" s="749">
        <v>14647.09</v>
      </c>
    </row>
    <row r="3123" spans="1:16" x14ac:dyDescent="0.2">
      <c r="A3123" s="744">
        <v>480</v>
      </c>
      <c r="B3123" s="744" t="s">
        <v>2598</v>
      </c>
      <c r="C3123" s="744" t="s">
        <v>1201</v>
      </c>
      <c r="D3123" s="746" t="s">
        <v>2700</v>
      </c>
      <c r="E3123" s="750">
        <v>1800</v>
      </c>
      <c r="F3123" s="744" t="s">
        <v>9116</v>
      </c>
      <c r="G3123" s="737" t="s">
        <v>9117</v>
      </c>
      <c r="H3123" s="737" t="s">
        <v>3524</v>
      </c>
      <c r="I3123" s="737" t="s">
        <v>2625</v>
      </c>
      <c r="J3123" s="753" t="s">
        <v>2511</v>
      </c>
      <c r="K3123" s="682">
        <v>1</v>
      </c>
      <c r="L3123" s="748">
        <v>12</v>
      </c>
      <c r="M3123" s="749">
        <v>33082.87999999999</v>
      </c>
      <c r="N3123" s="682">
        <v>1</v>
      </c>
      <c r="O3123" s="748">
        <v>6</v>
      </c>
      <c r="P3123" s="749">
        <v>14724.41</v>
      </c>
    </row>
    <row r="3124" spans="1:16" x14ac:dyDescent="0.2">
      <c r="A3124" s="744">
        <v>480</v>
      </c>
      <c r="B3124" s="744" t="s">
        <v>1264</v>
      </c>
      <c r="C3124" s="744" t="s">
        <v>1201</v>
      </c>
      <c r="D3124" s="746" t="s">
        <v>2719</v>
      </c>
      <c r="E3124" s="750">
        <v>1500</v>
      </c>
      <c r="F3124" s="744" t="s">
        <v>9118</v>
      </c>
      <c r="G3124" s="737" t="s">
        <v>9119</v>
      </c>
      <c r="H3124" s="737" t="s">
        <v>9120</v>
      </c>
      <c r="I3124" s="737" t="s">
        <v>2625</v>
      </c>
      <c r="J3124" s="753" t="s">
        <v>2511</v>
      </c>
      <c r="K3124" s="682">
        <v>1</v>
      </c>
      <c r="L3124" s="748">
        <v>12</v>
      </c>
      <c r="M3124" s="749">
        <v>29565.02</v>
      </c>
      <c r="N3124" s="682">
        <v>1</v>
      </c>
      <c r="O3124" s="748">
        <v>6</v>
      </c>
      <c r="P3124" s="749">
        <v>12929.460000000001</v>
      </c>
    </row>
    <row r="3125" spans="1:16" x14ac:dyDescent="0.2">
      <c r="A3125" s="744">
        <v>480</v>
      </c>
      <c r="B3125" s="744" t="s">
        <v>1264</v>
      </c>
      <c r="C3125" s="744" t="s">
        <v>1201</v>
      </c>
      <c r="D3125" s="746" t="s">
        <v>2746</v>
      </c>
      <c r="E3125" s="750">
        <v>1800</v>
      </c>
      <c r="F3125" s="744" t="s">
        <v>9121</v>
      </c>
      <c r="G3125" s="737" t="s">
        <v>9122</v>
      </c>
      <c r="H3125" s="737" t="s">
        <v>4745</v>
      </c>
      <c r="I3125" s="737" t="s">
        <v>2625</v>
      </c>
      <c r="J3125" s="753" t="s">
        <v>2511</v>
      </c>
      <c r="K3125" s="682">
        <v>1</v>
      </c>
      <c r="L3125" s="748">
        <v>12</v>
      </c>
      <c r="M3125" s="749">
        <v>28208.740000000005</v>
      </c>
      <c r="N3125" s="682">
        <v>1</v>
      </c>
      <c r="O3125" s="748">
        <v>6</v>
      </c>
      <c r="P3125" s="749">
        <v>13591.98</v>
      </c>
    </row>
    <row r="3126" spans="1:16" x14ac:dyDescent="0.2">
      <c r="A3126" s="744">
        <v>480</v>
      </c>
      <c r="B3126" s="744" t="s">
        <v>2598</v>
      </c>
      <c r="C3126" s="744" t="s">
        <v>1201</v>
      </c>
      <c r="D3126" s="746" t="s">
        <v>4931</v>
      </c>
      <c r="E3126" s="750">
        <v>2500</v>
      </c>
      <c r="F3126" s="744" t="s">
        <v>9123</v>
      </c>
      <c r="G3126" s="737" t="s">
        <v>9124</v>
      </c>
      <c r="H3126" s="737" t="s">
        <v>9125</v>
      </c>
      <c r="I3126" s="737" t="s">
        <v>2625</v>
      </c>
      <c r="J3126" s="753" t="s">
        <v>2511</v>
      </c>
      <c r="K3126" s="682">
        <v>5</v>
      </c>
      <c r="L3126" s="748">
        <v>12</v>
      </c>
      <c r="M3126" s="749">
        <v>41526.250000000007</v>
      </c>
      <c r="N3126" s="682">
        <v>2</v>
      </c>
      <c r="O3126" s="748">
        <v>6</v>
      </c>
      <c r="P3126" s="749">
        <v>18887.72</v>
      </c>
    </row>
    <row r="3127" spans="1:16" x14ac:dyDescent="0.2">
      <c r="A3127" s="744">
        <v>480</v>
      </c>
      <c r="B3127" s="744" t="s">
        <v>1264</v>
      </c>
      <c r="C3127" s="744" t="s">
        <v>1201</v>
      </c>
      <c r="D3127" s="746" t="s">
        <v>9126</v>
      </c>
      <c r="E3127" s="750">
        <v>2500</v>
      </c>
      <c r="F3127" s="744" t="s">
        <v>9127</v>
      </c>
      <c r="G3127" s="737" t="s">
        <v>9128</v>
      </c>
      <c r="H3127" s="737" t="s">
        <v>2519</v>
      </c>
      <c r="I3127" s="737" t="s">
        <v>2519</v>
      </c>
      <c r="J3127" s="753" t="s">
        <v>2519</v>
      </c>
      <c r="K3127" s="682">
        <v>5</v>
      </c>
      <c r="L3127" s="748">
        <v>12</v>
      </c>
      <c r="M3127" s="749">
        <v>36642.389999999992</v>
      </c>
      <c r="N3127" s="682"/>
      <c r="O3127" s="748"/>
      <c r="P3127" s="749"/>
    </row>
    <row r="3128" spans="1:16" x14ac:dyDescent="0.2">
      <c r="A3128" s="744">
        <v>480</v>
      </c>
      <c r="B3128" s="744" t="s">
        <v>2598</v>
      </c>
      <c r="C3128" s="744" t="s">
        <v>1201</v>
      </c>
      <c r="D3128" s="746" t="s">
        <v>9129</v>
      </c>
      <c r="E3128" s="750">
        <v>3500</v>
      </c>
      <c r="F3128" s="744" t="s">
        <v>9130</v>
      </c>
      <c r="G3128" s="737" t="s">
        <v>9131</v>
      </c>
      <c r="H3128" s="737" t="s">
        <v>9132</v>
      </c>
      <c r="I3128" s="737" t="s">
        <v>2526</v>
      </c>
      <c r="J3128" s="753" t="s">
        <v>2526</v>
      </c>
      <c r="K3128" s="682">
        <v>5</v>
      </c>
      <c r="L3128" s="748">
        <v>12</v>
      </c>
      <c r="M3128" s="749">
        <v>47148.77</v>
      </c>
      <c r="N3128" s="682">
        <v>2</v>
      </c>
      <c r="O3128" s="748">
        <v>6</v>
      </c>
      <c r="P3128" s="749">
        <v>21716.11</v>
      </c>
    </row>
    <row r="3129" spans="1:16" ht="22.5" x14ac:dyDescent="0.2">
      <c r="A3129" s="744">
        <v>480</v>
      </c>
      <c r="B3129" s="744" t="s">
        <v>1264</v>
      </c>
      <c r="C3129" s="744" t="s">
        <v>1201</v>
      </c>
      <c r="D3129" s="746" t="s">
        <v>2621</v>
      </c>
      <c r="E3129" s="750">
        <v>1800</v>
      </c>
      <c r="F3129" s="744" t="s">
        <v>9133</v>
      </c>
      <c r="G3129" s="737" t="s">
        <v>9134</v>
      </c>
      <c r="H3129" s="737" t="s">
        <v>2519</v>
      </c>
      <c r="I3129" s="737" t="s">
        <v>2519</v>
      </c>
      <c r="J3129" s="753" t="s">
        <v>2519</v>
      </c>
      <c r="K3129" s="682">
        <v>5</v>
      </c>
      <c r="L3129" s="748">
        <v>12</v>
      </c>
      <c r="M3129" s="749">
        <v>32184.300000000003</v>
      </c>
      <c r="N3129" s="682">
        <v>3</v>
      </c>
      <c r="O3129" s="748">
        <v>6</v>
      </c>
      <c r="P3129" s="749">
        <v>14217.279999999999</v>
      </c>
    </row>
    <row r="3130" spans="1:16" x14ac:dyDescent="0.2">
      <c r="A3130" s="744">
        <v>480</v>
      </c>
      <c r="B3130" s="744" t="s">
        <v>2598</v>
      </c>
      <c r="C3130" s="744" t="s">
        <v>1201</v>
      </c>
      <c r="D3130" s="746" t="s">
        <v>2700</v>
      </c>
      <c r="E3130" s="750">
        <v>1800</v>
      </c>
      <c r="F3130" s="744" t="s">
        <v>9135</v>
      </c>
      <c r="G3130" s="737" t="s">
        <v>9136</v>
      </c>
      <c r="H3130" s="737" t="s">
        <v>2587</v>
      </c>
      <c r="I3130" s="737" t="s">
        <v>2526</v>
      </c>
      <c r="J3130" s="753" t="s">
        <v>2526</v>
      </c>
      <c r="K3130" s="682">
        <v>1</v>
      </c>
      <c r="L3130" s="748">
        <v>12</v>
      </c>
      <c r="M3130" s="749">
        <v>33298.240000000005</v>
      </c>
      <c r="N3130" s="682">
        <v>1</v>
      </c>
      <c r="O3130" s="748">
        <v>6</v>
      </c>
      <c r="P3130" s="749">
        <v>14729.039999999999</v>
      </c>
    </row>
    <row r="3131" spans="1:16" x14ac:dyDescent="0.2">
      <c r="A3131" s="744">
        <v>480</v>
      </c>
      <c r="B3131" s="744" t="s">
        <v>2598</v>
      </c>
      <c r="C3131" s="744" t="s">
        <v>1201</v>
      </c>
      <c r="D3131" s="746" t="s">
        <v>2611</v>
      </c>
      <c r="E3131" s="750">
        <v>1500</v>
      </c>
      <c r="F3131" s="744" t="s">
        <v>9137</v>
      </c>
      <c r="G3131" s="737" t="s">
        <v>9138</v>
      </c>
      <c r="H3131" s="737" t="s">
        <v>8618</v>
      </c>
      <c r="I3131" s="737" t="s">
        <v>2625</v>
      </c>
      <c r="J3131" s="753" t="s">
        <v>2511</v>
      </c>
      <c r="K3131" s="682">
        <v>5</v>
      </c>
      <c r="L3131" s="748">
        <v>12</v>
      </c>
      <c r="M3131" s="749">
        <v>23573.219999999998</v>
      </c>
      <c r="N3131" s="682">
        <v>2</v>
      </c>
      <c r="O3131" s="748">
        <v>6</v>
      </c>
      <c r="P3131" s="749">
        <v>9870</v>
      </c>
    </row>
    <row r="3132" spans="1:16" x14ac:dyDescent="0.2">
      <c r="A3132" s="744">
        <v>480</v>
      </c>
      <c r="B3132" s="744" t="s">
        <v>1264</v>
      </c>
      <c r="C3132" s="744" t="s">
        <v>1201</v>
      </c>
      <c r="D3132" s="746" t="s">
        <v>2650</v>
      </c>
      <c r="E3132" s="750">
        <v>2100</v>
      </c>
      <c r="F3132" s="744" t="s">
        <v>9139</v>
      </c>
      <c r="G3132" s="737" t="s">
        <v>9140</v>
      </c>
      <c r="H3132" s="737" t="s">
        <v>2587</v>
      </c>
      <c r="I3132" s="737" t="s">
        <v>2526</v>
      </c>
      <c r="J3132" s="753" t="s">
        <v>2526</v>
      </c>
      <c r="K3132" s="682">
        <v>6</v>
      </c>
      <c r="L3132" s="748">
        <v>12</v>
      </c>
      <c r="M3132" s="749">
        <v>25524.79</v>
      </c>
      <c r="N3132" s="682">
        <v>2</v>
      </c>
      <c r="O3132" s="748">
        <v>6</v>
      </c>
      <c r="P3132" s="749">
        <v>13551.720000000001</v>
      </c>
    </row>
    <row r="3133" spans="1:16" ht="22.5" x14ac:dyDescent="0.2">
      <c r="A3133" s="744">
        <v>480</v>
      </c>
      <c r="B3133" s="744" t="s">
        <v>2598</v>
      </c>
      <c r="C3133" s="744" t="s">
        <v>1201</v>
      </c>
      <c r="D3133" s="746" t="s">
        <v>2865</v>
      </c>
      <c r="E3133" s="750">
        <v>1800</v>
      </c>
      <c r="F3133" s="744" t="s">
        <v>9141</v>
      </c>
      <c r="G3133" s="737" t="s">
        <v>9142</v>
      </c>
      <c r="H3133" s="737" t="s">
        <v>3472</v>
      </c>
      <c r="I3133" s="737" t="s">
        <v>2625</v>
      </c>
      <c r="J3133" s="753" t="s">
        <v>2511</v>
      </c>
      <c r="K3133" s="682">
        <v>5</v>
      </c>
      <c r="L3133" s="748">
        <v>12</v>
      </c>
      <c r="M3133" s="749">
        <v>26935.739999999998</v>
      </c>
      <c r="N3133" s="682">
        <v>2</v>
      </c>
      <c r="O3133" s="748">
        <v>6</v>
      </c>
      <c r="P3133" s="749">
        <v>11667.5</v>
      </c>
    </row>
    <row r="3134" spans="1:16" ht="22.5" x14ac:dyDescent="0.2">
      <c r="A3134" s="744">
        <v>480</v>
      </c>
      <c r="B3134" s="744" t="s">
        <v>1264</v>
      </c>
      <c r="C3134" s="744" t="s">
        <v>1201</v>
      </c>
      <c r="D3134" s="746" t="s">
        <v>2674</v>
      </c>
      <c r="E3134" s="750">
        <v>1500</v>
      </c>
      <c r="F3134" s="744" t="s">
        <v>9143</v>
      </c>
      <c r="G3134" s="737" t="s">
        <v>9144</v>
      </c>
      <c r="H3134" s="737" t="s">
        <v>9145</v>
      </c>
      <c r="I3134" s="737" t="s">
        <v>2625</v>
      </c>
      <c r="J3134" s="753" t="s">
        <v>2511</v>
      </c>
      <c r="K3134" s="682">
        <v>1</v>
      </c>
      <c r="L3134" s="748">
        <v>12</v>
      </c>
      <c r="M3134" s="749">
        <v>29262.65</v>
      </c>
      <c r="N3134" s="682">
        <v>1</v>
      </c>
      <c r="O3134" s="748">
        <v>6</v>
      </c>
      <c r="P3134" s="749">
        <v>12911.25</v>
      </c>
    </row>
    <row r="3135" spans="1:16" x14ac:dyDescent="0.2">
      <c r="A3135" s="744">
        <v>480</v>
      </c>
      <c r="B3135" s="744" t="s">
        <v>2598</v>
      </c>
      <c r="C3135" s="744" t="s">
        <v>1201</v>
      </c>
      <c r="D3135" s="746" t="s">
        <v>2614</v>
      </c>
      <c r="E3135" s="750">
        <v>1500</v>
      </c>
      <c r="F3135" s="744" t="s">
        <v>9146</v>
      </c>
      <c r="G3135" s="737" t="s">
        <v>9147</v>
      </c>
      <c r="H3135" s="737" t="s">
        <v>2873</v>
      </c>
      <c r="I3135" s="737" t="s">
        <v>2625</v>
      </c>
      <c r="J3135" s="753" t="s">
        <v>2511</v>
      </c>
      <c r="K3135" s="682">
        <v>1</v>
      </c>
      <c r="L3135" s="748">
        <v>12</v>
      </c>
      <c r="M3135" s="749">
        <v>29689.989999999998</v>
      </c>
      <c r="N3135" s="682">
        <v>1</v>
      </c>
      <c r="O3135" s="748">
        <v>6</v>
      </c>
      <c r="P3135" s="749">
        <v>12928.75</v>
      </c>
    </row>
    <row r="3136" spans="1:16" x14ac:dyDescent="0.2">
      <c r="A3136" s="744">
        <v>480</v>
      </c>
      <c r="B3136" s="744" t="s">
        <v>2598</v>
      </c>
      <c r="C3136" s="744" t="s">
        <v>1201</v>
      </c>
      <c r="D3136" s="746" t="s">
        <v>4601</v>
      </c>
      <c r="E3136" s="750">
        <v>1500</v>
      </c>
      <c r="F3136" s="744" t="s">
        <v>9148</v>
      </c>
      <c r="G3136" s="737" t="s">
        <v>9149</v>
      </c>
      <c r="H3136" s="737" t="s">
        <v>2587</v>
      </c>
      <c r="I3136" s="737" t="s">
        <v>2526</v>
      </c>
      <c r="J3136" s="753" t="s">
        <v>2526</v>
      </c>
      <c r="K3136" s="682">
        <v>1</v>
      </c>
      <c r="L3136" s="748">
        <v>12</v>
      </c>
      <c r="M3136" s="749">
        <v>26421.489999999998</v>
      </c>
      <c r="N3136" s="682">
        <v>1</v>
      </c>
      <c r="O3136" s="748">
        <v>6</v>
      </c>
      <c r="P3136" s="749">
        <v>12362.11</v>
      </c>
    </row>
    <row r="3137" spans="1:16" ht="22.5" x14ac:dyDescent="0.2">
      <c r="A3137" s="744">
        <v>480</v>
      </c>
      <c r="B3137" s="744" t="s">
        <v>1264</v>
      </c>
      <c r="C3137" s="744" t="s">
        <v>1201</v>
      </c>
      <c r="D3137" s="746" t="s">
        <v>2650</v>
      </c>
      <c r="E3137" s="750">
        <v>2100</v>
      </c>
      <c r="F3137" s="744" t="s">
        <v>9150</v>
      </c>
      <c r="G3137" s="737" t="s">
        <v>9151</v>
      </c>
      <c r="H3137" s="737" t="s">
        <v>2587</v>
      </c>
      <c r="I3137" s="737" t="s">
        <v>2526</v>
      </c>
      <c r="J3137" s="753" t="s">
        <v>2526</v>
      </c>
      <c r="K3137" s="682">
        <v>4</v>
      </c>
      <c r="L3137" s="748">
        <v>7</v>
      </c>
      <c r="M3137" s="749">
        <v>21025.989999999998</v>
      </c>
      <c r="N3137" s="682"/>
      <c r="O3137" s="748"/>
      <c r="P3137" s="749"/>
    </row>
    <row r="3138" spans="1:16" x14ac:dyDescent="0.2">
      <c r="A3138" s="744">
        <v>480</v>
      </c>
      <c r="B3138" s="744" t="s">
        <v>2598</v>
      </c>
      <c r="C3138" s="744" t="s">
        <v>1201</v>
      </c>
      <c r="D3138" s="746" t="s">
        <v>2682</v>
      </c>
      <c r="E3138" s="750">
        <v>1500</v>
      </c>
      <c r="F3138" s="744" t="s">
        <v>9152</v>
      </c>
      <c r="G3138" s="737" t="s">
        <v>9153</v>
      </c>
      <c r="H3138" s="737" t="s">
        <v>2587</v>
      </c>
      <c r="I3138" s="737" t="s">
        <v>2526</v>
      </c>
      <c r="J3138" s="753" t="s">
        <v>2526</v>
      </c>
      <c r="K3138" s="682">
        <v>1</v>
      </c>
      <c r="L3138" s="748">
        <v>12</v>
      </c>
      <c r="M3138" s="749">
        <v>29622.94</v>
      </c>
      <c r="N3138" s="682">
        <v>1</v>
      </c>
      <c r="O3138" s="748">
        <v>6</v>
      </c>
      <c r="P3138" s="749">
        <v>12927.23</v>
      </c>
    </row>
    <row r="3139" spans="1:16" ht="22.5" x14ac:dyDescent="0.2">
      <c r="A3139" s="744">
        <v>480</v>
      </c>
      <c r="B3139" s="744" t="s">
        <v>2598</v>
      </c>
      <c r="C3139" s="744" t="s">
        <v>1201</v>
      </c>
      <c r="D3139" s="746" t="s">
        <v>2621</v>
      </c>
      <c r="E3139" s="750">
        <v>1800</v>
      </c>
      <c r="F3139" s="744" t="s">
        <v>9154</v>
      </c>
      <c r="G3139" s="737" t="s">
        <v>9155</v>
      </c>
      <c r="H3139" s="737" t="s">
        <v>3279</v>
      </c>
      <c r="I3139" s="737" t="s">
        <v>2625</v>
      </c>
      <c r="J3139" s="753" t="s">
        <v>2511</v>
      </c>
      <c r="K3139" s="682">
        <v>5</v>
      </c>
      <c r="L3139" s="748">
        <v>12</v>
      </c>
      <c r="M3139" s="749">
        <v>34291.85</v>
      </c>
      <c r="N3139" s="682">
        <v>2</v>
      </c>
      <c r="O3139" s="748">
        <v>6</v>
      </c>
      <c r="P3139" s="749">
        <v>14730</v>
      </c>
    </row>
    <row r="3140" spans="1:16" ht="22.5" x14ac:dyDescent="0.2">
      <c r="A3140" s="744">
        <v>480</v>
      </c>
      <c r="B3140" s="744" t="s">
        <v>1264</v>
      </c>
      <c r="C3140" s="744" t="s">
        <v>1201</v>
      </c>
      <c r="D3140" s="746" t="s">
        <v>4088</v>
      </c>
      <c r="E3140" s="750">
        <v>2500</v>
      </c>
      <c r="F3140" s="744" t="s">
        <v>9156</v>
      </c>
      <c r="G3140" s="737" t="s">
        <v>9157</v>
      </c>
      <c r="H3140" s="737" t="s">
        <v>4745</v>
      </c>
      <c r="I3140" s="737" t="s">
        <v>2625</v>
      </c>
      <c r="J3140" s="753" t="s">
        <v>2511</v>
      </c>
      <c r="K3140" s="682">
        <v>1</v>
      </c>
      <c r="L3140" s="748">
        <v>12</v>
      </c>
      <c r="M3140" s="749">
        <v>41358.980000000003</v>
      </c>
      <c r="N3140" s="682">
        <v>1</v>
      </c>
      <c r="O3140" s="748">
        <v>6</v>
      </c>
      <c r="P3140" s="749">
        <v>18585.41</v>
      </c>
    </row>
    <row r="3141" spans="1:16" x14ac:dyDescent="0.2">
      <c r="A3141" s="744">
        <v>480</v>
      </c>
      <c r="B3141" s="744" t="s">
        <v>1264</v>
      </c>
      <c r="C3141" s="744" t="s">
        <v>1201</v>
      </c>
      <c r="D3141" s="746" t="s">
        <v>3084</v>
      </c>
      <c r="E3141" s="750">
        <v>1800</v>
      </c>
      <c r="F3141" s="744" t="s">
        <v>9158</v>
      </c>
      <c r="G3141" s="737" t="s">
        <v>9159</v>
      </c>
      <c r="H3141" s="737" t="s">
        <v>2519</v>
      </c>
      <c r="I3141" s="737" t="s">
        <v>2519</v>
      </c>
      <c r="J3141" s="753" t="s">
        <v>2519</v>
      </c>
      <c r="K3141" s="682">
        <v>5</v>
      </c>
      <c r="L3141" s="748">
        <v>12</v>
      </c>
      <c r="M3141" s="749">
        <v>27279.489999999998</v>
      </c>
      <c r="N3141" s="682">
        <v>2</v>
      </c>
      <c r="O3141" s="748">
        <v>6</v>
      </c>
      <c r="P3141" s="749">
        <v>11671</v>
      </c>
    </row>
    <row r="3142" spans="1:16" ht="22.5" x14ac:dyDescent="0.2">
      <c r="A3142" s="744">
        <v>480</v>
      </c>
      <c r="B3142" s="744" t="s">
        <v>1264</v>
      </c>
      <c r="C3142" s="744" t="s">
        <v>1201</v>
      </c>
      <c r="D3142" s="746" t="s">
        <v>2746</v>
      </c>
      <c r="E3142" s="750">
        <v>1500</v>
      </c>
      <c r="F3142" s="744" t="s">
        <v>9160</v>
      </c>
      <c r="G3142" s="737" t="s">
        <v>9161</v>
      </c>
      <c r="H3142" s="737" t="s">
        <v>2587</v>
      </c>
      <c r="I3142" s="737" t="s">
        <v>2526</v>
      </c>
      <c r="J3142" s="753" t="s">
        <v>2526</v>
      </c>
      <c r="K3142" s="682">
        <v>2</v>
      </c>
      <c r="L3142" s="748">
        <v>5</v>
      </c>
      <c r="M3142" s="749">
        <v>11918.539999999999</v>
      </c>
      <c r="N3142" s="682"/>
      <c r="O3142" s="748"/>
      <c r="P3142" s="749"/>
    </row>
    <row r="3143" spans="1:16" x14ac:dyDescent="0.2">
      <c r="A3143" s="744">
        <v>480</v>
      </c>
      <c r="B3143" s="744" t="s">
        <v>1264</v>
      </c>
      <c r="C3143" s="744" t="s">
        <v>1201</v>
      </c>
      <c r="D3143" s="746" t="s">
        <v>2674</v>
      </c>
      <c r="E3143" s="750">
        <v>1500</v>
      </c>
      <c r="F3143" s="744" t="s">
        <v>9162</v>
      </c>
      <c r="G3143" s="737" t="s">
        <v>9163</v>
      </c>
      <c r="H3143" s="737" t="s">
        <v>9164</v>
      </c>
      <c r="I3143" s="737" t="s">
        <v>2526</v>
      </c>
      <c r="J3143" s="753" t="s">
        <v>2526</v>
      </c>
      <c r="K3143" s="682">
        <v>1</v>
      </c>
      <c r="L3143" s="748">
        <v>12</v>
      </c>
      <c r="M3143" s="749">
        <v>29661.4</v>
      </c>
      <c r="N3143" s="682">
        <v>1</v>
      </c>
      <c r="O3143" s="748">
        <v>6</v>
      </c>
      <c r="P3143" s="749">
        <v>12911.09</v>
      </c>
    </row>
    <row r="3144" spans="1:16" ht="22.5" x14ac:dyDescent="0.2">
      <c r="A3144" s="744">
        <v>480</v>
      </c>
      <c r="B3144" s="744" t="s">
        <v>1264</v>
      </c>
      <c r="C3144" s="744" t="s">
        <v>1201</v>
      </c>
      <c r="D3144" s="746" t="s">
        <v>3013</v>
      </c>
      <c r="E3144" s="750">
        <v>4500</v>
      </c>
      <c r="F3144" s="744" t="s">
        <v>9165</v>
      </c>
      <c r="G3144" s="737" t="s">
        <v>9166</v>
      </c>
      <c r="H3144" s="737" t="s">
        <v>3524</v>
      </c>
      <c r="I3144" s="737" t="s">
        <v>2625</v>
      </c>
      <c r="J3144" s="753" t="s">
        <v>2511</v>
      </c>
      <c r="K3144" s="682">
        <v>5</v>
      </c>
      <c r="L3144" s="748">
        <v>12</v>
      </c>
      <c r="M3144" s="749">
        <v>58523.73000000001</v>
      </c>
      <c r="N3144" s="682">
        <v>2</v>
      </c>
      <c r="O3144" s="748">
        <v>6</v>
      </c>
      <c r="P3144" s="749">
        <v>27671.87</v>
      </c>
    </row>
    <row r="3145" spans="1:16" x14ac:dyDescent="0.2">
      <c r="A3145" s="744">
        <v>480</v>
      </c>
      <c r="B3145" s="744" t="s">
        <v>2598</v>
      </c>
      <c r="C3145" s="744" t="s">
        <v>1201</v>
      </c>
      <c r="D3145" s="746" t="s">
        <v>3252</v>
      </c>
      <c r="E3145" s="750">
        <v>2500</v>
      </c>
      <c r="F3145" s="744" t="s">
        <v>9167</v>
      </c>
      <c r="G3145" s="737" t="s">
        <v>9168</v>
      </c>
      <c r="H3145" s="737" t="s">
        <v>2519</v>
      </c>
      <c r="I3145" s="737" t="s">
        <v>2519</v>
      </c>
      <c r="J3145" s="753" t="s">
        <v>2519</v>
      </c>
      <c r="K3145" s="682">
        <v>5</v>
      </c>
      <c r="L3145" s="748">
        <v>12</v>
      </c>
      <c r="M3145" s="749">
        <v>35306.770000000004</v>
      </c>
      <c r="N3145" s="682">
        <v>2</v>
      </c>
      <c r="O3145" s="748">
        <v>6</v>
      </c>
      <c r="P3145" s="749">
        <v>15833.119999999999</v>
      </c>
    </row>
    <row r="3146" spans="1:16" x14ac:dyDescent="0.2">
      <c r="A3146" s="744">
        <v>480</v>
      </c>
      <c r="B3146" s="744" t="s">
        <v>1264</v>
      </c>
      <c r="C3146" s="744" t="s">
        <v>1201</v>
      </c>
      <c r="D3146" s="746" t="s">
        <v>8087</v>
      </c>
      <c r="E3146" s="750">
        <v>2100</v>
      </c>
      <c r="F3146" s="744" t="s">
        <v>9169</v>
      </c>
      <c r="G3146" s="737" t="s">
        <v>9170</v>
      </c>
      <c r="H3146" s="737" t="s">
        <v>2519</v>
      </c>
      <c r="I3146" s="737" t="s">
        <v>2519</v>
      </c>
      <c r="J3146" s="753" t="s">
        <v>2519</v>
      </c>
      <c r="K3146" s="682">
        <v>5</v>
      </c>
      <c r="L3146" s="748">
        <v>12</v>
      </c>
      <c r="M3146" s="749">
        <v>28083.909999999993</v>
      </c>
      <c r="N3146" s="682"/>
      <c r="O3146" s="748"/>
      <c r="P3146" s="749"/>
    </row>
    <row r="3147" spans="1:16" x14ac:dyDescent="0.2">
      <c r="A3147" s="744">
        <v>480</v>
      </c>
      <c r="B3147" s="744" t="s">
        <v>3203</v>
      </c>
      <c r="C3147" s="744" t="s">
        <v>1201</v>
      </c>
      <c r="D3147" s="746" t="s">
        <v>2700</v>
      </c>
      <c r="E3147" s="750">
        <v>1800</v>
      </c>
      <c r="F3147" s="744" t="s">
        <v>9171</v>
      </c>
      <c r="G3147" s="737" t="s">
        <v>9172</v>
      </c>
      <c r="H3147" s="737" t="s">
        <v>2519</v>
      </c>
      <c r="I3147" s="737" t="s">
        <v>2519</v>
      </c>
      <c r="J3147" s="753" t="s">
        <v>2519</v>
      </c>
      <c r="K3147" s="682">
        <v>3</v>
      </c>
      <c r="L3147" s="748">
        <v>8</v>
      </c>
      <c r="M3147" s="749">
        <v>20735.729999999996</v>
      </c>
      <c r="N3147" s="682"/>
      <c r="O3147" s="748"/>
      <c r="P3147" s="749"/>
    </row>
    <row r="3148" spans="1:16" x14ac:dyDescent="0.2">
      <c r="A3148" s="744">
        <v>480</v>
      </c>
      <c r="B3148" s="744" t="s">
        <v>1264</v>
      </c>
      <c r="C3148" s="744" t="s">
        <v>1201</v>
      </c>
      <c r="D3148" s="746" t="s">
        <v>2641</v>
      </c>
      <c r="E3148" s="750">
        <v>2100</v>
      </c>
      <c r="F3148" s="744" t="s">
        <v>9173</v>
      </c>
      <c r="G3148" s="737" t="s">
        <v>9174</v>
      </c>
      <c r="H3148" s="737" t="s">
        <v>9175</v>
      </c>
      <c r="I3148" s="737" t="s">
        <v>2526</v>
      </c>
      <c r="J3148" s="753" t="s">
        <v>2526</v>
      </c>
      <c r="K3148" s="682">
        <v>5</v>
      </c>
      <c r="L3148" s="748">
        <v>12</v>
      </c>
      <c r="M3148" s="749">
        <v>36875.08</v>
      </c>
      <c r="N3148" s="682">
        <v>2</v>
      </c>
      <c r="O3148" s="748">
        <v>6</v>
      </c>
      <c r="P3148" s="749">
        <v>16523.32</v>
      </c>
    </row>
    <row r="3149" spans="1:16" x14ac:dyDescent="0.2">
      <c r="A3149" s="744">
        <v>480</v>
      </c>
      <c r="B3149" s="744" t="s">
        <v>2598</v>
      </c>
      <c r="C3149" s="744" t="s">
        <v>1201</v>
      </c>
      <c r="D3149" s="746" t="s">
        <v>2614</v>
      </c>
      <c r="E3149" s="750">
        <v>1500</v>
      </c>
      <c r="F3149" s="744" t="s">
        <v>9176</v>
      </c>
      <c r="G3149" s="737" t="s">
        <v>9177</v>
      </c>
      <c r="H3149" s="737" t="s">
        <v>2806</v>
      </c>
      <c r="I3149" s="737" t="s">
        <v>2625</v>
      </c>
      <c r="J3149" s="753" t="s">
        <v>2511</v>
      </c>
      <c r="K3149" s="682">
        <v>5</v>
      </c>
      <c r="L3149" s="748">
        <v>12</v>
      </c>
      <c r="M3149" s="749">
        <v>23606.249999999996</v>
      </c>
      <c r="N3149" s="682">
        <v>2</v>
      </c>
      <c r="O3149" s="748">
        <v>6</v>
      </c>
      <c r="P3149" s="749">
        <v>9723.9500000000007</v>
      </c>
    </row>
    <row r="3150" spans="1:16" x14ac:dyDescent="0.2">
      <c r="A3150" s="744">
        <v>480</v>
      </c>
      <c r="B3150" s="744" t="s">
        <v>1264</v>
      </c>
      <c r="C3150" s="744" t="s">
        <v>1201</v>
      </c>
      <c r="D3150" s="746" t="s">
        <v>2650</v>
      </c>
      <c r="E3150" s="750">
        <v>2100</v>
      </c>
      <c r="F3150" s="744" t="s">
        <v>9178</v>
      </c>
      <c r="G3150" s="737" t="s">
        <v>9179</v>
      </c>
      <c r="H3150" s="737" t="s">
        <v>3364</v>
      </c>
      <c r="I3150" s="737" t="s">
        <v>2625</v>
      </c>
      <c r="J3150" s="753" t="s">
        <v>2511</v>
      </c>
      <c r="K3150" s="682">
        <v>2</v>
      </c>
      <c r="L3150" s="748">
        <v>4</v>
      </c>
      <c r="M3150" s="749">
        <v>14131.18</v>
      </c>
      <c r="N3150" s="682"/>
      <c r="O3150" s="748"/>
      <c r="P3150" s="749"/>
    </row>
    <row r="3151" spans="1:16" x14ac:dyDescent="0.2">
      <c r="A3151" s="744">
        <v>480</v>
      </c>
      <c r="B3151" s="744" t="s">
        <v>1264</v>
      </c>
      <c r="C3151" s="744" t="s">
        <v>1201</v>
      </c>
      <c r="D3151" s="746" t="s">
        <v>3446</v>
      </c>
      <c r="E3151" s="750">
        <v>1800</v>
      </c>
      <c r="F3151" s="744" t="s">
        <v>9180</v>
      </c>
      <c r="G3151" s="737" t="s">
        <v>9181</v>
      </c>
      <c r="H3151" s="737" t="s">
        <v>2587</v>
      </c>
      <c r="I3151" s="737" t="s">
        <v>2526</v>
      </c>
      <c r="J3151" s="753" t="s">
        <v>2526</v>
      </c>
      <c r="K3151" s="682">
        <v>1</v>
      </c>
      <c r="L3151" s="748">
        <v>12</v>
      </c>
      <c r="M3151" s="749">
        <v>33230.01</v>
      </c>
      <c r="N3151" s="682">
        <v>1</v>
      </c>
      <c r="O3151" s="748">
        <v>6</v>
      </c>
      <c r="P3151" s="749">
        <v>14699.66</v>
      </c>
    </row>
    <row r="3152" spans="1:16" ht="22.5" x14ac:dyDescent="0.2">
      <c r="A3152" s="744">
        <v>480</v>
      </c>
      <c r="B3152" s="744" t="s">
        <v>1264</v>
      </c>
      <c r="C3152" s="744" t="s">
        <v>1201</v>
      </c>
      <c r="D3152" s="746" t="s">
        <v>9182</v>
      </c>
      <c r="E3152" s="750">
        <v>2500</v>
      </c>
      <c r="F3152" s="744" t="s">
        <v>9183</v>
      </c>
      <c r="G3152" s="737" t="s">
        <v>9184</v>
      </c>
      <c r="H3152" s="737" t="s">
        <v>9185</v>
      </c>
      <c r="I3152" s="737" t="s">
        <v>2526</v>
      </c>
      <c r="J3152" s="753" t="s">
        <v>2526</v>
      </c>
      <c r="K3152" s="682">
        <v>5</v>
      </c>
      <c r="L3152" s="748">
        <v>12</v>
      </c>
      <c r="M3152" s="749">
        <v>34850.840000000004</v>
      </c>
      <c r="N3152" s="682">
        <v>2</v>
      </c>
      <c r="O3152" s="748">
        <v>6</v>
      </c>
      <c r="P3152" s="749">
        <v>15132.6</v>
      </c>
    </row>
    <row r="3153" spans="1:16" x14ac:dyDescent="0.2">
      <c r="A3153" s="744">
        <v>480</v>
      </c>
      <c r="B3153" s="744" t="s">
        <v>2598</v>
      </c>
      <c r="C3153" s="744" t="s">
        <v>1201</v>
      </c>
      <c r="D3153" s="746" t="s">
        <v>2614</v>
      </c>
      <c r="E3153" s="750">
        <v>1500</v>
      </c>
      <c r="F3153" s="744" t="s">
        <v>9186</v>
      </c>
      <c r="G3153" s="737" t="s">
        <v>9187</v>
      </c>
      <c r="H3153" s="737" t="s">
        <v>2587</v>
      </c>
      <c r="I3153" s="737" t="s">
        <v>2526</v>
      </c>
      <c r="J3153" s="753" t="s">
        <v>2526</v>
      </c>
      <c r="K3153" s="682">
        <v>1</v>
      </c>
      <c r="L3153" s="748">
        <v>12</v>
      </c>
      <c r="M3153" s="749">
        <v>29490.299999999996</v>
      </c>
      <c r="N3153" s="682">
        <v>1</v>
      </c>
      <c r="O3153" s="748">
        <v>6</v>
      </c>
      <c r="P3153" s="749">
        <v>12834.44</v>
      </c>
    </row>
    <row r="3154" spans="1:16" x14ac:dyDescent="0.2">
      <c r="A3154" s="744">
        <v>480</v>
      </c>
      <c r="B3154" s="744" t="s">
        <v>2598</v>
      </c>
      <c r="C3154" s="744" t="s">
        <v>1201</v>
      </c>
      <c r="D3154" s="746" t="s">
        <v>8718</v>
      </c>
      <c r="E3154" s="750">
        <v>1500</v>
      </c>
      <c r="F3154" s="744" t="s">
        <v>9188</v>
      </c>
      <c r="G3154" s="737" t="s">
        <v>9189</v>
      </c>
      <c r="H3154" s="737" t="s">
        <v>9003</v>
      </c>
      <c r="I3154" s="737" t="s">
        <v>2625</v>
      </c>
      <c r="J3154" s="753" t="s">
        <v>2511</v>
      </c>
      <c r="K3154" s="682">
        <v>1</v>
      </c>
      <c r="L3154" s="748">
        <v>12</v>
      </c>
      <c r="M3154" s="749">
        <v>29575.870000000003</v>
      </c>
      <c r="N3154" s="682">
        <v>1</v>
      </c>
      <c r="O3154" s="748">
        <v>6</v>
      </c>
      <c r="P3154" s="749">
        <v>12841.53</v>
      </c>
    </row>
    <row r="3155" spans="1:16" x14ac:dyDescent="0.2">
      <c r="A3155" s="744">
        <v>480</v>
      </c>
      <c r="B3155" s="744" t="s">
        <v>1264</v>
      </c>
      <c r="C3155" s="744" t="s">
        <v>1201</v>
      </c>
      <c r="D3155" s="746" t="s">
        <v>3399</v>
      </c>
      <c r="E3155" s="750">
        <v>1500</v>
      </c>
      <c r="F3155" s="744" t="s">
        <v>9190</v>
      </c>
      <c r="G3155" s="737" t="s">
        <v>9191</v>
      </c>
      <c r="H3155" s="737" t="s">
        <v>2587</v>
      </c>
      <c r="I3155" s="737" t="s">
        <v>2526</v>
      </c>
      <c r="J3155" s="753" t="s">
        <v>2526</v>
      </c>
      <c r="K3155" s="682">
        <v>1</v>
      </c>
      <c r="L3155" s="748">
        <v>12</v>
      </c>
      <c r="M3155" s="749">
        <v>29470.53000000001</v>
      </c>
      <c r="N3155" s="682">
        <v>1</v>
      </c>
      <c r="O3155" s="748">
        <v>6</v>
      </c>
      <c r="P3155" s="749">
        <v>12660.14</v>
      </c>
    </row>
    <row r="3156" spans="1:16" x14ac:dyDescent="0.2">
      <c r="A3156" s="744">
        <v>480</v>
      </c>
      <c r="B3156" s="744" t="s">
        <v>2598</v>
      </c>
      <c r="C3156" s="744" t="s">
        <v>1201</v>
      </c>
      <c r="D3156" s="746" t="s">
        <v>2611</v>
      </c>
      <c r="E3156" s="750">
        <v>1500</v>
      </c>
      <c r="F3156" s="744" t="s">
        <v>9192</v>
      </c>
      <c r="G3156" s="737" t="s">
        <v>9193</v>
      </c>
      <c r="H3156" s="737" t="s">
        <v>2519</v>
      </c>
      <c r="I3156" s="737" t="s">
        <v>2519</v>
      </c>
      <c r="J3156" s="753" t="s">
        <v>2519</v>
      </c>
      <c r="K3156" s="682">
        <v>3</v>
      </c>
      <c r="L3156" s="748">
        <v>9</v>
      </c>
      <c r="M3156" s="749">
        <v>14390.09</v>
      </c>
      <c r="N3156" s="682">
        <v>2</v>
      </c>
      <c r="O3156" s="748">
        <v>3</v>
      </c>
      <c r="P3156" s="749">
        <v>1500</v>
      </c>
    </row>
    <row r="3157" spans="1:16" x14ac:dyDescent="0.2">
      <c r="A3157" s="744">
        <v>480</v>
      </c>
      <c r="B3157" s="744" t="s">
        <v>1264</v>
      </c>
      <c r="C3157" s="744" t="s">
        <v>1201</v>
      </c>
      <c r="D3157" s="746" t="s">
        <v>3274</v>
      </c>
      <c r="E3157" s="750">
        <v>2100</v>
      </c>
      <c r="F3157" s="744" t="s">
        <v>9194</v>
      </c>
      <c r="G3157" s="737" t="s">
        <v>9195</v>
      </c>
      <c r="H3157" s="737" t="s">
        <v>2519</v>
      </c>
      <c r="I3157" s="737" t="s">
        <v>2519</v>
      </c>
      <c r="J3157" s="753" t="s">
        <v>2519</v>
      </c>
      <c r="K3157" s="682">
        <v>5</v>
      </c>
      <c r="L3157" s="748">
        <v>9</v>
      </c>
      <c r="M3157" s="749">
        <v>25712.190000000002</v>
      </c>
      <c r="N3157" s="682"/>
      <c r="O3157" s="748"/>
      <c r="P3157" s="749"/>
    </row>
    <row r="3158" spans="1:16" x14ac:dyDescent="0.2">
      <c r="A3158" s="744">
        <v>480</v>
      </c>
      <c r="B3158" s="744" t="s">
        <v>1264</v>
      </c>
      <c r="C3158" s="744" t="s">
        <v>1201</v>
      </c>
      <c r="D3158" s="746" t="s">
        <v>9196</v>
      </c>
      <c r="E3158" s="750">
        <v>4500</v>
      </c>
      <c r="F3158" s="744" t="s">
        <v>9197</v>
      </c>
      <c r="G3158" s="737" t="s">
        <v>9198</v>
      </c>
      <c r="H3158" s="737" t="s">
        <v>5692</v>
      </c>
      <c r="I3158" s="737" t="s">
        <v>2625</v>
      </c>
      <c r="J3158" s="753" t="s">
        <v>2511</v>
      </c>
      <c r="K3158" s="682">
        <v>5</v>
      </c>
      <c r="L3158" s="748">
        <v>12</v>
      </c>
      <c r="M3158" s="749">
        <v>59218.44</v>
      </c>
      <c r="N3158" s="682">
        <v>2</v>
      </c>
      <c r="O3158" s="748">
        <v>6</v>
      </c>
      <c r="P3158" s="749">
        <v>27845.93</v>
      </c>
    </row>
    <row r="3159" spans="1:16" x14ac:dyDescent="0.2">
      <c r="A3159" s="744">
        <v>480</v>
      </c>
      <c r="B3159" s="744" t="s">
        <v>2598</v>
      </c>
      <c r="C3159" s="744" t="s">
        <v>1201</v>
      </c>
      <c r="D3159" s="746" t="s">
        <v>2614</v>
      </c>
      <c r="E3159" s="750">
        <v>1500</v>
      </c>
      <c r="F3159" s="744" t="s">
        <v>9199</v>
      </c>
      <c r="G3159" s="737" t="s">
        <v>9200</v>
      </c>
      <c r="H3159" s="737" t="s">
        <v>2587</v>
      </c>
      <c r="I3159" s="737" t="s">
        <v>2526</v>
      </c>
      <c r="J3159" s="753" t="s">
        <v>2526</v>
      </c>
      <c r="K3159" s="682">
        <v>1</v>
      </c>
      <c r="L3159" s="748">
        <v>12</v>
      </c>
      <c r="M3159" s="749">
        <v>25479.849999999995</v>
      </c>
      <c r="N3159" s="682">
        <v>1</v>
      </c>
      <c r="O3159" s="748">
        <v>6</v>
      </c>
      <c r="P3159" s="749">
        <v>12929.03</v>
      </c>
    </row>
    <row r="3160" spans="1:16" ht="22.5" x14ac:dyDescent="0.2">
      <c r="A3160" s="744">
        <v>480</v>
      </c>
      <c r="B3160" s="744" t="s">
        <v>1264</v>
      </c>
      <c r="C3160" s="744" t="s">
        <v>1201</v>
      </c>
      <c r="D3160" s="746" t="s">
        <v>2614</v>
      </c>
      <c r="E3160" s="750">
        <v>1500</v>
      </c>
      <c r="F3160" s="744" t="s">
        <v>9201</v>
      </c>
      <c r="G3160" s="737" t="s">
        <v>9202</v>
      </c>
      <c r="H3160" s="737" t="s">
        <v>9203</v>
      </c>
      <c r="I3160" s="737" t="s">
        <v>2625</v>
      </c>
      <c r="J3160" s="753" t="s">
        <v>2511</v>
      </c>
      <c r="K3160" s="682">
        <v>5</v>
      </c>
      <c r="L3160" s="748">
        <v>12</v>
      </c>
      <c r="M3160" s="749">
        <v>29288.590000000007</v>
      </c>
      <c r="N3160" s="682">
        <v>2</v>
      </c>
      <c r="O3160" s="748">
        <v>6</v>
      </c>
      <c r="P3160" s="749">
        <v>12833.2</v>
      </c>
    </row>
    <row r="3161" spans="1:16" x14ac:dyDescent="0.2">
      <c r="A3161" s="744">
        <v>480</v>
      </c>
      <c r="B3161" s="744" t="s">
        <v>2598</v>
      </c>
      <c r="C3161" s="744" t="s">
        <v>1201</v>
      </c>
      <c r="D3161" s="746" t="s">
        <v>2865</v>
      </c>
      <c r="E3161" s="750">
        <v>1800</v>
      </c>
      <c r="F3161" s="744" t="s">
        <v>9204</v>
      </c>
      <c r="G3161" s="737" t="s">
        <v>9205</v>
      </c>
      <c r="H3161" s="737" t="s">
        <v>2519</v>
      </c>
      <c r="I3161" s="737" t="s">
        <v>2519</v>
      </c>
      <c r="J3161" s="753" t="s">
        <v>2519</v>
      </c>
      <c r="K3161" s="682">
        <v>5</v>
      </c>
      <c r="L3161" s="748">
        <v>12</v>
      </c>
      <c r="M3161" s="749">
        <v>26476.219999999994</v>
      </c>
      <c r="N3161" s="682">
        <v>2</v>
      </c>
      <c r="O3161" s="748">
        <v>6</v>
      </c>
      <c r="P3161" s="749">
        <v>11669.869999999999</v>
      </c>
    </row>
    <row r="3162" spans="1:16" x14ac:dyDescent="0.2">
      <c r="A3162" s="744">
        <v>480</v>
      </c>
      <c r="B3162" s="744" t="s">
        <v>2598</v>
      </c>
      <c r="C3162" s="744" t="s">
        <v>1201</v>
      </c>
      <c r="D3162" s="746" t="s">
        <v>2809</v>
      </c>
      <c r="E3162" s="750">
        <v>1500</v>
      </c>
      <c r="F3162" s="744" t="s">
        <v>9206</v>
      </c>
      <c r="G3162" s="737" t="s">
        <v>9207</v>
      </c>
      <c r="H3162" s="737" t="s">
        <v>2519</v>
      </c>
      <c r="I3162" s="737" t="s">
        <v>2519</v>
      </c>
      <c r="J3162" s="753" t="s">
        <v>2519</v>
      </c>
      <c r="K3162" s="682">
        <v>5</v>
      </c>
      <c r="L3162" s="748">
        <v>12</v>
      </c>
      <c r="M3162" s="749">
        <v>23623.63</v>
      </c>
      <c r="N3162" s="682">
        <v>2</v>
      </c>
      <c r="O3162" s="748">
        <v>6</v>
      </c>
      <c r="P3162" s="749">
        <v>9928.130000000001</v>
      </c>
    </row>
    <row r="3163" spans="1:16" x14ac:dyDescent="0.2">
      <c r="A3163" s="744">
        <v>480</v>
      </c>
      <c r="B3163" s="744" t="s">
        <v>1264</v>
      </c>
      <c r="C3163" s="744" t="s">
        <v>1201</v>
      </c>
      <c r="D3163" s="746" t="s">
        <v>3084</v>
      </c>
      <c r="E3163" s="750">
        <v>1800</v>
      </c>
      <c r="F3163" s="744" t="s">
        <v>9208</v>
      </c>
      <c r="G3163" s="737" t="s">
        <v>9209</v>
      </c>
      <c r="H3163" s="737" t="s">
        <v>2519</v>
      </c>
      <c r="I3163" s="737" t="s">
        <v>2519</v>
      </c>
      <c r="J3163" s="753" t="s">
        <v>2519</v>
      </c>
      <c r="K3163" s="682">
        <v>5</v>
      </c>
      <c r="L3163" s="748">
        <v>12</v>
      </c>
      <c r="M3163" s="749">
        <v>27049.62</v>
      </c>
      <c r="N3163" s="682">
        <v>2</v>
      </c>
      <c r="O3163" s="748">
        <v>6</v>
      </c>
      <c r="P3163" s="749">
        <v>11850</v>
      </c>
    </row>
    <row r="3164" spans="1:16" ht="22.5" x14ac:dyDescent="0.2">
      <c r="A3164" s="744">
        <v>480</v>
      </c>
      <c r="B3164" s="744" t="s">
        <v>1264</v>
      </c>
      <c r="C3164" s="744" t="s">
        <v>1201</v>
      </c>
      <c r="D3164" s="746" t="s">
        <v>4450</v>
      </c>
      <c r="E3164" s="750">
        <v>2500</v>
      </c>
      <c r="F3164" s="744" t="s">
        <v>9210</v>
      </c>
      <c r="G3164" s="737" t="s">
        <v>9211</v>
      </c>
      <c r="H3164" s="737" t="s">
        <v>9212</v>
      </c>
      <c r="I3164" s="737" t="s">
        <v>2625</v>
      </c>
      <c r="J3164" s="753" t="s">
        <v>2511</v>
      </c>
      <c r="K3164" s="682">
        <v>1</v>
      </c>
      <c r="L3164" s="748">
        <v>12</v>
      </c>
      <c r="M3164" s="749">
        <v>40651.869999999995</v>
      </c>
      <c r="N3164" s="682">
        <v>1</v>
      </c>
      <c r="O3164" s="748">
        <v>6</v>
      </c>
      <c r="P3164" s="749">
        <v>18728.75</v>
      </c>
    </row>
    <row r="3165" spans="1:16" x14ac:dyDescent="0.2">
      <c r="A3165" s="744">
        <v>480</v>
      </c>
      <c r="B3165" s="744" t="s">
        <v>2598</v>
      </c>
      <c r="C3165" s="744" t="s">
        <v>1201</v>
      </c>
      <c r="D3165" s="746" t="s">
        <v>2614</v>
      </c>
      <c r="E3165" s="750">
        <v>1500</v>
      </c>
      <c r="F3165" s="744" t="s">
        <v>9213</v>
      </c>
      <c r="G3165" s="737" t="s">
        <v>9214</v>
      </c>
      <c r="H3165" s="737" t="s">
        <v>5943</v>
      </c>
      <c r="I3165" s="737" t="s">
        <v>2625</v>
      </c>
      <c r="J3165" s="753" t="s">
        <v>2511</v>
      </c>
      <c r="K3165" s="682">
        <v>1</v>
      </c>
      <c r="L3165" s="748">
        <v>12</v>
      </c>
      <c r="M3165" s="749">
        <v>29284.829999999994</v>
      </c>
      <c r="N3165" s="682">
        <v>1</v>
      </c>
      <c r="O3165" s="748">
        <v>6</v>
      </c>
      <c r="P3165" s="749">
        <v>12675.81</v>
      </c>
    </row>
    <row r="3166" spans="1:16" x14ac:dyDescent="0.2">
      <c r="A3166" s="744">
        <v>480</v>
      </c>
      <c r="B3166" s="744" t="s">
        <v>1264</v>
      </c>
      <c r="C3166" s="744" t="s">
        <v>1201</v>
      </c>
      <c r="D3166" s="746" t="s">
        <v>9215</v>
      </c>
      <c r="E3166" s="750">
        <v>3100</v>
      </c>
      <c r="F3166" s="744" t="s">
        <v>9216</v>
      </c>
      <c r="G3166" s="737" t="s">
        <v>9217</v>
      </c>
      <c r="H3166" s="737" t="s">
        <v>2806</v>
      </c>
      <c r="I3166" s="737" t="s">
        <v>2625</v>
      </c>
      <c r="J3166" s="753" t="s">
        <v>2511</v>
      </c>
      <c r="K3166" s="682">
        <v>5</v>
      </c>
      <c r="L3166" s="748">
        <v>12</v>
      </c>
      <c r="M3166" s="749">
        <v>42669.44999999999</v>
      </c>
      <c r="N3166" s="682">
        <v>2</v>
      </c>
      <c r="O3166" s="748">
        <v>6</v>
      </c>
      <c r="P3166" s="749">
        <v>19225.38</v>
      </c>
    </row>
    <row r="3167" spans="1:16" ht="22.5" x14ac:dyDescent="0.2">
      <c r="A3167" s="744">
        <v>480</v>
      </c>
      <c r="B3167" s="744" t="s">
        <v>2598</v>
      </c>
      <c r="C3167" s="744" t="s">
        <v>1201</v>
      </c>
      <c r="D3167" s="746" t="s">
        <v>3252</v>
      </c>
      <c r="E3167" s="750">
        <v>2500</v>
      </c>
      <c r="F3167" s="744" t="s">
        <v>9218</v>
      </c>
      <c r="G3167" s="737" t="s">
        <v>9219</v>
      </c>
      <c r="H3167" s="737" t="s">
        <v>7123</v>
      </c>
      <c r="I3167" s="737" t="s">
        <v>2625</v>
      </c>
      <c r="J3167" s="753" t="s">
        <v>2511</v>
      </c>
      <c r="K3167" s="682">
        <v>4</v>
      </c>
      <c r="L3167" s="748">
        <v>9</v>
      </c>
      <c r="M3167" s="749">
        <v>37785.79</v>
      </c>
      <c r="N3167" s="682">
        <v>1</v>
      </c>
      <c r="O3167" s="748">
        <v>6</v>
      </c>
      <c r="P3167" s="749">
        <v>15912.99</v>
      </c>
    </row>
    <row r="3168" spans="1:16" ht="22.5" x14ac:dyDescent="0.2">
      <c r="A3168" s="744">
        <v>480</v>
      </c>
      <c r="B3168" s="744" t="s">
        <v>2598</v>
      </c>
      <c r="C3168" s="744" t="s">
        <v>1201</v>
      </c>
      <c r="D3168" s="746" t="s">
        <v>2614</v>
      </c>
      <c r="E3168" s="750">
        <v>1500</v>
      </c>
      <c r="F3168" s="744" t="s">
        <v>9220</v>
      </c>
      <c r="G3168" s="737" t="s">
        <v>9221</v>
      </c>
      <c r="H3168" s="737" t="s">
        <v>9222</v>
      </c>
      <c r="I3168" s="737" t="s">
        <v>2526</v>
      </c>
      <c r="J3168" s="753" t="s">
        <v>2526</v>
      </c>
      <c r="K3168" s="682">
        <v>4</v>
      </c>
      <c r="L3168" s="748">
        <v>12</v>
      </c>
      <c r="M3168" s="749">
        <v>29149.719999999994</v>
      </c>
      <c r="N3168" s="682">
        <v>1</v>
      </c>
      <c r="O3168" s="748">
        <v>6</v>
      </c>
      <c r="P3168" s="749">
        <v>12918.900000000001</v>
      </c>
    </row>
    <row r="3169" spans="1:16" x14ac:dyDescent="0.2">
      <c r="A3169" s="744">
        <v>480</v>
      </c>
      <c r="B3169" s="744" t="s">
        <v>2598</v>
      </c>
      <c r="C3169" s="744" t="s">
        <v>1201</v>
      </c>
      <c r="D3169" s="746" t="s">
        <v>2614</v>
      </c>
      <c r="E3169" s="750">
        <v>1500</v>
      </c>
      <c r="F3169" s="744" t="s">
        <v>9223</v>
      </c>
      <c r="G3169" s="737" t="s">
        <v>9224</v>
      </c>
      <c r="H3169" s="737" t="s">
        <v>9225</v>
      </c>
      <c r="I3169" s="737" t="s">
        <v>2625</v>
      </c>
      <c r="J3169" s="753" t="s">
        <v>2511</v>
      </c>
      <c r="K3169" s="682">
        <v>1</v>
      </c>
      <c r="L3169" s="748">
        <v>12</v>
      </c>
      <c r="M3169" s="749">
        <v>29649.870000000003</v>
      </c>
      <c r="N3169" s="682">
        <v>1</v>
      </c>
      <c r="O3169" s="748">
        <v>6</v>
      </c>
      <c r="P3169" s="749">
        <v>13129.720000000001</v>
      </c>
    </row>
    <row r="3170" spans="1:16" x14ac:dyDescent="0.2">
      <c r="A3170" s="744">
        <v>480</v>
      </c>
      <c r="B3170" s="744" t="s">
        <v>2598</v>
      </c>
      <c r="C3170" s="744" t="s">
        <v>1201</v>
      </c>
      <c r="D3170" s="746" t="s">
        <v>2865</v>
      </c>
      <c r="E3170" s="750">
        <v>1800</v>
      </c>
      <c r="F3170" s="744" t="s">
        <v>9226</v>
      </c>
      <c r="G3170" s="737" t="s">
        <v>9227</v>
      </c>
      <c r="H3170" s="737" t="s">
        <v>2519</v>
      </c>
      <c r="I3170" s="737" t="s">
        <v>2519</v>
      </c>
      <c r="J3170" s="753" t="s">
        <v>2519</v>
      </c>
      <c r="K3170" s="682">
        <v>5</v>
      </c>
      <c r="L3170" s="748">
        <v>12</v>
      </c>
      <c r="M3170" s="749">
        <v>26545.200000000001</v>
      </c>
      <c r="N3170" s="682">
        <v>2</v>
      </c>
      <c r="O3170" s="748">
        <v>6</v>
      </c>
      <c r="P3170" s="749">
        <v>11669.99</v>
      </c>
    </row>
    <row r="3171" spans="1:16" x14ac:dyDescent="0.2">
      <c r="A3171" s="744">
        <v>480</v>
      </c>
      <c r="B3171" s="744" t="s">
        <v>1264</v>
      </c>
      <c r="C3171" s="744" t="s">
        <v>1201</v>
      </c>
      <c r="D3171" s="746" t="s">
        <v>2945</v>
      </c>
      <c r="E3171" s="750">
        <v>2000</v>
      </c>
      <c r="F3171" s="744" t="s">
        <v>9228</v>
      </c>
      <c r="G3171" s="737" t="s">
        <v>9229</v>
      </c>
      <c r="H3171" s="737" t="s">
        <v>2945</v>
      </c>
      <c r="I3171" s="737" t="s">
        <v>2526</v>
      </c>
      <c r="J3171" s="753" t="s">
        <v>2526</v>
      </c>
      <c r="K3171" s="682">
        <v>5</v>
      </c>
      <c r="L3171" s="748">
        <v>12</v>
      </c>
      <c r="M3171" s="749">
        <v>35637.150000000016</v>
      </c>
      <c r="N3171" s="682">
        <v>2</v>
      </c>
      <c r="O3171" s="748">
        <v>6</v>
      </c>
      <c r="P3171" s="749">
        <v>15921.49</v>
      </c>
    </row>
    <row r="3172" spans="1:16" x14ac:dyDescent="0.2">
      <c r="A3172" s="744">
        <v>480</v>
      </c>
      <c r="B3172" s="744" t="s">
        <v>2598</v>
      </c>
      <c r="C3172" s="744" t="s">
        <v>1201</v>
      </c>
      <c r="D3172" s="746" t="s">
        <v>2614</v>
      </c>
      <c r="E3172" s="750">
        <v>1500</v>
      </c>
      <c r="F3172" s="744" t="s">
        <v>9230</v>
      </c>
      <c r="G3172" s="737" t="s">
        <v>9231</v>
      </c>
      <c r="H3172" s="737" t="s">
        <v>2640</v>
      </c>
      <c r="I3172" s="737" t="s">
        <v>2625</v>
      </c>
      <c r="J3172" s="753" t="s">
        <v>2511</v>
      </c>
      <c r="K3172" s="682">
        <v>1</v>
      </c>
      <c r="L3172" s="748">
        <v>12</v>
      </c>
      <c r="M3172" s="749">
        <v>28704.799999999996</v>
      </c>
      <c r="N3172" s="682">
        <v>1</v>
      </c>
      <c r="O3172" s="748">
        <v>6</v>
      </c>
      <c r="P3172" s="749">
        <v>12605.990000000002</v>
      </c>
    </row>
    <row r="3173" spans="1:16" x14ac:dyDescent="0.2">
      <c r="A3173" s="744">
        <v>480</v>
      </c>
      <c r="B3173" s="744" t="s">
        <v>2598</v>
      </c>
      <c r="C3173" s="744" t="s">
        <v>1201</v>
      </c>
      <c r="D3173" s="746" t="s">
        <v>2700</v>
      </c>
      <c r="E3173" s="750">
        <v>1800</v>
      </c>
      <c r="F3173" s="744" t="s">
        <v>9232</v>
      </c>
      <c r="G3173" s="737" t="s">
        <v>9233</v>
      </c>
      <c r="H3173" s="737" t="s">
        <v>2519</v>
      </c>
      <c r="I3173" s="737" t="s">
        <v>2519</v>
      </c>
      <c r="J3173" s="753" t="s">
        <v>2519</v>
      </c>
      <c r="K3173" s="682">
        <v>5</v>
      </c>
      <c r="L3173" s="748">
        <v>12</v>
      </c>
      <c r="M3173" s="749">
        <v>27176.589999999993</v>
      </c>
      <c r="N3173" s="682">
        <v>2</v>
      </c>
      <c r="O3173" s="748">
        <v>6</v>
      </c>
      <c r="P3173" s="749">
        <v>11729.619999999999</v>
      </c>
    </row>
    <row r="3174" spans="1:16" x14ac:dyDescent="0.2">
      <c r="A3174" s="744">
        <v>480</v>
      </c>
      <c r="B3174" s="744" t="s">
        <v>1264</v>
      </c>
      <c r="C3174" s="744" t="s">
        <v>1201</v>
      </c>
      <c r="D3174" s="746" t="s">
        <v>3793</v>
      </c>
      <c r="E3174" s="750">
        <v>1800</v>
      </c>
      <c r="F3174" s="744" t="s">
        <v>9234</v>
      </c>
      <c r="G3174" s="737" t="s">
        <v>9235</v>
      </c>
      <c r="H3174" s="737" t="s">
        <v>9236</v>
      </c>
      <c r="I3174" s="737" t="s">
        <v>2625</v>
      </c>
      <c r="J3174" s="753" t="s">
        <v>2511</v>
      </c>
      <c r="K3174" s="682">
        <v>1</v>
      </c>
      <c r="L3174" s="748">
        <v>12</v>
      </c>
      <c r="M3174" s="749">
        <v>32646.209999999992</v>
      </c>
      <c r="N3174" s="682">
        <v>1</v>
      </c>
      <c r="O3174" s="748">
        <v>6</v>
      </c>
      <c r="P3174" s="749">
        <v>14570.43</v>
      </c>
    </row>
    <row r="3175" spans="1:16" x14ac:dyDescent="0.2">
      <c r="A3175" s="744">
        <v>480</v>
      </c>
      <c r="B3175" s="744" t="s">
        <v>1264</v>
      </c>
      <c r="C3175" s="744" t="s">
        <v>1201</v>
      </c>
      <c r="D3175" s="746" t="s">
        <v>2700</v>
      </c>
      <c r="E3175" s="750">
        <v>1800</v>
      </c>
      <c r="F3175" s="744" t="s">
        <v>9237</v>
      </c>
      <c r="G3175" s="737" t="s">
        <v>9238</v>
      </c>
      <c r="H3175" s="737" t="s">
        <v>2509</v>
      </c>
      <c r="I3175" s="737" t="s">
        <v>2625</v>
      </c>
      <c r="J3175" s="753" t="s">
        <v>2511</v>
      </c>
      <c r="K3175" s="682">
        <v>1</v>
      </c>
      <c r="L3175" s="748">
        <v>8</v>
      </c>
      <c r="M3175" s="749">
        <v>23530.589999999997</v>
      </c>
      <c r="N3175" s="682"/>
      <c r="O3175" s="748"/>
      <c r="P3175" s="749"/>
    </row>
    <row r="3176" spans="1:16" x14ac:dyDescent="0.2">
      <c r="A3176" s="744">
        <v>480</v>
      </c>
      <c r="B3176" s="744" t="s">
        <v>2598</v>
      </c>
      <c r="C3176" s="744" t="s">
        <v>1201</v>
      </c>
      <c r="D3176" s="746" t="s">
        <v>2865</v>
      </c>
      <c r="E3176" s="750">
        <v>1800</v>
      </c>
      <c r="F3176" s="744" t="s">
        <v>9239</v>
      </c>
      <c r="G3176" s="737" t="s">
        <v>9240</v>
      </c>
      <c r="H3176" s="737" t="s">
        <v>2519</v>
      </c>
      <c r="I3176" s="737" t="s">
        <v>2519</v>
      </c>
      <c r="J3176" s="753" t="s">
        <v>2519</v>
      </c>
      <c r="K3176" s="682">
        <v>5</v>
      </c>
      <c r="L3176" s="748">
        <v>12</v>
      </c>
      <c r="M3176" s="749">
        <v>26863.21</v>
      </c>
      <c r="N3176" s="682">
        <v>2</v>
      </c>
      <c r="O3176" s="748">
        <v>6</v>
      </c>
      <c r="P3176" s="749">
        <v>11180.119999999999</v>
      </c>
    </row>
    <row r="3177" spans="1:16" x14ac:dyDescent="0.2">
      <c r="A3177" s="744">
        <v>480</v>
      </c>
      <c r="B3177" s="744" t="s">
        <v>2598</v>
      </c>
      <c r="C3177" s="744" t="s">
        <v>1201</v>
      </c>
      <c r="D3177" s="746" t="s">
        <v>2614</v>
      </c>
      <c r="E3177" s="750">
        <v>1500</v>
      </c>
      <c r="F3177" s="744" t="s">
        <v>9241</v>
      </c>
      <c r="G3177" s="737" t="s">
        <v>9242</v>
      </c>
      <c r="H3177" s="737" t="s">
        <v>2587</v>
      </c>
      <c r="I3177" s="737" t="s">
        <v>2526</v>
      </c>
      <c r="J3177" s="753" t="s">
        <v>2526</v>
      </c>
      <c r="K3177" s="682">
        <v>1</v>
      </c>
      <c r="L3177" s="748">
        <v>12</v>
      </c>
      <c r="M3177" s="749">
        <v>29490.570000000007</v>
      </c>
      <c r="N3177" s="682">
        <v>1</v>
      </c>
      <c r="O3177" s="748">
        <v>6</v>
      </c>
      <c r="P3177" s="749">
        <v>12796.66</v>
      </c>
    </row>
    <row r="3178" spans="1:16" x14ac:dyDescent="0.2">
      <c r="A3178" s="744">
        <v>480</v>
      </c>
      <c r="B3178" s="744" t="s">
        <v>1264</v>
      </c>
      <c r="C3178" s="744" t="s">
        <v>1201</v>
      </c>
      <c r="D3178" s="746" t="s">
        <v>3274</v>
      </c>
      <c r="E3178" s="750">
        <v>2400</v>
      </c>
      <c r="F3178" s="744" t="s">
        <v>9243</v>
      </c>
      <c r="G3178" s="737" t="s">
        <v>9244</v>
      </c>
      <c r="H3178" s="737" t="s">
        <v>2519</v>
      </c>
      <c r="I3178" s="737" t="s">
        <v>2519</v>
      </c>
      <c r="J3178" s="753" t="s">
        <v>2519</v>
      </c>
      <c r="K3178" s="682">
        <v>1</v>
      </c>
      <c r="L3178" s="748">
        <v>9</v>
      </c>
      <c r="M3178" s="749">
        <v>5863.87</v>
      </c>
      <c r="N3178" s="682"/>
      <c r="O3178" s="748"/>
      <c r="P3178" s="749"/>
    </row>
    <row r="3179" spans="1:16" ht="22.5" x14ac:dyDescent="0.2">
      <c r="A3179" s="744">
        <v>480</v>
      </c>
      <c r="B3179" s="744" t="s">
        <v>1264</v>
      </c>
      <c r="C3179" s="744" t="s">
        <v>1201</v>
      </c>
      <c r="D3179" s="746" t="s">
        <v>6179</v>
      </c>
      <c r="E3179" s="750">
        <v>2500</v>
      </c>
      <c r="F3179" s="744" t="s">
        <v>9245</v>
      </c>
      <c r="G3179" s="737" t="s">
        <v>9246</v>
      </c>
      <c r="H3179" s="737" t="s">
        <v>9247</v>
      </c>
      <c r="I3179" s="737" t="s">
        <v>2526</v>
      </c>
      <c r="J3179" s="753" t="s">
        <v>2526</v>
      </c>
      <c r="K3179" s="682">
        <v>1</v>
      </c>
      <c r="L3179" s="748">
        <v>12</v>
      </c>
      <c r="M3179" s="749">
        <v>39812.480000000003</v>
      </c>
      <c r="N3179" s="682">
        <v>1</v>
      </c>
      <c r="O3179" s="748">
        <v>6</v>
      </c>
      <c r="P3179" s="749">
        <v>8858.119999999999</v>
      </c>
    </row>
    <row r="3180" spans="1:16" x14ac:dyDescent="0.2">
      <c r="A3180" s="744">
        <v>480</v>
      </c>
      <c r="B3180" s="744" t="s">
        <v>2598</v>
      </c>
      <c r="C3180" s="744" t="s">
        <v>1201</v>
      </c>
      <c r="D3180" s="746" t="s">
        <v>2614</v>
      </c>
      <c r="E3180" s="750">
        <v>1500</v>
      </c>
      <c r="F3180" s="744" t="s">
        <v>9248</v>
      </c>
      <c r="G3180" s="737" t="s">
        <v>9249</v>
      </c>
      <c r="H3180" s="737" t="s">
        <v>2519</v>
      </c>
      <c r="I3180" s="737" t="s">
        <v>2519</v>
      </c>
      <c r="J3180" s="753" t="s">
        <v>2519</v>
      </c>
      <c r="K3180" s="682">
        <v>5</v>
      </c>
      <c r="L3180" s="748">
        <v>12</v>
      </c>
      <c r="M3180" s="749">
        <v>24628.450000000004</v>
      </c>
      <c r="N3180" s="682">
        <v>2</v>
      </c>
      <c r="O3180" s="748">
        <v>6</v>
      </c>
      <c r="P3180" s="749">
        <v>9759.7900000000009</v>
      </c>
    </row>
    <row r="3181" spans="1:16" x14ac:dyDescent="0.2">
      <c r="A3181" s="744">
        <v>480</v>
      </c>
      <c r="B3181" s="744" t="s">
        <v>1264</v>
      </c>
      <c r="C3181" s="744" t="s">
        <v>1201</v>
      </c>
      <c r="D3181" s="746" t="s">
        <v>6040</v>
      </c>
      <c r="E3181" s="750">
        <v>1500</v>
      </c>
      <c r="F3181" s="744" t="s">
        <v>9250</v>
      </c>
      <c r="G3181" s="737" t="s">
        <v>9251</v>
      </c>
      <c r="H3181" s="737" t="s">
        <v>2624</v>
      </c>
      <c r="I3181" s="737" t="s">
        <v>2625</v>
      </c>
      <c r="J3181" s="753" t="s">
        <v>2511</v>
      </c>
      <c r="K3181" s="682">
        <v>5</v>
      </c>
      <c r="L3181" s="748">
        <v>12</v>
      </c>
      <c r="M3181" s="749">
        <v>23017.670000000002</v>
      </c>
      <c r="N3181" s="682">
        <v>2</v>
      </c>
      <c r="O3181" s="748">
        <v>6</v>
      </c>
      <c r="P3181" s="749">
        <v>8221.83</v>
      </c>
    </row>
    <row r="3182" spans="1:16" x14ac:dyDescent="0.2">
      <c r="A3182" s="744">
        <v>480</v>
      </c>
      <c r="B3182" s="744" t="s">
        <v>2598</v>
      </c>
      <c r="C3182" s="744" t="s">
        <v>1201</v>
      </c>
      <c r="D3182" s="746" t="s">
        <v>2700</v>
      </c>
      <c r="E3182" s="750">
        <v>1800</v>
      </c>
      <c r="F3182" s="744" t="s">
        <v>9252</v>
      </c>
      <c r="G3182" s="737" t="s">
        <v>9253</v>
      </c>
      <c r="H3182" s="737" t="s">
        <v>3472</v>
      </c>
      <c r="I3182" s="737" t="s">
        <v>2526</v>
      </c>
      <c r="J3182" s="753" t="s">
        <v>8337</v>
      </c>
      <c r="K3182" s="682">
        <v>5</v>
      </c>
      <c r="L3182" s="748">
        <v>12</v>
      </c>
      <c r="M3182" s="749">
        <v>32984.700000000004</v>
      </c>
      <c r="N3182" s="682">
        <v>2</v>
      </c>
      <c r="O3182" s="748">
        <v>6</v>
      </c>
      <c r="P3182" s="749">
        <v>14727.6</v>
      </c>
    </row>
    <row r="3183" spans="1:16" ht="22.5" x14ac:dyDescent="0.2">
      <c r="A3183" s="744">
        <v>480</v>
      </c>
      <c r="B3183" s="744" t="s">
        <v>1264</v>
      </c>
      <c r="C3183" s="744" t="s">
        <v>1201</v>
      </c>
      <c r="D3183" s="746" t="s">
        <v>3007</v>
      </c>
      <c r="E3183" s="750">
        <v>2100</v>
      </c>
      <c r="F3183" s="744" t="s">
        <v>9254</v>
      </c>
      <c r="G3183" s="737" t="s">
        <v>9255</v>
      </c>
      <c r="H3183" s="737" t="s">
        <v>9256</v>
      </c>
      <c r="I3183" s="737" t="s">
        <v>2526</v>
      </c>
      <c r="J3183" s="753" t="s">
        <v>2526</v>
      </c>
      <c r="K3183" s="682">
        <v>1</v>
      </c>
      <c r="L3183" s="748">
        <v>12</v>
      </c>
      <c r="M3183" s="749">
        <v>36692.550000000003</v>
      </c>
      <c r="N3183" s="682">
        <v>1</v>
      </c>
      <c r="O3183" s="748">
        <v>6</v>
      </c>
      <c r="P3183" s="749">
        <v>16529.46</v>
      </c>
    </row>
    <row r="3184" spans="1:16" x14ac:dyDescent="0.2">
      <c r="A3184" s="744">
        <v>480</v>
      </c>
      <c r="B3184" s="744" t="s">
        <v>1264</v>
      </c>
      <c r="C3184" s="744" t="s">
        <v>1201</v>
      </c>
      <c r="D3184" s="746" t="s">
        <v>5298</v>
      </c>
      <c r="E3184" s="750">
        <v>2100</v>
      </c>
      <c r="F3184" s="744" t="s">
        <v>9257</v>
      </c>
      <c r="G3184" s="737" t="s">
        <v>9258</v>
      </c>
      <c r="H3184" s="737" t="s">
        <v>3640</v>
      </c>
      <c r="I3184" s="737" t="s">
        <v>2625</v>
      </c>
      <c r="J3184" s="753" t="s">
        <v>2511</v>
      </c>
      <c r="K3184" s="682">
        <v>1</v>
      </c>
      <c r="L3184" s="748">
        <v>12</v>
      </c>
      <c r="M3184" s="749">
        <v>36512.479999999996</v>
      </c>
      <c r="N3184" s="682">
        <v>1</v>
      </c>
      <c r="O3184" s="748">
        <v>6</v>
      </c>
      <c r="P3184" s="749">
        <v>16526.760000000002</v>
      </c>
    </row>
    <row r="3185" spans="1:16" x14ac:dyDescent="0.2">
      <c r="A3185" s="744">
        <v>480</v>
      </c>
      <c r="B3185" s="744" t="s">
        <v>1264</v>
      </c>
      <c r="C3185" s="744" t="s">
        <v>1201</v>
      </c>
      <c r="D3185" s="746" t="s">
        <v>2556</v>
      </c>
      <c r="E3185" s="750">
        <v>2100</v>
      </c>
      <c r="F3185" s="744" t="s">
        <v>9259</v>
      </c>
      <c r="G3185" s="737" t="s">
        <v>9260</v>
      </c>
      <c r="H3185" s="737" t="s">
        <v>4745</v>
      </c>
      <c r="I3185" s="737" t="s">
        <v>2625</v>
      </c>
      <c r="J3185" s="753" t="s">
        <v>2511</v>
      </c>
      <c r="K3185" s="682">
        <v>1</v>
      </c>
      <c r="L3185" s="748">
        <v>12</v>
      </c>
      <c r="M3185" s="749">
        <v>36557.200000000004</v>
      </c>
      <c r="N3185" s="682">
        <v>1</v>
      </c>
      <c r="O3185" s="748">
        <v>6</v>
      </c>
      <c r="P3185" s="749">
        <v>16526.03</v>
      </c>
    </row>
    <row r="3186" spans="1:16" x14ac:dyDescent="0.2">
      <c r="A3186" s="744">
        <v>480</v>
      </c>
      <c r="B3186" s="744" t="s">
        <v>1264</v>
      </c>
      <c r="C3186" s="744" t="s">
        <v>1201</v>
      </c>
      <c r="D3186" s="746" t="s">
        <v>2674</v>
      </c>
      <c r="E3186" s="750">
        <v>1500</v>
      </c>
      <c r="F3186" s="744" t="s">
        <v>9261</v>
      </c>
      <c r="G3186" s="737" t="s">
        <v>9262</v>
      </c>
      <c r="H3186" s="737" t="s">
        <v>9263</v>
      </c>
      <c r="I3186" s="737" t="s">
        <v>2625</v>
      </c>
      <c r="J3186" s="753" t="s">
        <v>2511</v>
      </c>
      <c r="K3186" s="682">
        <v>1</v>
      </c>
      <c r="L3186" s="748">
        <v>12</v>
      </c>
      <c r="M3186" s="749">
        <v>29412.78</v>
      </c>
      <c r="N3186" s="682">
        <v>1</v>
      </c>
      <c r="O3186" s="748">
        <v>6</v>
      </c>
      <c r="P3186" s="749">
        <v>12928.05</v>
      </c>
    </row>
    <row r="3187" spans="1:16" x14ac:dyDescent="0.2">
      <c r="A3187" s="744">
        <v>480</v>
      </c>
      <c r="B3187" s="744" t="s">
        <v>2598</v>
      </c>
      <c r="C3187" s="744" t="s">
        <v>1201</v>
      </c>
      <c r="D3187" s="746" t="s">
        <v>5956</v>
      </c>
      <c r="E3187" s="750">
        <v>2100</v>
      </c>
      <c r="F3187" s="744" t="s">
        <v>9264</v>
      </c>
      <c r="G3187" s="737" t="s">
        <v>9265</v>
      </c>
      <c r="H3187" s="737" t="s">
        <v>3131</v>
      </c>
      <c r="I3187" s="737" t="s">
        <v>2625</v>
      </c>
      <c r="J3187" s="753" t="s">
        <v>2511</v>
      </c>
      <c r="K3187" s="682">
        <v>5</v>
      </c>
      <c r="L3187" s="748">
        <v>12</v>
      </c>
      <c r="M3187" s="749">
        <v>36883.030000000006</v>
      </c>
      <c r="N3187" s="682">
        <v>2</v>
      </c>
      <c r="O3187" s="748">
        <v>6</v>
      </c>
      <c r="P3187" s="749">
        <v>16527.650000000001</v>
      </c>
    </row>
    <row r="3188" spans="1:16" x14ac:dyDescent="0.2">
      <c r="A3188" s="744">
        <v>480</v>
      </c>
      <c r="B3188" s="744" t="s">
        <v>2598</v>
      </c>
      <c r="C3188" s="744" t="s">
        <v>1201</v>
      </c>
      <c r="D3188" s="746" t="s">
        <v>2700</v>
      </c>
      <c r="E3188" s="750">
        <v>1800</v>
      </c>
      <c r="F3188" s="744" t="s">
        <v>9266</v>
      </c>
      <c r="G3188" s="737" t="s">
        <v>9267</v>
      </c>
      <c r="H3188" s="737" t="s">
        <v>2587</v>
      </c>
      <c r="I3188" s="737" t="s">
        <v>2526</v>
      </c>
      <c r="J3188" s="753" t="s">
        <v>2526</v>
      </c>
      <c r="K3188" s="682">
        <v>1</v>
      </c>
      <c r="L3188" s="748">
        <v>12</v>
      </c>
      <c r="M3188" s="749">
        <v>33160.82</v>
      </c>
      <c r="N3188" s="682">
        <v>1</v>
      </c>
      <c r="O3188" s="748">
        <v>6</v>
      </c>
      <c r="P3188" s="749">
        <v>14697.4</v>
      </c>
    </row>
    <row r="3189" spans="1:16" ht="22.5" x14ac:dyDescent="0.2">
      <c r="A3189" s="744">
        <v>480</v>
      </c>
      <c r="B3189" s="744" t="s">
        <v>2598</v>
      </c>
      <c r="C3189" s="744" t="s">
        <v>1201</v>
      </c>
      <c r="D3189" s="746" t="s">
        <v>2700</v>
      </c>
      <c r="E3189" s="750">
        <v>1800</v>
      </c>
      <c r="F3189" s="744" t="s">
        <v>9268</v>
      </c>
      <c r="G3189" s="737" t="s">
        <v>9269</v>
      </c>
      <c r="H3189" s="737" t="s">
        <v>2519</v>
      </c>
      <c r="I3189" s="737" t="s">
        <v>2519</v>
      </c>
      <c r="J3189" s="753" t="s">
        <v>2519</v>
      </c>
      <c r="K3189" s="682">
        <v>5</v>
      </c>
      <c r="L3189" s="748">
        <v>12</v>
      </c>
      <c r="M3189" s="749">
        <v>26917.579999999994</v>
      </c>
      <c r="N3189" s="682">
        <v>2</v>
      </c>
      <c r="O3189" s="748">
        <v>6</v>
      </c>
      <c r="P3189" s="749">
        <v>11628.74</v>
      </c>
    </row>
    <row r="3190" spans="1:16" x14ac:dyDescent="0.2">
      <c r="A3190" s="744">
        <v>480</v>
      </c>
      <c r="B3190" s="744" t="s">
        <v>1264</v>
      </c>
      <c r="C3190" s="744" t="s">
        <v>1201</v>
      </c>
      <c r="D3190" s="746" t="s">
        <v>3036</v>
      </c>
      <c r="E3190" s="750">
        <v>2100</v>
      </c>
      <c r="F3190" s="744" t="s">
        <v>9270</v>
      </c>
      <c r="G3190" s="737" t="s">
        <v>9271</v>
      </c>
      <c r="H3190" s="737" t="s">
        <v>2583</v>
      </c>
      <c r="I3190" s="737" t="s">
        <v>2526</v>
      </c>
      <c r="J3190" s="753" t="s">
        <v>2526</v>
      </c>
      <c r="K3190" s="682">
        <v>1</v>
      </c>
      <c r="L3190" s="748">
        <v>12</v>
      </c>
      <c r="M3190" s="749">
        <v>36767.839999999997</v>
      </c>
      <c r="N3190" s="682">
        <v>1</v>
      </c>
      <c r="O3190" s="748">
        <v>6</v>
      </c>
      <c r="P3190" s="749">
        <v>16528.919999999998</v>
      </c>
    </row>
    <row r="3191" spans="1:16" x14ac:dyDescent="0.2">
      <c r="A3191" s="744">
        <v>480</v>
      </c>
      <c r="B3191" s="744" t="s">
        <v>2598</v>
      </c>
      <c r="C3191" s="744" t="s">
        <v>1201</v>
      </c>
      <c r="D3191" s="746" t="s">
        <v>2700</v>
      </c>
      <c r="E3191" s="750">
        <v>1800</v>
      </c>
      <c r="F3191" s="744" t="s">
        <v>9272</v>
      </c>
      <c r="G3191" s="737" t="s">
        <v>9273</v>
      </c>
      <c r="H3191" s="737" t="s">
        <v>2519</v>
      </c>
      <c r="I3191" s="737" t="s">
        <v>2519</v>
      </c>
      <c r="J3191" s="753" t="s">
        <v>2519</v>
      </c>
      <c r="K3191" s="682">
        <v>5</v>
      </c>
      <c r="L3191" s="748">
        <v>12</v>
      </c>
      <c r="M3191" s="749">
        <v>27115.73</v>
      </c>
      <c r="N3191" s="682">
        <v>2</v>
      </c>
      <c r="O3191" s="748">
        <v>6</v>
      </c>
      <c r="P3191" s="749">
        <v>11728.36</v>
      </c>
    </row>
    <row r="3192" spans="1:16" x14ac:dyDescent="0.2">
      <c r="A3192" s="744">
        <v>480</v>
      </c>
      <c r="B3192" s="744" t="s">
        <v>2598</v>
      </c>
      <c r="C3192" s="744" t="s">
        <v>1201</v>
      </c>
      <c r="D3192" s="746" t="s">
        <v>2647</v>
      </c>
      <c r="E3192" s="750">
        <v>1500</v>
      </c>
      <c r="F3192" s="744" t="s">
        <v>9274</v>
      </c>
      <c r="G3192" s="737" t="s">
        <v>9275</v>
      </c>
      <c r="H3192" s="737" t="s">
        <v>2620</v>
      </c>
      <c r="I3192" s="737" t="s">
        <v>2526</v>
      </c>
      <c r="J3192" s="753" t="s">
        <v>2526</v>
      </c>
      <c r="K3192" s="682">
        <v>1</v>
      </c>
      <c r="L3192" s="748">
        <v>12</v>
      </c>
      <c r="M3192" s="749">
        <v>29700.000000000004</v>
      </c>
      <c r="N3192" s="682">
        <v>1</v>
      </c>
      <c r="O3192" s="748">
        <v>6</v>
      </c>
      <c r="P3192" s="749">
        <v>12930</v>
      </c>
    </row>
    <row r="3193" spans="1:16" x14ac:dyDescent="0.2">
      <c r="A3193" s="744">
        <v>480</v>
      </c>
      <c r="B3193" s="744" t="s">
        <v>1264</v>
      </c>
      <c r="C3193" s="744" t="s">
        <v>1201</v>
      </c>
      <c r="D3193" s="746" t="s">
        <v>8983</v>
      </c>
      <c r="E3193" s="750">
        <v>2100</v>
      </c>
      <c r="F3193" s="744" t="s">
        <v>9276</v>
      </c>
      <c r="G3193" s="737" t="s">
        <v>9277</v>
      </c>
      <c r="H3193" s="737" t="s">
        <v>2587</v>
      </c>
      <c r="I3193" s="737" t="s">
        <v>2526</v>
      </c>
      <c r="J3193" s="753" t="s">
        <v>2526</v>
      </c>
      <c r="K3193" s="682">
        <v>1</v>
      </c>
      <c r="L3193" s="748">
        <v>12</v>
      </c>
      <c r="M3193" s="749">
        <v>36242.389999999992</v>
      </c>
      <c r="N3193" s="682">
        <v>1</v>
      </c>
      <c r="O3193" s="748">
        <v>6</v>
      </c>
      <c r="P3193" s="749">
        <v>16381.75</v>
      </c>
    </row>
    <row r="3194" spans="1:16" ht="22.5" x14ac:dyDescent="0.2">
      <c r="A3194" s="744">
        <v>480</v>
      </c>
      <c r="B3194" s="744" t="s">
        <v>2598</v>
      </c>
      <c r="C3194" s="744" t="s">
        <v>1201</v>
      </c>
      <c r="D3194" s="746" t="s">
        <v>2614</v>
      </c>
      <c r="E3194" s="750">
        <v>1500</v>
      </c>
      <c r="F3194" s="744" t="s">
        <v>9278</v>
      </c>
      <c r="G3194" s="737" t="s">
        <v>9279</v>
      </c>
      <c r="H3194" s="737" t="s">
        <v>9280</v>
      </c>
      <c r="I3194" s="737" t="s">
        <v>2625</v>
      </c>
      <c r="J3194" s="753" t="s">
        <v>2511</v>
      </c>
      <c r="K3194" s="682">
        <v>1</v>
      </c>
      <c r="L3194" s="748">
        <v>12</v>
      </c>
      <c r="M3194" s="749">
        <v>29547.810000000005</v>
      </c>
      <c r="N3194" s="682">
        <v>1</v>
      </c>
      <c r="O3194" s="748">
        <v>6</v>
      </c>
      <c r="P3194" s="749">
        <v>12926.949999999999</v>
      </c>
    </row>
    <row r="3195" spans="1:16" x14ac:dyDescent="0.2">
      <c r="A3195" s="744">
        <v>480</v>
      </c>
      <c r="B3195" s="744" t="s">
        <v>3203</v>
      </c>
      <c r="C3195" s="744" t="s">
        <v>1201</v>
      </c>
      <c r="D3195" s="746" t="s">
        <v>2865</v>
      </c>
      <c r="E3195" s="750">
        <v>1800</v>
      </c>
      <c r="F3195" s="744" t="s">
        <v>9281</v>
      </c>
      <c r="G3195" s="737" t="s">
        <v>9282</v>
      </c>
      <c r="H3195" s="737" t="s">
        <v>2519</v>
      </c>
      <c r="I3195" s="737" t="s">
        <v>2519</v>
      </c>
      <c r="J3195" s="753" t="s">
        <v>2519</v>
      </c>
      <c r="K3195" s="682"/>
      <c r="L3195" s="748"/>
      <c r="M3195" s="749"/>
      <c r="N3195" s="682">
        <v>1</v>
      </c>
      <c r="O3195" s="748">
        <v>6</v>
      </c>
      <c r="P3195" s="749">
        <v>11669.369999999999</v>
      </c>
    </row>
    <row r="3196" spans="1:16" x14ac:dyDescent="0.2">
      <c r="A3196" s="744">
        <v>480</v>
      </c>
      <c r="B3196" s="744" t="s">
        <v>2598</v>
      </c>
      <c r="C3196" s="744" t="s">
        <v>1201</v>
      </c>
      <c r="D3196" s="746" t="s">
        <v>2614</v>
      </c>
      <c r="E3196" s="750">
        <v>1500</v>
      </c>
      <c r="F3196" s="744" t="s">
        <v>9283</v>
      </c>
      <c r="G3196" s="737" t="s">
        <v>9284</v>
      </c>
      <c r="H3196" s="737" t="s">
        <v>8618</v>
      </c>
      <c r="I3196" s="737" t="s">
        <v>2625</v>
      </c>
      <c r="J3196" s="753" t="s">
        <v>2511</v>
      </c>
      <c r="K3196" s="682">
        <v>1</v>
      </c>
      <c r="L3196" s="748">
        <v>12</v>
      </c>
      <c r="M3196" s="749">
        <v>29138.15</v>
      </c>
      <c r="N3196" s="682">
        <v>1</v>
      </c>
      <c r="O3196" s="748">
        <v>6</v>
      </c>
      <c r="P3196" s="749">
        <v>12896.39</v>
      </c>
    </row>
    <row r="3197" spans="1:16" x14ac:dyDescent="0.2">
      <c r="A3197" s="744">
        <v>480</v>
      </c>
      <c r="B3197" s="744" t="s">
        <v>1264</v>
      </c>
      <c r="C3197" s="744" t="s">
        <v>1201</v>
      </c>
      <c r="D3197" s="746" t="s">
        <v>4532</v>
      </c>
      <c r="E3197" s="750">
        <v>2100</v>
      </c>
      <c r="F3197" s="744" t="s">
        <v>9285</v>
      </c>
      <c r="G3197" s="737" t="s">
        <v>9286</v>
      </c>
      <c r="H3197" s="737" t="s">
        <v>9287</v>
      </c>
      <c r="I3197" s="737" t="s">
        <v>2625</v>
      </c>
      <c r="J3197" s="753" t="s">
        <v>2511</v>
      </c>
      <c r="K3197" s="682">
        <v>1</v>
      </c>
      <c r="L3197" s="748">
        <v>12</v>
      </c>
      <c r="M3197" s="749">
        <v>36122.520000000004</v>
      </c>
      <c r="N3197" s="682">
        <v>1</v>
      </c>
      <c r="O3197" s="748">
        <v>6</v>
      </c>
      <c r="P3197" s="749">
        <v>16147.76</v>
      </c>
    </row>
    <row r="3198" spans="1:16" x14ac:dyDescent="0.2">
      <c r="A3198" s="744">
        <v>480</v>
      </c>
      <c r="B3198" s="744" t="s">
        <v>2598</v>
      </c>
      <c r="C3198" s="744" t="s">
        <v>1201</v>
      </c>
      <c r="D3198" s="746" t="s">
        <v>3050</v>
      </c>
      <c r="E3198" s="750">
        <v>2300</v>
      </c>
      <c r="F3198" s="744" t="s">
        <v>9288</v>
      </c>
      <c r="G3198" s="737" t="s">
        <v>9289</v>
      </c>
      <c r="H3198" s="737" t="s">
        <v>9290</v>
      </c>
      <c r="I3198" s="737" t="s">
        <v>2625</v>
      </c>
      <c r="J3198" s="753" t="s">
        <v>2511</v>
      </c>
      <c r="K3198" s="682">
        <v>1</v>
      </c>
      <c r="L3198" s="748">
        <v>12</v>
      </c>
      <c r="M3198" s="749">
        <v>39221.619999999995</v>
      </c>
      <c r="N3198" s="682">
        <v>1</v>
      </c>
      <c r="O3198" s="748">
        <v>6</v>
      </c>
      <c r="P3198" s="749">
        <v>17620.72</v>
      </c>
    </row>
    <row r="3199" spans="1:16" x14ac:dyDescent="0.2">
      <c r="A3199" s="744">
        <v>480</v>
      </c>
      <c r="B3199" s="744" t="s">
        <v>3203</v>
      </c>
      <c r="C3199" s="744" t="s">
        <v>1201</v>
      </c>
      <c r="D3199" s="746" t="s">
        <v>2865</v>
      </c>
      <c r="E3199" s="750">
        <v>1800</v>
      </c>
      <c r="F3199" s="744" t="s">
        <v>9291</v>
      </c>
      <c r="G3199" s="737" t="s">
        <v>9292</v>
      </c>
      <c r="H3199" s="737" t="s">
        <v>2519</v>
      </c>
      <c r="I3199" s="737" t="s">
        <v>2519</v>
      </c>
      <c r="J3199" s="753" t="s">
        <v>2519</v>
      </c>
      <c r="K3199" s="682">
        <v>2</v>
      </c>
      <c r="L3199" s="748">
        <v>5</v>
      </c>
      <c r="M3199" s="749">
        <v>14420.23</v>
      </c>
      <c r="N3199" s="682"/>
      <c r="O3199" s="748"/>
      <c r="P3199" s="749"/>
    </row>
    <row r="3200" spans="1:16" x14ac:dyDescent="0.2">
      <c r="A3200" s="744">
        <v>480</v>
      </c>
      <c r="B3200" s="744" t="s">
        <v>1264</v>
      </c>
      <c r="C3200" s="744" t="s">
        <v>1201</v>
      </c>
      <c r="D3200" s="746" t="s">
        <v>9293</v>
      </c>
      <c r="E3200" s="750">
        <v>1500</v>
      </c>
      <c r="F3200" s="744" t="s">
        <v>9294</v>
      </c>
      <c r="G3200" s="737" t="s">
        <v>9295</v>
      </c>
      <c r="H3200" s="737" t="s">
        <v>2519</v>
      </c>
      <c r="I3200" s="737" t="s">
        <v>2519</v>
      </c>
      <c r="J3200" s="753" t="s">
        <v>2519</v>
      </c>
      <c r="K3200" s="682">
        <v>5</v>
      </c>
      <c r="L3200" s="748">
        <v>12</v>
      </c>
      <c r="M3200" s="749">
        <v>16128.040000000003</v>
      </c>
      <c r="N3200" s="682">
        <v>1</v>
      </c>
      <c r="O3200" s="748">
        <v>2</v>
      </c>
      <c r="P3200" s="749">
        <v>3836.7799999999997</v>
      </c>
    </row>
    <row r="3201" spans="1:16" x14ac:dyDescent="0.2">
      <c r="A3201" s="744">
        <v>480</v>
      </c>
      <c r="B3201" s="744" t="s">
        <v>2598</v>
      </c>
      <c r="C3201" s="744" t="s">
        <v>1201</v>
      </c>
      <c r="D3201" s="746" t="s">
        <v>2614</v>
      </c>
      <c r="E3201" s="750">
        <v>1500</v>
      </c>
      <c r="F3201" s="744" t="s">
        <v>9296</v>
      </c>
      <c r="G3201" s="737" t="s">
        <v>9297</v>
      </c>
      <c r="H3201" s="737" t="s">
        <v>9298</v>
      </c>
      <c r="I3201" s="737" t="s">
        <v>2526</v>
      </c>
      <c r="J3201" s="753" t="s">
        <v>2526</v>
      </c>
      <c r="K3201" s="682">
        <v>1</v>
      </c>
      <c r="L3201" s="748">
        <v>12</v>
      </c>
      <c r="M3201" s="749">
        <v>29549.99</v>
      </c>
      <c r="N3201" s="682">
        <v>1</v>
      </c>
      <c r="O3201" s="748">
        <v>6</v>
      </c>
      <c r="P3201" s="749">
        <v>8839.41</v>
      </c>
    </row>
    <row r="3202" spans="1:16" x14ac:dyDescent="0.2">
      <c r="A3202" s="744">
        <v>480</v>
      </c>
      <c r="B3202" s="744" t="s">
        <v>1264</v>
      </c>
      <c r="C3202" s="744" t="s">
        <v>1201</v>
      </c>
      <c r="D3202" s="746" t="s">
        <v>9299</v>
      </c>
      <c r="E3202" s="750">
        <v>2500</v>
      </c>
      <c r="F3202" s="744" t="s">
        <v>9300</v>
      </c>
      <c r="G3202" s="737" t="s">
        <v>9301</v>
      </c>
      <c r="H3202" s="737" t="s">
        <v>9302</v>
      </c>
      <c r="I3202" s="737" t="s">
        <v>2526</v>
      </c>
      <c r="J3202" s="753" t="s">
        <v>2526</v>
      </c>
      <c r="K3202" s="682">
        <v>1</v>
      </c>
      <c r="L3202" s="748">
        <v>12</v>
      </c>
      <c r="M3202" s="749">
        <v>41341.449999999997</v>
      </c>
      <c r="N3202" s="682">
        <v>1</v>
      </c>
      <c r="O3202" s="748">
        <v>6</v>
      </c>
      <c r="P3202" s="749">
        <v>18816.05</v>
      </c>
    </row>
    <row r="3203" spans="1:16" x14ac:dyDescent="0.2">
      <c r="A3203" s="744">
        <v>480</v>
      </c>
      <c r="B3203" s="744" t="s">
        <v>1264</v>
      </c>
      <c r="C3203" s="744" t="s">
        <v>1201</v>
      </c>
      <c r="D3203" s="746" t="s">
        <v>3556</v>
      </c>
      <c r="E3203" s="750">
        <v>3500</v>
      </c>
      <c r="F3203" s="744" t="s">
        <v>9303</v>
      </c>
      <c r="G3203" s="737" t="s">
        <v>9304</v>
      </c>
      <c r="H3203" s="737" t="s">
        <v>2509</v>
      </c>
      <c r="I3203" s="737" t="s">
        <v>2625</v>
      </c>
      <c r="J3203" s="753" t="s">
        <v>2511</v>
      </c>
      <c r="K3203" s="682">
        <v>1</v>
      </c>
      <c r="L3203" s="748">
        <v>12</v>
      </c>
      <c r="M3203" s="749">
        <v>53558.07</v>
      </c>
      <c r="N3203" s="682">
        <v>1</v>
      </c>
      <c r="O3203" s="748">
        <v>6</v>
      </c>
      <c r="P3203" s="749">
        <v>24906.38</v>
      </c>
    </row>
    <row r="3204" spans="1:16" x14ac:dyDescent="0.2">
      <c r="A3204" s="744">
        <v>480</v>
      </c>
      <c r="B3204" s="744" t="s">
        <v>2598</v>
      </c>
      <c r="C3204" s="744" t="s">
        <v>1201</v>
      </c>
      <c r="D3204" s="746" t="s">
        <v>2614</v>
      </c>
      <c r="E3204" s="750">
        <v>1500</v>
      </c>
      <c r="F3204" s="744" t="s">
        <v>9305</v>
      </c>
      <c r="G3204" s="737" t="s">
        <v>9306</v>
      </c>
      <c r="H3204" s="737" t="s">
        <v>6598</v>
      </c>
      <c r="I3204" s="737" t="s">
        <v>2625</v>
      </c>
      <c r="J3204" s="753" t="s">
        <v>2511</v>
      </c>
      <c r="K3204" s="682">
        <v>5</v>
      </c>
      <c r="L3204" s="748">
        <v>12</v>
      </c>
      <c r="M3204" s="749">
        <v>29479.430000000004</v>
      </c>
      <c r="N3204" s="682">
        <v>1</v>
      </c>
      <c r="O3204" s="748">
        <v>6</v>
      </c>
      <c r="P3204" s="749">
        <v>12858.880000000001</v>
      </c>
    </row>
    <row r="3205" spans="1:16" x14ac:dyDescent="0.2">
      <c r="A3205" s="744">
        <v>480</v>
      </c>
      <c r="B3205" s="744" t="s">
        <v>2598</v>
      </c>
      <c r="C3205" s="744" t="s">
        <v>1201</v>
      </c>
      <c r="D3205" s="746" t="s">
        <v>4601</v>
      </c>
      <c r="E3205" s="750">
        <v>1500</v>
      </c>
      <c r="F3205" s="744" t="s">
        <v>9307</v>
      </c>
      <c r="G3205" s="737" t="s">
        <v>9308</v>
      </c>
      <c r="H3205" s="737" t="s">
        <v>5355</v>
      </c>
      <c r="I3205" s="737" t="s">
        <v>2526</v>
      </c>
      <c r="J3205" s="753" t="s">
        <v>2526</v>
      </c>
      <c r="K3205" s="682">
        <v>1</v>
      </c>
      <c r="L3205" s="748">
        <v>12</v>
      </c>
      <c r="M3205" s="749">
        <v>29631.54</v>
      </c>
      <c r="N3205" s="682">
        <v>1</v>
      </c>
      <c r="O3205" s="748">
        <v>6</v>
      </c>
      <c r="P3205" s="749">
        <v>12930</v>
      </c>
    </row>
    <row r="3206" spans="1:16" x14ac:dyDescent="0.2">
      <c r="A3206" s="744">
        <v>480</v>
      </c>
      <c r="B3206" s="744" t="s">
        <v>1264</v>
      </c>
      <c r="C3206" s="744" t="s">
        <v>1201</v>
      </c>
      <c r="D3206" s="746" t="s">
        <v>4601</v>
      </c>
      <c r="E3206" s="750">
        <v>1500</v>
      </c>
      <c r="F3206" s="744" t="s">
        <v>9309</v>
      </c>
      <c r="G3206" s="737" t="s">
        <v>9310</v>
      </c>
      <c r="H3206" s="737" t="s">
        <v>2617</v>
      </c>
      <c r="I3206" s="737" t="s">
        <v>2625</v>
      </c>
      <c r="J3206" s="753" t="s">
        <v>2511</v>
      </c>
      <c r="K3206" s="682">
        <v>1</v>
      </c>
      <c r="L3206" s="748">
        <v>5</v>
      </c>
      <c r="M3206" s="749">
        <v>13915.69</v>
      </c>
      <c r="N3206" s="682"/>
      <c r="O3206" s="748"/>
      <c r="P3206" s="749"/>
    </row>
    <row r="3207" spans="1:16" ht="22.5" x14ac:dyDescent="0.2">
      <c r="A3207" s="744">
        <v>480</v>
      </c>
      <c r="B3207" s="744" t="s">
        <v>2598</v>
      </c>
      <c r="C3207" s="744" t="s">
        <v>1201</v>
      </c>
      <c r="D3207" s="746" t="s">
        <v>5828</v>
      </c>
      <c r="E3207" s="750">
        <v>3500</v>
      </c>
      <c r="F3207" s="744" t="s">
        <v>9311</v>
      </c>
      <c r="G3207" s="737" t="s">
        <v>9312</v>
      </c>
      <c r="H3207" s="737" t="s">
        <v>2519</v>
      </c>
      <c r="I3207" s="737" t="s">
        <v>2519</v>
      </c>
      <c r="J3207" s="753" t="s">
        <v>2519</v>
      </c>
      <c r="K3207" s="682">
        <v>3</v>
      </c>
      <c r="L3207" s="748">
        <v>8</v>
      </c>
      <c r="M3207" s="749">
        <v>29080.48</v>
      </c>
      <c r="N3207" s="682">
        <v>2</v>
      </c>
      <c r="O3207" s="748">
        <v>6</v>
      </c>
      <c r="P3207" s="749">
        <v>21871.909999999996</v>
      </c>
    </row>
    <row r="3208" spans="1:16" x14ac:dyDescent="0.2">
      <c r="A3208" s="744">
        <v>480</v>
      </c>
      <c r="B3208" s="744" t="s">
        <v>2598</v>
      </c>
      <c r="C3208" s="744" t="s">
        <v>1201</v>
      </c>
      <c r="D3208" s="746" t="s">
        <v>2614</v>
      </c>
      <c r="E3208" s="750">
        <v>1500</v>
      </c>
      <c r="F3208" s="744" t="s">
        <v>9313</v>
      </c>
      <c r="G3208" s="737" t="s">
        <v>9314</v>
      </c>
      <c r="H3208" s="737" t="s">
        <v>3424</v>
      </c>
      <c r="I3208" s="737" t="s">
        <v>2526</v>
      </c>
      <c r="J3208" s="753" t="s">
        <v>2526</v>
      </c>
      <c r="K3208" s="682">
        <v>5</v>
      </c>
      <c r="L3208" s="748">
        <v>12</v>
      </c>
      <c r="M3208" s="749">
        <v>19553.77</v>
      </c>
      <c r="N3208" s="682">
        <v>2</v>
      </c>
      <c r="O3208" s="748">
        <v>6</v>
      </c>
      <c r="P3208" s="749">
        <v>9877.6</v>
      </c>
    </row>
    <row r="3209" spans="1:16" ht="22.5" x14ac:dyDescent="0.2">
      <c r="A3209" s="744">
        <v>480</v>
      </c>
      <c r="B3209" s="744" t="s">
        <v>3203</v>
      </c>
      <c r="C3209" s="744" t="s">
        <v>1201</v>
      </c>
      <c r="D3209" s="746" t="s">
        <v>2700</v>
      </c>
      <c r="E3209" s="750">
        <v>1800</v>
      </c>
      <c r="F3209" s="744" t="s">
        <v>9315</v>
      </c>
      <c r="G3209" s="737" t="s">
        <v>9316</v>
      </c>
      <c r="H3209" s="737" t="s">
        <v>9317</v>
      </c>
      <c r="I3209" s="737" t="s">
        <v>2625</v>
      </c>
      <c r="J3209" s="753" t="s">
        <v>2511</v>
      </c>
      <c r="K3209" s="682">
        <v>1</v>
      </c>
      <c r="L3209" s="748">
        <v>1</v>
      </c>
      <c r="M3209" s="749">
        <v>3156.11</v>
      </c>
      <c r="N3209" s="682"/>
      <c r="O3209" s="748"/>
      <c r="P3209" s="749"/>
    </row>
    <row r="3210" spans="1:16" x14ac:dyDescent="0.2">
      <c r="A3210" s="744">
        <v>480</v>
      </c>
      <c r="B3210" s="744" t="s">
        <v>2598</v>
      </c>
      <c r="C3210" s="744" t="s">
        <v>1201</v>
      </c>
      <c r="D3210" s="746" t="s">
        <v>2604</v>
      </c>
      <c r="E3210" s="750">
        <v>1500</v>
      </c>
      <c r="F3210" s="744" t="s">
        <v>9318</v>
      </c>
      <c r="G3210" s="737" t="s">
        <v>9319</v>
      </c>
      <c r="H3210" s="737" t="s">
        <v>2688</v>
      </c>
      <c r="I3210" s="737" t="s">
        <v>2526</v>
      </c>
      <c r="J3210" s="753" t="s">
        <v>2526</v>
      </c>
      <c r="K3210" s="682">
        <v>1</v>
      </c>
      <c r="L3210" s="748">
        <v>12</v>
      </c>
      <c r="M3210" s="749">
        <v>29375.830000000005</v>
      </c>
      <c r="N3210" s="682">
        <v>1</v>
      </c>
      <c r="O3210" s="748">
        <v>6</v>
      </c>
      <c r="P3210" s="749">
        <v>12764.17</v>
      </c>
    </row>
    <row r="3211" spans="1:16" ht="22.5" x14ac:dyDescent="0.2">
      <c r="A3211" s="744">
        <v>480</v>
      </c>
      <c r="B3211" s="744" t="s">
        <v>2598</v>
      </c>
      <c r="C3211" s="744" t="s">
        <v>1201</v>
      </c>
      <c r="D3211" s="746" t="s">
        <v>2700</v>
      </c>
      <c r="E3211" s="750">
        <v>1800</v>
      </c>
      <c r="F3211" s="744" t="s">
        <v>9320</v>
      </c>
      <c r="G3211" s="737" t="s">
        <v>9321</v>
      </c>
      <c r="H3211" s="737" t="s">
        <v>9322</v>
      </c>
      <c r="I3211" s="737" t="s">
        <v>2625</v>
      </c>
      <c r="J3211" s="753" t="s">
        <v>2511</v>
      </c>
      <c r="K3211" s="682">
        <v>4</v>
      </c>
      <c r="L3211" s="748">
        <v>12</v>
      </c>
      <c r="M3211" s="749">
        <v>33268.359999999993</v>
      </c>
      <c r="N3211" s="682">
        <v>1</v>
      </c>
      <c r="O3211" s="748">
        <v>6</v>
      </c>
      <c r="P3211" s="749">
        <v>14728.56</v>
      </c>
    </row>
    <row r="3212" spans="1:16" ht="22.5" x14ac:dyDescent="0.2">
      <c r="A3212" s="744">
        <v>480</v>
      </c>
      <c r="B3212" s="744" t="s">
        <v>2598</v>
      </c>
      <c r="C3212" s="744" t="s">
        <v>1201</v>
      </c>
      <c r="D3212" s="746" t="s">
        <v>2614</v>
      </c>
      <c r="E3212" s="750">
        <v>1500</v>
      </c>
      <c r="F3212" s="744" t="s">
        <v>9323</v>
      </c>
      <c r="G3212" s="737" t="s">
        <v>9324</v>
      </c>
      <c r="H3212" s="737" t="s">
        <v>9325</v>
      </c>
      <c r="I3212" s="737" t="s">
        <v>2625</v>
      </c>
      <c r="J3212" s="753" t="s">
        <v>2511</v>
      </c>
      <c r="K3212" s="682">
        <v>1</v>
      </c>
      <c r="L3212" s="748">
        <v>12</v>
      </c>
      <c r="M3212" s="749">
        <v>29576.659999999996</v>
      </c>
      <c r="N3212" s="682">
        <v>1</v>
      </c>
      <c r="O3212" s="748">
        <v>6</v>
      </c>
      <c r="P3212" s="749">
        <v>12923.06</v>
      </c>
    </row>
    <row r="3213" spans="1:16" x14ac:dyDescent="0.2">
      <c r="A3213" s="744">
        <v>480</v>
      </c>
      <c r="B3213" s="744" t="s">
        <v>2598</v>
      </c>
      <c r="C3213" s="744" t="s">
        <v>1201</v>
      </c>
      <c r="D3213" s="746" t="s">
        <v>2614</v>
      </c>
      <c r="E3213" s="750">
        <v>1500</v>
      </c>
      <c r="F3213" s="744" t="s">
        <v>9326</v>
      </c>
      <c r="G3213" s="737" t="s">
        <v>9327</v>
      </c>
      <c r="H3213" s="737" t="s">
        <v>2509</v>
      </c>
      <c r="I3213" s="737" t="s">
        <v>2625</v>
      </c>
      <c r="J3213" s="753" t="s">
        <v>2511</v>
      </c>
      <c r="K3213" s="682">
        <v>5</v>
      </c>
      <c r="L3213" s="748">
        <v>12</v>
      </c>
      <c r="M3213" s="749">
        <v>29562.120000000003</v>
      </c>
      <c r="N3213" s="682">
        <v>2</v>
      </c>
      <c r="O3213" s="748">
        <v>6</v>
      </c>
      <c r="P3213" s="749">
        <v>12954.41</v>
      </c>
    </row>
    <row r="3214" spans="1:16" x14ac:dyDescent="0.2">
      <c r="A3214" s="744">
        <v>480</v>
      </c>
      <c r="B3214" s="744" t="s">
        <v>1264</v>
      </c>
      <c r="C3214" s="744" t="s">
        <v>1201</v>
      </c>
      <c r="D3214" s="746" t="s">
        <v>2614</v>
      </c>
      <c r="E3214" s="750">
        <v>1500</v>
      </c>
      <c r="F3214" s="744" t="s">
        <v>9328</v>
      </c>
      <c r="G3214" s="737" t="s">
        <v>9329</v>
      </c>
      <c r="H3214" s="737" t="s">
        <v>9330</v>
      </c>
      <c r="I3214" s="737" t="s">
        <v>2526</v>
      </c>
      <c r="J3214" s="753" t="s">
        <v>2526</v>
      </c>
      <c r="K3214" s="682">
        <v>1</v>
      </c>
      <c r="L3214" s="748">
        <v>12</v>
      </c>
      <c r="M3214" s="749">
        <v>23337.66</v>
      </c>
      <c r="N3214" s="682">
        <v>1</v>
      </c>
      <c r="O3214" s="748">
        <v>6</v>
      </c>
      <c r="P3214" s="749">
        <v>12378.16</v>
      </c>
    </row>
    <row r="3215" spans="1:16" x14ac:dyDescent="0.2">
      <c r="A3215" s="744">
        <v>480</v>
      </c>
      <c r="B3215" s="744" t="s">
        <v>1264</v>
      </c>
      <c r="C3215" s="744" t="s">
        <v>1201</v>
      </c>
      <c r="D3215" s="746" t="s">
        <v>3025</v>
      </c>
      <c r="E3215" s="750">
        <v>1800</v>
      </c>
      <c r="F3215" s="744" t="s">
        <v>9331</v>
      </c>
      <c r="G3215" s="737" t="s">
        <v>9332</v>
      </c>
      <c r="H3215" s="737" t="s">
        <v>2806</v>
      </c>
      <c r="I3215" s="737" t="s">
        <v>2625</v>
      </c>
      <c r="J3215" s="753" t="s">
        <v>2511</v>
      </c>
      <c r="K3215" s="682">
        <v>5</v>
      </c>
      <c r="L3215" s="748">
        <v>12</v>
      </c>
      <c r="M3215" s="749">
        <v>33062.979999999996</v>
      </c>
      <c r="N3215" s="682">
        <v>2</v>
      </c>
      <c r="O3215" s="748">
        <v>6</v>
      </c>
      <c r="P3215" s="749">
        <v>14590.380000000001</v>
      </c>
    </row>
    <row r="3216" spans="1:16" ht="22.5" x14ac:dyDescent="0.2">
      <c r="A3216" s="744">
        <v>480</v>
      </c>
      <c r="B3216" s="744" t="s">
        <v>1264</v>
      </c>
      <c r="C3216" s="744" t="s">
        <v>1201</v>
      </c>
      <c r="D3216" s="746" t="s">
        <v>3036</v>
      </c>
      <c r="E3216" s="750">
        <v>2100</v>
      </c>
      <c r="F3216" s="744" t="s">
        <v>9333</v>
      </c>
      <c r="G3216" s="737" t="s">
        <v>9334</v>
      </c>
      <c r="H3216" s="737" t="s">
        <v>2806</v>
      </c>
      <c r="I3216" s="737" t="s">
        <v>2625</v>
      </c>
      <c r="J3216" s="753" t="s">
        <v>2511</v>
      </c>
      <c r="K3216" s="682">
        <v>1</v>
      </c>
      <c r="L3216" s="748">
        <v>12</v>
      </c>
      <c r="M3216" s="749">
        <v>36705.160000000003</v>
      </c>
      <c r="N3216" s="682">
        <v>1</v>
      </c>
      <c r="O3216" s="748">
        <v>6</v>
      </c>
      <c r="P3216" s="749">
        <v>16414.439999999999</v>
      </c>
    </row>
    <row r="3217" spans="1:16" x14ac:dyDescent="0.2">
      <c r="A3217" s="744">
        <v>480</v>
      </c>
      <c r="B3217" s="744" t="s">
        <v>2598</v>
      </c>
      <c r="C3217" s="744" t="s">
        <v>1201</v>
      </c>
      <c r="D3217" s="746" t="s">
        <v>2614</v>
      </c>
      <c r="E3217" s="750">
        <v>1500</v>
      </c>
      <c r="F3217" s="744" t="s">
        <v>9335</v>
      </c>
      <c r="G3217" s="737" t="s">
        <v>9336</v>
      </c>
      <c r="H3217" s="737" t="s">
        <v>9337</v>
      </c>
      <c r="I3217" s="737" t="s">
        <v>2526</v>
      </c>
      <c r="J3217" s="753" t="s">
        <v>2526</v>
      </c>
      <c r="K3217" s="682">
        <v>5</v>
      </c>
      <c r="L3217" s="748">
        <v>12</v>
      </c>
      <c r="M3217" s="749">
        <v>23650</v>
      </c>
      <c r="N3217" s="682">
        <v>2</v>
      </c>
      <c r="O3217" s="748">
        <v>6</v>
      </c>
      <c r="P3217" s="749">
        <v>9930</v>
      </c>
    </row>
    <row r="3218" spans="1:16" x14ac:dyDescent="0.2">
      <c r="A3218" s="744">
        <v>480</v>
      </c>
      <c r="B3218" s="744" t="s">
        <v>1264</v>
      </c>
      <c r="C3218" s="744" t="s">
        <v>1201</v>
      </c>
      <c r="D3218" s="746" t="s">
        <v>3154</v>
      </c>
      <c r="E3218" s="750">
        <v>2100</v>
      </c>
      <c r="F3218" s="744" t="s">
        <v>9338</v>
      </c>
      <c r="G3218" s="737" t="s">
        <v>9339</v>
      </c>
      <c r="H3218" s="737" t="s">
        <v>2873</v>
      </c>
      <c r="I3218" s="737" t="s">
        <v>2625</v>
      </c>
      <c r="J3218" s="753" t="s">
        <v>2511</v>
      </c>
      <c r="K3218" s="682">
        <v>1</v>
      </c>
      <c r="L3218" s="748">
        <v>12</v>
      </c>
      <c r="M3218" s="749">
        <v>36889.17</v>
      </c>
      <c r="N3218" s="682">
        <v>1</v>
      </c>
      <c r="O3218" s="748">
        <v>6</v>
      </c>
      <c r="P3218" s="749">
        <v>16528.189999999999</v>
      </c>
    </row>
    <row r="3219" spans="1:16" x14ac:dyDescent="0.2">
      <c r="A3219" s="744">
        <v>480</v>
      </c>
      <c r="B3219" s="744" t="s">
        <v>2598</v>
      </c>
      <c r="C3219" s="744" t="s">
        <v>1201</v>
      </c>
      <c r="D3219" s="746" t="s">
        <v>2865</v>
      </c>
      <c r="E3219" s="750">
        <v>1800</v>
      </c>
      <c r="F3219" s="744" t="s">
        <v>9340</v>
      </c>
      <c r="G3219" s="737" t="s">
        <v>9341</v>
      </c>
      <c r="H3219" s="737" t="s">
        <v>2519</v>
      </c>
      <c r="I3219" s="737" t="s">
        <v>2519</v>
      </c>
      <c r="J3219" s="753" t="s">
        <v>2519</v>
      </c>
      <c r="K3219" s="682">
        <v>5</v>
      </c>
      <c r="L3219" s="748">
        <v>12</v>
      </c>
      <c r="M3219" s="749">
        <v>27058.609999999997</v>
      </c>
      <c r="N3219" s="682">
        <v>2</v>
      </c>
      <c r="O3219" s="748">
        <v>6</v>
      </c>
      <c r="P3219" s="749">
        <v>11609.869999999999</v>
      </c>
    </row>
    <row r="3220" spans="1:16" x14ac:dyDescent="0.2">
      <c r="A3220" s="744">
        <v>480</v>
      </c>
      <c r="B3220" s="744" t="s">
        <v>1264</v>
      </c>
      <c r="C3220" s="744" t="s">
        <v>1201</v>
      </c>
      <c r="D3220" s="746" t="s">
        <v>2650</v>
      </c>
      <c r="E3220" s="750">
        <v>2100</v>
      </c>
      <c r="F3220" s="744" t="s">
        <v>9342</v>
      </c>
      <c r="G3220" s="737" t="s">
        <v>9343</v>
      </c>
      <c r="H3220" s="737" t="s">
        <v>2640</v>
      </c>
      <c r="I3220" s="737" t="s">
        <v>2625</v>
      </c>
      <c r="J3220" s="753" t="s">
        <v>2511</v>
      </c>
      <c r="K3220" s="682">
        <v>3</v>
      </c>
      <c r="L3220" s="748">
        <v>4</v>
      </c>
      <c r="M3220" s="749">
        <v>14191.12</v>
      </c>
      <c r="N3220" s="682"/>
      <c r="O3220" s="748"/>
      <c r="P3220" s="749"/>
    </row>
    <row r="3221" spans="1:16" x14ac:dyDescent="0.2">
      <c r="A3221" s="744">
        <v>480</v>
      </c>
      <c r="B3221" s="744" t="s">
        <v>1264</v>
      </c>
      <c r="C3221" s="744" t="s">
        <v>1201</v>
      </c>
      <c r="D3221" s="746" t="s">
        <v>7840</v>
      </c>
      <c r="E3221" s="750">
        <v>1500</v>
      </c>
      <c r="F3221" s="744" t="s">
        <v>9344</v>
      </c>
      <c r="G3221" s="737" t="s">
        <v>9345</v>
      </c>
      <c r="H3221" s="737" t="s">
        <v>2519</v>
      </c>
      <c r="I3221" s="737" t="s">
        <v>2521</v>
      </c>
      <c r="J3221" s="753" t="s">
        <v>2521</v>
      </c>
      <c r="K3221" s="682">
        <v>1</v>
      </c>
      <c r="L3221" s="748">
        <v>12</v>
      </c>
      <c r="M3221" s="749">
        <v>29384.030000000006</v>
      </c>
      <c r="N3221" s="682">
        <v>1</v>
      </c>
      <c r="O3221" s="748">
        <v>6</v>
      </c>
      <c r="P3221" s="749">
        <v>12788.05</v>
      </c>
    </row>
    <row r="3222" spans="1:16" ht="22.5" x14ac:dyDescent="0.2">
      <c r="A3222" s="744">
        <v>480</v>
      </c>
      <c r="B3222" s="744" t="s">
        <v>1264</v>
      </c>
      <c r="C3222" s="744" t="s">
        <v>1201</v>
      </c>
      <c r="D3222" s="746" t="s">
        <v>3274</v>
      </c>
      <c r="E3222" s="750">
        <v>2100</v>
      </c>
      <c r="F3222" s="744" t="s">
        <v>9346</v>
      </c>
      <c r="G3222" s="737" t="s">
        <v>9347</v>
      </c>
      <c r="H3222" s="737" t="s">
        <v>9348</v>
      </c>
      <c r="I3222" s="737" t="s">
        <v>2625</v>
      </c>
      <c r="J3222" s="753" t="s">
        <v>2511</v>
      </c>
      <c r="K3222" s="682">
        <v>6</v>
      </c>
      <c r="L3222" s="748">
        <v>12</v>
      </c>
      <c r="M3222" s="749">
        <v>30945.199999999997</v>
      </c>
      <c r="N3222" s="682">
        <v>2</v>
      </c>
      <c r="O3222" s="748">
        <v>6</v>
      </c>
      <c r="P3222" s="749">
        <v>13482.31</v>
      </c>
    </row>
    <row r="3223" spans="1:16" x14ac:dyDescent="0.2">
      <c r="A3223" s="744">
        <v>480</v>
      </c>
      <c r="B3223" s="744" t="s">
        <v>3203</v>
      </c>
      <c r="C3223" s="744" t="s">
        <v>1201</v>
      </c>
      <c r="D3223" s="746" t="s">
        <v>2700</v>
      </c>
      <c r="E3223" s="750">
        <v>1800</v>
      </c>
      <c r="F3223" s="744" t="s">
        <v>9349</v>
      </c>
      <c r="G3223" s="737" t="s">
        <v>9350</v>
      </c>
      <c r="H3223" s="737" t="s">
        <v>2519</v>
      </c>
      <c r="I3223" s="737" t="s">
        <v>2519</v>
      </c>
      <c r="J3223" s="753" t="s">
        <v>2519</v>
      </c>
      <c r="K3223" s="682">
        <v>3</v>
      </c>
      <c r="L3223" s="748">
        <v>9</v>
      </c>
      <c r="M3223" s="749">
        <v>22641.72</v>
      </c>
      <c r="N3223" s="682"/>
      <c r="O3223" s="748"/>
      <c r="P3223" s="749"/>
    </row>
    <row r="3224" spans="1:16" x14ac:dyDescent="0.2">
      <c r="A3224" s="744">
        <v>480</v>
      </c>
      <c r="B3224" s="744" t="s">
        <v>1264</v>
      </c>
      <c r="C3224" s="744" t="s">
        <v>1201</v>
      </c>
      <c r="D3224" s="746" t="s">
        <v>3399</v>
      </c>
      <c r="E3224" s="750">
        <v>1500</v>
      </c>
      <c r="F3224" s="744" t="s">
        <v>9351</v>
      </c>
      <c r="G3224" s="737" t="s">
        <v>9352</v>
      </c>
      <c r="H3224" s="737" t="s">
        <v>3765</v>
      </c>
      <c r="I3224" s="737" t="s">
        <v>2526</v>
      </c>
      <c r="J3224" s="753" t="s">
        <v>2526</v>
      </c>
      <c r="K3224" s="682">
        <v>1</v>
      </c>
      <c r="L3224" s="748">
        <v>12</v>
      </c>
      <c r="M3224" s="749">
        <v>29616.429999999993</v>
      </c>
      <c r="N3224" s="682">
        <v>1</v>
      </c>
      <c r="O3224" s="748">
        <v>6</v>
      </c>
      <c r="P3224" s="749">
        <v>12849.029999999999</v>
      </c>
    </row>
    <row r="3225" spans="1:16" ht="22.5" x14ac:dyDescent="0.2">
      <c r="A3225" s="744">
        <v>480</v>
      </c>
      <c r="B3225" s="744" t="s">
        <v>2598</v>
      </c>
      <c r="C3225" s="744" t="s">
        <v>1201</v>
      </c>
      <c r="D3225" s="746" t="s">
        <v>2614</v>
      </c>
      <c r="E3225" s="750">
        <v>1500</v>
      </c>
      <c r="F3225" s="744" t="s">
        <v>9353</v>
      </c>
      <c r="G3225" s="737" t="s">
        <v>9354</v>
      </c>
      <c r="H3225" s="737" t="s">
        <v>2640</v>
      </c>
      <c r="I3225" s="737" t="s">
        <v>2625</v>
      </c>
      <c r="J3225" s="753" t="s">
        <v>2511</v>
      </c>
      <c r="K3225" s="682">
        <v>1</v>
      </c>
      <c r="L3225" s="748">
        <v>12</v>
      </c>
      <c r="M3225" s="749">
        <v>28685.56</v>
      </c>
      <c r="N3225" s="682">
        <v>1</v>
      </c>
      <c r="O3225" s="748">
        <v>6</v>
      </c>
      <c r="P3225" s="749">
        <v>12356.82</v>
      </c>
    </row>
    <row r="3226" spans="1:16" x14ac:dyDescent="0.2">
      <c r="A3226" s="744">
        <v>480</v>
      </c>
      <c r="B3226" s="744" t="s">
        <v>2598</v>
      </c>
      <c r="C3226" s="744" t="s">
        <v>1201</v>
      </c>
      <c r="D3226" s="746" t="s">
        <v>2611</v>
      </c>
      <c r="E3226" s="750">
        <v>1500</v>
      </c>
      <c r="F3226" s="744" t="s">
        <v>9355</v>
      </c>
      <c r="G3226" s="737" t="s">
        <v>9356</v>
      </c>
      <c r="H3226" s="737" t="s">
        <v>3039</v>
      </c>
      <c r="I3226" s="737" t="s">
        <v>2526</v>
      </c>
      <c r="J3226" s="753" t="s">
        <v>2526</v>
      </c>
      <c r="K3226" s="682">
        <v>5</v>
      </c>
      <c r="L3226" s="748">
        <v>12</v>
      </c>
      <c r="M3226" s="749">
        <v>23115.819999999996</v>
      </c>
      <c r="N3226" s="682">
        <v>2</v>
      </c>
      <c r="O3226" s="748">
        <v>6</v>
      </c>
      <c r="P3226" s="749">
        <v>9867.81</v>
      </c>
    </row>
    <row r="3227" spans="1:16" x14ac:dyDescent="0.2">
      <c r="A3227" s="744">
        <v>480</v>
      </c>
      <c r="B3227" s="744" t="s">
        <v>2598</v>
      </c>
      <c r="C3227" s="744" t="s">
        <v>1201</v>
      </c>
      <c r="D3227" s="746" t="s">
        <v>9357</v>
      </c>
      <c r="E3227" s="750">
        <v>2500</v>
      </c>
      <c r="F3227" s="744" t="s">
        <v>9358</v>
      </c>
      <c r="G3227" s="737" t="s">
        <v>9359</v>
      </c>
      <c r="H3227" s="737" t="s">
        <v>2509</v>
      </c>
      <c r="I3227" s="737" t="s">
        <v>2625</v>
      </c>
      <c r="J3227" s="753" t="s">
        <v>2511</v>
      </c>
      <c r="K3227" s="682">
        <v>5</v>
      </c>
      <c r="L3227" s="748">
        <v>12</v>
      </c>
      <c r="M3227" s="749">
        <v>35515.280000000006</v>
      </c>
      <c r="N3227" s="682">
        <v>2</v>
      </c>
      <c r="O3227" s="748">
        <v>6</v>
      </c>
      <c r="P3227" s="749">
        <v>16090.61</v>
      </c>
    </row>
    <row r="3228" spans="1:16" x14ac:dyDescent="0.2">
      <c r="A3228" s="744">
        <v>480</v>
      </c>
      <c r="B3228" s="744" t="s">
        <v>2598</v>
      </c>
      <c r="C3228" s="744" t="s">
        <v>1201</v>
      </c>
      <c r="D3228" s="746" t="s">
        <v>2700</v>
      </c>
      <c r="E3228" s="750">
        <v>1800</v>
      </c>
      <c r="F3228" s="744" t="s">
        <v>9360</v>
      </c>
      <c r="G3228" s="737" t="s">
        <v>9361</v>
      </c>
      <c r="H3228" s="737" t="s">
        <v>2509</v>
      </c>
      <c r="I3228" s="737" t="s">
        <v>2625</v>
      </c>
      <c r="J3228" s="753" t="s">
        <v>2511</v>
      </c>
      <c r="K3228" s="682">
        <v>5</v>
      </c>
      <c r="L3228" s="748">
        <v>12</v>
      </c>
      <c r="M3228" s="749">
        <v>32976.69</v>
      </c>
      <c r="N3228" s="682">
        <v>2</v>
      </c>
      <c r="O3228" s="748">
        <v>6</v>
      </c>
      <c r="P3228" s="749">
        <v>14644.55</v>
      </c>
    </row>
    <row r="3229" spans="1:16" ht="22.5" x14ac:dyDescent="0.2">
      <c r="A3229" s="744">
        <v>480</v>
      </c>
      <c r="B3229" s="744" t="s">
        <v>1264</v>
      </c>
      <c r="C3229" s="744" t="s">
        <v>1201</v>
      </c>
      <c r="D3229" s="746" t="s">
        <v>3013</v>
      </c>
      <c r="E3229" s="750">
        <v>5000</v>
      </c>
      <c r="F3229" s="744" t="s">
        <v>9362</v>
      </c>
      <c r="G3229" s="737" t="s">
        <v>9363</v>
      </c>
      <c r="H3229" s="737" t="s">
        <v>2519</v>
      </c>
      <c r="I3229" s="737" t="s">
        <v>2519</v>
      </c>
      <c r="J3229" s="753" t="s">
        <v>2519</v>
      </c>
      <c r="K3229" s="682">
        <v>5</v>
      </c>
      <c r="L3229" s="748">
        <v>12</v>
      </c>
      <c r="M3229" s="749">
        <v>65415.26999999999</v>
      </c>
      <c r="N3229" s="682">
        <v>3</v>
      </c>
      <c r="O3229" s="748">
        <v>6</v>
      </c>
      <c r="P3229" s="749">
        <v>30602.91</v>
      </c>
    </row>
    <row r="3230" spans="1:16" x14ac:dyDescent="0.2">
      <c r="A3230" s="744">
        <v>480</v>
      </c>
      <c r="B3230" s="744" t="s">
        <v>2598</v>
      </c>
      <c r="C3230" s="744" t="s">
        <v>1201</v>
      </c>
      <c r="D3230" s="746" t="s">
        <v>4601</v>
      </c>
      <c r="E3230" s="750">
        <v>1500</v>
      </c>
      <c r="F3230" s="744" t="s">
        <v>9364</v>
      </c>
      <c r="G3230" s="737" t="s">
        <v>9365</v>
      </c>
      <c r="H3230" s="737" t="s">
        <v>5171</v>
      </c>
      <c r="I3230" s="737" t="s">
        <v>2526</v>
      </c>
      <c r="J3230" s="753" t="s">
        <v>2526</v>
      </c>
      <c r="K3230" s="682">
        <v>1</v>
      </c>
      <c r="L3230" s="748">
        <v>12</v>
      </c>
      <c r="M3230" s="749">
        <v>29272.660000000007</v>
      </c>
      <c r="N3230" s="682">
        <v>1</v>
      </c>
      <c r="O3230" s="748">
        <v>6</v>
      </c>
      <c r="P3230" s="749">
        <v>13123.630000000001</v>
      </c>
    </row>
    <row r="3231" spans="1:16" x14ac:dyDescent="0.2">
      <c r="A3231" s="744">
        <v>480</v>
      </c>
      <c r="B3231" s="744" t="s">
        <v>1264</v>
      </c>
      <c r="C3231" s="744" t="s">
        <v>1201</v>
      </c>
      <c r="D3231" s="746" t="s">
        <v>9366</v>
      </c>
      <c r="E3231" s="750">
        <v>4000</v>
      </c>
      <c r="F3231" s="744" t="s">
        <v>9367</v>
      </c>
      <c r="G3231" s="737" t="s">
        <v>9368</v>
      </c>
      <c r="H3231" s="737" t="s">
        <v>9369</v>
      </c>
      <c r="I3231" s="737" t="s">
        <v>2625</v>
      </c>
      <c r="J3231" s="753" t="s">
        <v>2733</v>
      </c>
      <c r="K3231" s="682">
        <v>5</v>
      </c>
      <c r="L3231" s="748">
        <v>12</v>
      </c>
      <c r="M3231" s="749">
        <v>53670</v>
      </c>
      <c r="N3231" s="682">
        <v>2</v>
      </c>
      <c r="O3231" s="748">
        <v>6</v>
      </c>
      <c r="P3231" s="749">
        <v>25795.559999999998</v>
      </c>
    </row>
    <row r="3232" spans="1:16" ht="22.5" x14ac:dyDescent="0.2">
      <c r="A3232" s="744">
        <v>480</v>
      </c>
      <c r="B3232" s="744" t="s">
        <v>2598</v>
      </c>
      <c r="C3232" s="744" t="s">
        <v>1201</v>
      </c>
      <c r="D3232" s="746" t="s">
        <v>7489</v>
      </c>
      <c r="E3232" s="750">
        <v>2500</v>
      </c>
      <c r="F3232" s="744" t="s">
        <v>9370</v>
      </c>
      <c r="G3232" s="737" t="s">
        <v>9371</v>
      </c>
      <c r="H3232" s="737" t="s">
        <v>2519</v>
      </c>
      <c r="I3232" s="737" t="s">
        <v>2519</v>
      </c>
      <c r="J3232" s="753" t="s">
        <v>2519</v>
      </c>
      <c r="K3232" s="682">
        <v>6</v>
      </c>
      <c r="L3232" s="748">
        <v>12</v>
      </c>
      <c r="M3232" s="749">
        <v>35625.339999999997</v>
      </c>
      <c r="N3232" s="682">
        <v>2</v>
      </c>
      <c r="O3232" s="748">
        <v>6</v>
      </c>
      <c r="P3232" s="749">
        <v>15905.529999999999</v>
      </c>
    </row>
    <row r="3233" spans="1:16" x14ac:dyDescent="0.2">
      <c r="A3233" s="744">
        <v>480</v>
      </c>
      <c r="B3233" s="744" t="s">
        <v>1264</v>
      </c>
      <c r="C3233" s="744" t="s">
        <v>1201</v>
      </c>
      <c r="D3233" s="746" t="s">
        <v>4174</v>
      </c>
      <c r="E3233" s="750">
        <v>2000</v>
      </c>
      <c r="F3233" s="744" t="s">
        <v>9372</v>
      </c>
      <c r="G3233" s="737" t="s">
        <v>9373</v>
      </c>
      <c r="H3233" s="737" t="s">
        <v>9374</v>
      </c>
      <c r="I3233" s="737" t="s">
        <v>2526</v>
      </c>
      <c r="J3233" s="753" t="s">
        <v>2526</v>
      </c>
      <c r="K3233" s="682">
        <v>1</v>
      </c>
      <c r="L3233" s="748">
        <v>12</v>
      </c>
      <c r="M3233" s="749">
        <v>34652.800000000003</v>
      </c>
      <c r="N3233" s="682">
        <v>1</v>
      </c>
      <c r="O3233" s="748">
        <v>6</v>
      </c>
      <c r="P3233" s="749">
        <v>15596.86</v>
      </c>
    </row>
    <row r="3234" spans="1:16" ht="22.5" x14ac:dyDescent="0.2">
      <c r="A3234" s="744">
        <v>480</v>
      </c>
      <c r="B3234" s="744" t="s">
        <v>2598</v>
      </c>
      <c r="C3234" s="744" t="s">
        <v>1201</v>
      </c>
      <c r="D3234" s="746" t="s">
        <v>2614</v>
      </c>
      <c r="E3234" s="750">
        <v>1500</v>
      </c>
      <c r="F3234" s="744" t="s">
        <v>9375</v>
      </c>
      <c r="G3234" s="737" t="s">
        <v>9376</v>
      </c>
      <c r="H3234" s="737" t="s">
        <v>9377</v>
      </c>
      <c r="I3234" s="737" t="s">
        <v>2625</v>
      </c>
      <c r="J3234" s="753" t="s">
        <v>2511</v>
      </c>
      <c r="K3234" s="682">
        <v>1</v>
      </c>
      <c r="L3234" s="748">
        <v>12</v>
      </c>
      <c r="M3234" s="749">
        <v>29196.799999999996</v>
      </c>
      <c r="N3234" s="682">
        <v>1</v>
      </c>
      <c r="O3234" s="748">
        <v>6</v>
      </c>
      <c r="P3234" s="749">
        <v>12833.49</v>
      </c>
    </row>
    <row r="3235" spans="1:16" ht="22.5" x14ac:dyDescent="0.2">
      <c r="A3235" s="744">
        <v>480</v>
      </c>
      <c r="B3235" s="744" t="s">
        <v>1264</v>
      </c>
      <c r="C3235" s="744" t="s">
        <v>1201</v>
      </c>
      <c r="D3235" s="746" t="s">
        <v>5777</v>
      </c>
      <c r="E3235" s="750">
        <v>3500</v>
      </c>
      <c r="F3235" s="744" t="s">
        <v>9378</v>
      </c>
      <c r="G3235" s="737" t="s">
        <v>9379</v>
      </c>
      <c r="H3235" s="737" t="s">
        <v>2519</v>
      </c>
      <c r="I3235" s="737" t="s">
        <v>2519</v>
      </c>
      <c r="J3235" s="753" t="s">
        <v>2519</v>
      </c>
      <c r="K3235" s="682">
        <v>5</v>
      </c>
      <c r="L3235" s="748">
        <v>12</v>
      </c>
      <c r="M3235" s="749">
        <v>47381.84</v>
      </c>
      <c r="N3235" s="682">
        <v>3</v>
      </c>
      <c r="O3235" s="748">
        <v>6</v>
      </c>
      <c r="P3235" s="749">
        <v>22013.86</v>
      </c>
    </row>
    <row r="3236" spans="1:16" x14ac:dyDescent="0.2">
      <c r="A3236" s="744">
        <v>480</v>
      </c>
      <c r="B3236" s="744" t="s">
        <v>2598</v>
      </c>
      <c r="C3236" s="744" t="s">
        <v>1201</v>
      </c>
      <c r="D3236" s="746" t="s">
        <v>2614</v>
      </c>
      <c r="E3236" s="750">
        <v>1500</v>
      </c>
      <c r="F3236" s="744" t="s">
        <v>9380</v>
      </c>
      <c r="G3236" s="737" t="s">
        <v>9381</v>
      </c>
      <c r="H3236" s="737" t="s">
        <v>3864</v>
      </c>
      <c r="I3236" s="737" t="s">
        <v>2526</v>
      </c>
      <c r="J3236" s="753" t="s">
        <v>2526</v>
      </c>
      <c r="K3236" s="682">
        <v>1</v>
      </c>
      <c r="L3236" s="748">
        <v>12</v>
      </c>
      <c r="M3236" s="749">
        <v>27677.919999999998</v>
      </c>
      <c r="N3236" s="682">
        <v>1</v>
      </c>
      <c r="O3236" s="748">
        <v>6</v>
      </c>
      <c r="P3236" s="749">
        <v>12904.59</v>
      </c>
    </row>
    <row r="3237" spans="1:16" x14ac:dyDescent="0.2">
      <c r="A3237" s="744">
        <v>480</v>
      </c>
      <c r="B3237" s="744" t="s">
        <v>2598</v>
      </c>
      <c r="C3237" s="744" t="s">
        <v>1201</v>
      </c>
      <c r="D3237" s="746" t="s">
        <v>2682</v>
      </c>
      <c r="E3237" s="750">
        <v>1500</v>
      </c>
      <c r="F3237" s="744" t="s">
        <v>9382</v>
      </c>
      <c r="G3237" s="737" t="s">
        <v>9383</v>
      </c>
      <c r="H3237" s="737" t="s">
        <v>2587</v>
      </c>
      <c r="I3237" s="737" t="s">
        <v>2526</v>
      </c>
      <c r="J3237" s="753" t="s">
        <v>2526</v>
      </c>
      <c r="K3237" s="682">
        <v>1</v>
      </c>
      <c r="L3237" s="748">
        <v>12</v>
      </c>
      <c r="M3237" s="749">
        <v>29629.730000000003</v>
      </c>
      <c r="N3237" s="682">
        <v>1</v>
      </c>
      <c r="O3237" s="748">
        <v>6</v>
      </c>
      <c r="P3237" s="749">
        <v>12928.880000000001</v>
      </c>
    </row>
    <row r="3238" spans="1:16" x14ac:dyDescent="0.2">
      <c r="A3238" s="744">
        <v>480</v>
      </c>
      <c r="B3238" s="744" t="s">
        <v>2598</v>
      </c>
      <c r="C3238" s="744" t="s">
        <v>1201</v>
      </c>
      <c r="D3238" s="746" t="s">
        <v>2865</v>
      </c>
      <c r="E3238" s="750">
        <v>1800</v>
      </c>
      <c r="F3238" s="744" t="s">
        <v>9384</v>
      </c>
      <c r="G3238" s="737" t="s">
        <v>9385</v>
      </c>
      <c r="H3238" s="737" t="s">
        <v>8830</v>
      </c>
      <c r="I3238" s="737" t="s">
        <v>2526</v>
      </c>
      <c r="J3238" s="753" t="s">
        <v>2526</v>
      </c>
      <c r="K3238" s="682">
        <v>1</v>
      </c>
      <c r="L3238" s="748">
        <v>12</v>
      </c>
      <c r="M3238" s="749">
        <v>32743.329999999991</v>
      </c>
      <c r="N3238" s="682"/>
      <c r="O3238" s="748"/>
      <c r="P3238" s="749"/>
    </row>
    <row r="3239" spans="1:16" x14ac:dyDescent="0.2">
      <c r="A3239" s="744">
        <v>480</v>
      </c>
      <c r="B3239" s="744" t="s">
        <v>1264</v>
      </c>
      <c r="C3239" s="744" t="s">
        <v>1201</v>
      </c>
      <c r="D3239" s="746" t="s">
        <v>2700</v>
      </c>
      <c r="E3239" s="750">
        <v>1800</v>
      </c>
      <c r="F3239" s="744" t="s">
        <v>9386</v>
      </c>
      <c r="G3239" s="737" t="s">
        <v>9387</v>
      </c>
      <c r="H3239" s="737" t="s">
        <v>9225</v>
      </c>
      <c r="I3239" s="737" t="s">
        <v>2625</v>
      </c>
      <c r="J3239" s="753" t="s">
        <v>2511</v>
      </c>
      <c r="K3239" s="682">
        <v>1</v>
      </c>
      <c r="L3239" s="748">
        <v>12</v>
      </c>
      <c r="M3239" s="749">
        <v>32809.880000000005</v>
      </c>
      <c r="N3239" s="682">
        <v>1</v>
      </c>
      <c r="O3239" s="748">
        <v>6</v>
      </c>
      <c r="P3239" s="749">
        <v>14527.46</v>
      </c>
    </row>
    <row r="3240" spans="1:16" x14ac:dyDescent="0.2">
      <c r="A3240" s="744">
        <v>480</v>
      </c>
      <c r="B3240" s="744" t="s">
        <v>1264</v>
      </c>
      <c r="C3240" s="744" t="s">
        <v>1201</v>
      </c>
      <c r="D3240" s="746" t="s">
        <v>3446</v>
      </c>
      <c r="E3240" s="750">
        <v>1800</v>
      </c>
      <c r="F3240" s="744" t="s">
        <v>9388</v>
      </c>
      <c r="G3240" s="737" t="s">
        <v>9389</v>
      </c>
      <c r="H3240" s="737" t="s">
        <v>9390</v>
      </c>
      <c r="I3240" s="737" t="s">
        <v>2625</v>
      </c>
      <c r="J3240" s="753" t="s">
        <v>2511</v>
      </c>
      <c r="K3240" s="682">
        <v>1</v>
      </c>
      <c r="L3240" s="748">
        <v>12</v>
      </c>
      <c r="M3240" s="749">
        <v>29901.510000000002</v>
      </c>
      <c r="N3240" s="682">
        <v>1</v>
      </c>
      <c r="O3240" s="748">
        <v>6</v>
      </c>
      <c r="P3240" s="749">
        <v>13368.510000000002</v>
      </c>
    </row>
    <row r="3241" spans="1:16" x14ac:dyDescent="0.2">
      <c r="A3241" s="744">
        <v>480</v>
      </c>
      <c r="B3241" s="744" t="s">
        <v>2598</v>
      </c>
      <c r="C3241" s="744" t="s">
        <v>1201</v>
      </c>
      <c r="D3241" s="746" t="s">
        <v>2614</v>
      </c>
      <c r="E3241" s="750">
        <v>1500</v>
      </c>
      <c r="F3241" s="744" t="s">
        <v>9391</v>
      </c>
      <c r="G3241" s="737" t="s">
        <v>9392</v>
      </c>
      <c r="H3241" s="737" t="s">
        <v>3992</v>
      </c>
      <c r="I3241" s="737" t="s">
        <v>2625</v>
      </c>
      <c r="J3241" s="753" t="s">
        <v>2511</v>
      </c>
      <c r="K3241" s="682">
        <v>1</v>
      </c>
      <c r="L3241" s="748">
        <v>12</v>
      </c>
      <c r="M3241" s="749">
        <v>29124.55</v>
      </c>
      <c r="N3241" s="682">
        <v>1</v>
      </c>
      <c r="O3241" s="748">
        <v>6</v>
      </c>
      <c r="P3241" s="749">
        <v>13135.55</v>
      </c>
    </row>
    <row r="3242" spans="1:16" x14ac:dyDescent="0.2">
      <c r="A3242" s="744">
        <v>480</v>
      </c>
      <c r="B3242" s="744" t="s">
        <v>2598</v>
      </c>
      <c r="C3242" s="744" t="s">
        <v>1201</v>
      </c>
      <c r="D3242" s="746" t="s">
        <v>2614</v>
      </c>
      <c r="E3242" s="750">
        <v>1500</v>
      </c>
      <c r="F3242" s="744" t="s">
        <v>9393</v>
      </c>
      <c r="G3242" s="737" t="s">
        <v>9394</v>
      </c>
      <c r="H3242" s="737" t="s">
        <v>2578</v>
      </c>
      <c r="I3242" s="737" t="s">
        <v>2625</v>
      </c>
      <c r="J3242" s="753" t="s">
        <v>2511</v>
      </c>
      <c r="K3242" s="682">
        <v>5</v>
      </c>
      <c r="L3242" s="748">
        <v>12</v>
      </c>
      <c r="M3242" s="749">
        <v>23177.180000000004</v>
      </c>
      <c r="N3242" s="682">
        <v>2</v>
      </c>
      <c r="O3242" s="748">
        <v>6</v>
      </c>
      <c r="P3242" s="749">
        <v>9789.2800000000007</v>
      </c>
    </row>
    <row r="3243" spans="1:16" x14ac:dyDescent="0.2">
      <c r="A3243" s="744">
        <v>480</v>
      </c>
      <c r="B3243" s="744" t="s">
        <v>2598</v>
      </c>
      <c r="C3243" s="744" t="s">
        <v>1201</v>
      </c>
      <c r="D3243" s="746" t="s">
        <v>2604</v>
      </c>
      <c r="E3243" s="750">
        <v>1500</v>
      </c>
      <c r="F3243" s="744" t="s">
        <v>9395</v>
      </c>
      <c r="G3243" s="737" t="s">
        <v>9396</v>
      </c>
      <c r="H3243" s="737" t="s">
        <v>2525</v>
      </c>
      <c r="I3243" s="737" t="s">
        <v>2526</v>
      </c>
      <c r="J3243" s="753" t="s">
        <v>2526</v>
      </c>
      <c r="K3243" s="682">
        <v>1</v>
      </c>
      <c r="L3243" s="748">
        <v>12</v>
      </c>
      <c r="M3243" s="749">
        <v>29354.169999999991</v>
      </c>
      <c r="N3243" s="682">
        <v>1</v>
      </c>
      <c r="O3243" s="748">
        <v>6</v>
      </c>
      <c r="P3243" s="749">
        <v>12863.33</v>
      </c>
    </row>
    <row r="3244" spans="1:16" x14ac:dyDescent="0.2">
      <c r="A3244" s="744">
        <v>480</v>
      </c>
      <c r="B3244" s="744" t="s">
        <v>1264</v>
      </c>
      <c r="C3244" s="744" t="s">
        <v>1201</v>
      </c>
      <c r="D3244" s="746" t="s">
        <v>3747</v>
      </c>
      <c r="E3244" s="750">
        <v>2100</v>
      </c>
      <c r="F3244" s="744" t="s">
        <v>9397</v>
      </c>
      <c r="G3244" s="737" t="s">
        <v>9398</v>
      </c>
      <c r="H3244" s="737" t="s">
        <v>4471</v>
      </c>
      <c r="I3244" s="737" t="s">
        <v>2625</v>
      </c>
      <c r="J3244" s="753" t="s">
        <v>2511</v>
      </c>
      <c r="K3244" s="682">
        <v>5</v>
      </c>
      <c r="L3244" s="748">
        <v>12</v>
      </c>
      <c r="M3244" s="749">
        <v>30671.469999999998</v>
      </c>
      <c r="N3244" s="682">
        <v>3</v>
      </c>
      <c r="O3244" s="748">
        <v>6</v>
      </c>
      <c r="P3244" s="749">
        <v>13460</v>
      </c>
    </row>
    <row r="3245" spans="1:16" x14ac:dyDescent="0.2">
      <c r="A3245" s="744">
        <v>480</v>
      </c>
      <c r="B3245" s="744" t="s">
        <v>2598</v>
      </c>
      <c r="C3245" s="744" t="s">
        <v>1201</v>
      </c>
      <c r="D3245" s="746" t="s">
        <v>2809</v>
      </c>
      <c r="E3245" s="750">
        <v>1500</v>
      </c>
      <c r="F3245" s="744" t="s">
        <v>9399</v>
      </c>
      <c r="G3245" s="737" t="s">
        <v>9400</v>
      </c>
      <c r="H3245" s="737" t="s">
        <v>2519</v>
      </c>
      <c r="I3245" s="737" t="s">
        <v>2519</v>
      </c>
      <c r="J3245" s="753" t="s">
        <v>2519</v>
      </c>
      <c r="K3245" s="682">
        <v>3</v>
      </c>
      <c r="L3245" s="748">
        <v>8</v>
      </c>
      <c r="M3245" s="749">
        <v>13263.44</v>
      </c>
      <c r="N3245" s="682">
        <v>2</v>
      </c>
      <c r="O3245" s="748">
        <v>6</v>
      </c>
      <c r="P3245" s="749">
        <v>9706.35</v>
      </c>
    </row>
    <row r="3246" spans="1:16" ht="22.5" x14ac:dyDescent="0.2">
      <c r="A3246" s="744">
        <v>480</v>
      </c>
      <c r="B3246" s="744" t="s">
        <v>1264</v>
      </c>
      <c r="C3246" s="744" t="s">
        <v>1201</v>
      </c>
      <c r="D3246" s="746" t="s">
        <v>4241</v>
      </c>
      <c r="E3246" s="750">
        <v>1500</v>
      </c>
      <c r="F3246" s="744" t="s">
        <v>9401</v>
      </c>
      <c r="G3246" s="737" t="s">
        <v>9402</v>
      </c>
      <c r="H3246" s="737" t="s">
        <v>9403</v>
      </c>
      <c r="I3246" s="737" t="s">
        <v>2625</v>
      </c>
      <c r="J3246" s="753" t="s">
        <v>2511</v>
      </c>
      <c r="K3246" s="682">
        <v>1</v>
      </c>
      <c r="L3246" s="748">
        <v>12</v>
      </c>
      <c r="M3246" s="749">
        <v>29631.690000000006</v>
      </c>
      <c r="N3246" s="682">
        <v>1</v>
      </c>
      <c r="O3246" s="748">
        <v>6</v>
      </c>
      <c r="P3246" s="749">
        <v>12930</v>
      </c>
    </row>
    <row r="3247" spans="1:16" ht="22.5" x14ac:dyDescent="0.2">
      <c r="A3247" s="744">
        <v>480</v>
      </c>
      <c r="B3247" s="744" t="s">
        <v>2598</v>
      </c>
      <c r="C3247" s="744" t="s">
        <v>1201</v>
      </c>
      <c r="D3247" s="746" t="s">
        <v>2611</v>
      </c>
      <c r="E3247" s="750">
        <v>1500</v>
      </c>
      <c r="F3247" s="744" t="s">
        <v>9404</v>
      </c>
      <c r="G3247" s="737" t="s">
        <v>9405</v>
      </c>
      <c r="H3247" s="737" t="s">
        <v>9406</v>
      </c>
      <c r="I3247" s="737" t="s">
        <v>2625</v>
      </c>
      <c r="J3247" s="753" t="s">
        <v>2511</v>
      </c>
      <c r="K3247" s="682">
        <v>5</v>
      </c>
      <c r="L3247" s="748">
        <v>12</v>
      </c>
      <c r="M3247" s="749">
        <v>23604.9</v>
      </c>
      <c r="N3247" s="682">
        <v>2</v>
      </c>
      <c r="O3247" s="748">
        <v>6</v>
      </c>
      <c r="P3247" s="749">
        <v>9930</v>
      </c>
    </row>
    <row r="3248" spans="1:16" x14ac:dyDescent="0.2">
      <c r="A3248" s="744">
        <v>480</v>
      </c>
      <c r="B3248" s="744" t="s">
        <v>1264</v>
      </c>
      <c r="C3248" s="744" t="s">
        <v>1201</v>
      </c>
      <c r="D3248" s="746" t="s">
        <v>4601</v>
      </c>
      <c r="E3248" s="750">
        <v>1500</v>
      </c>
      <c r="F3248" s="744" t="s">
        <v>9407</v>
      </c>
      <c r="G3248" s="737" t="s">
        <v>9408</v>
      </c>
      <c r="H3248" s="737" t="s">
        <v>9409</v>
      </c>
      <c r="I3248" s="737" t="s">
        <v>2526</v>
      </c>
      <c r="J3248" s="753" t="s">
        <v>2526</v>
      </c>
      <c r="K3248" s="682">
        <v>1</v>
      </c>
      <c r="L3248" s="748">
        <v>12</v>
      </c>
      <c r="M3248" s="749">
        <v>29355.659999999996</v>
      </c>
      <c r="N3248" s="682">
        <v>1</v>
      </c>
      <c r="O3248" s="748">
        <v>6</v>
      </c>
      <c r="P3248" s="749">
        <v>8780.92</v>
      </c>
    </row>
    <row r="3249" spans="1:16" ht="22.5" x14ac:dyDescent="0.2">
      <c r="A3249" s="744">
        <v>480</v>
      </c>
      <c r="B3249" s="744" t="s">
        <v>2598</v>
      </c>
      <c r="C3249" s="744" t="s">
        <v>1201</v>
      </c>
      <c r="D3249" s="746" t="s">
        <v>2700</v>
      </c>
      <c r="E3249" s="750">
        <v>1800</v>
      </c>
      <c r="F3249" s="744" t="s">
        <v>9410</v>
      </c>
      <c r="G3249" s="737" t="s">
        <v>9411</v>
      </c>
      <c r="H3249" s="737" t="s">
        <v>9412</v>
      </c>
      <c r="I3249" s="737" t="s">
        <v>2625</v>
      </c>
      <c r="J3249" s="753" t="s">
        <v>2511</v>
      </c>
      <c r="K3249" s="682">
        <v>1</v>
      </c>
      <c r="L3249" s="748">
        <v>12</v>
      </c>
      <c r="M3249" s="749">
        <v>32927.99</v>
      </c>
      <c r="N3249" s="682">
        <v>1</v>
      </c>
      <c r="O3249" s="748">
        <v>6</v>
      </c>
      <c r="P3249" s="749">
        <v>14697.55</v>
      </c>
    </row>
    <row r="3250" spans="1:16" x14ac:dyDescent="0.2">
      <c r="A3250" s="744">
        <v>480</v>
      </c>
      <c r="B3250" s="744" t="s">
        <v>2598</v>
      </c>
      <c r="C3250" s="744" t="s">
        <v>1201</v>
      </c>
      <c r="D3250" s="746" t="s">
        <v>2604</v>
      </c>
      <c r="E3250" s="750">
        <v>1500</v>
      </c>
      <c r="F3250" s="744" t="s">
        <v>9413</v>
      </c>
      <c r="G3250" s="737" t="s">
        <v>9414</v>
      </c>
      <c r="H3250" s="737" t="s">
        <v>7480</v>
      </c>
      <c r="I3250" s="737" t="s">
        <v>2526</v>
      </c>
      <c r="J3250" s="753" t="s">
        <v>2526</v>
      </c>
      <c r="K3250" s="682">
        <v>1</v>
      </c>
      <c r="L3250" s="748">
        <v>12</v>
      </c>
      <c r="M3250" s="749">
        <v>29632.080000000005</v>
      </c>
      <c r="N3250" s="682">
        <v>1</v>
      </c>
      <c r="O3250" s="748">
        <v>6</v>
      </c>
      <c r="P3250" s="749">
        <v>12930</v>
      </c>
    </row>
    <row r="3251" spans="1:16" x14ac:dyDescent="0.2">
      <c r="A3251" s="744">
        <v>480</v>
      </c>
      <c r="B3251" s="744" t="s">
        <v>1264</v>
      </c>
      <c r="C3251" s="744" t="s">
        <v>1201</v>
      </c>
      <c r="D3251" s="746" t="s">
        <v>4258</v>
      </c>
      <c r="E3251" s="750">
        <v>3500</v>
      </c>
      <c r="F3251" s="744" t="s">
        <v>9415</v>
      </c>
      <c r="G3251" s="737" t="s">
        <v>9416</v>
      </c>
      <c r="H3251" s="737" t="s">
        <v>2806</v>
      </c>
      <c r="I3251" s="737" t="s">
        <v>2625</v>
      </c>
      <c r="J3251" s="753" t="s">
        <v>2511</v>
      </c>
      <c r="K3251" s="682">
        <v>5</v>
      </c>
      <c r="L3251" s="748">
        <v>12</v>
      </c>
      <c r="M3251" s="749">
        <v>53712.56</v>
      </c>
      <c r="N3251" s="682">
        <v>2</v>
      </c>
      <c r="O3251" s="748">
        <v>6</v>
      </c>
      <c r="P3251" s="749">
        <v>24901.11</v>
      </c>
    </row>
    <row r="3252" spans="1:16" ht="22.5" x14ac:dyDescent="0.2">
      <c r="A3252" s="744">
        <v>480</v>
      </c>
      <c r="B3252" s="744" t="s">
        <v>2598</v>
      </c>
      <c r="C3252" s="744" t="s">
        <v>1201</v>
      </c>
      <c r="D3252" s="746" t="s">
        <v>4601</v>
      </c>
      <c r="E3252" s="750">
        <v>1500</v>
      </c>
      <c r="F3252" s="744" t="s">
        <v>9417</v>
      </c>
      <c r="G3252" s="737" t="s">
        <v>9418</v>
      </c>
      <c r="H3252" s="737" t="s">
        <v>9419</v>
      </c>
      <c r="I3252" s="737" t="s">
        <v>2603</v>
      </c>
      <c r="J3252" s="753" t="s">
        <v>2547</v>
      </c>
      <c r="K3252" s="682">
        <v>1</v>
      </c>
      <c r="L3252" s="748">
        <v>12</v>
      </c>
      <c r="M3252" s="749">
        <v>29633.33</v>
      </c>
      <c r="N3252" s="682">
        <v>1</v>
      </c>
      <c r="O3252" s="748">
        <v>6</v>
      </c>
      <c r="P3252" s="749">
        <v>12930</v>
      </c>
    </row>
    <row r="3253" spans="1:16" x14ac:dyDescent="0.2">
      <c r="A3253" s="744">
        <v>480</v>
      </c>
      <c r="B3253" s="744" t="s">
        <v>1264</v>
      </c>
      <c r="C3253" s="744" t="s">
        <v>1201</v>
      </c>
      <c r="D3253" s="746" t="s">
        <v>3029</v>
      </c>
      <c r="E3253" s="750">
        <v>2000</v>
      </c>
      <c r="F3253" s="744" t="s">
        <v>9420</v>
      </c>
      <c r="G3253" s="737" t="s">
        <v>9421</v>
      </c>
      <c r="H3253" s="737" t="s">
        <v>3279</v>
      </c>
      <c r="I3253" s="737" t="s">
        <v>2625</v>
      </c>
      <c r="J3253" s="753" t="s">
        <v>2511</v>
      </c>
      <c r="K3253" s="682">
        <v>1</v>
      </c>
      <c r="L3253" s="748">
        <v>12</v>
      </c>
      <c r="M3253" s="749">
        <v>34745.820000000007</v>
      </c>
      <c r="N3253" s="682">
        <v>1</v>
      </c>
      <c r="O3253" s="748">
        <v>6</v>
      </c>
      <c r="P3253" s="749">
        <v>15927.929999999998</v>
      </c>
    </row>
    <row r="3254" spans="1:16" x14ac:dyDescent="0.2">
      <c r="A3254" s="744">
        <v>480</v>
      </c>
      <c r="B3254" s="744" t="s">
        <v>2598</v>
      </c>
      <c r="C3254" s="744" t="s">
        <v>1201</v>
      </c>
      <c r="D3254" s="746" t="s">
        <v>5968</v>
      </c>
      <c r="E3254" s="750">
        <v>2500</v>
      </c>
      <c r="F3254" s="744" t="s">
        <v>9422</v>
      </c>
      <c r="G3254" s="737" t="s">
        <v>9423</v>
      </c>
      <c r="H3254" s="737" t="s">
        <v>2640</v>
      </c>
      <c r="I3254" s="737" t="s">
        <v>2625</v>
      </c>
      <c r="J3254" s="753" t="s">
        <v>2511</v>
      </c>
      <c r="K3254" s="682">
        <v>5</v>
      </c>
      <c r="L3254" s="748">
        <v>12</v>
      </c>
      <c r="M3254" s="749">
        <v>35440.99</v>
      </c>
      <c r="N3254" s="682">
        <v>2</v>
      </c>
      <c r="O3254" s="748">
        <v>6</v>
      </c>
      <c r="P3254" s="749">
        <v>15895.63</v>
      </c>
    </row>
    <row r="3255" spans="1:16" ht="22.5" x14ac:dyDescent="0.2">
      <c r="A3255" s="744">
        <v>480</v>
      </c>
      <c r="B3255" s="744" t="s">
        <v>2598</v>
      </c>
      <c r="C3255" s="744" t="s">
        <v>1201</v>
      </c>
      <c r="D3255" s="746" t="s">
        <v>2614</v>
      </c>
      <c r="E3255" s="750">
        <v>1500</v>
      </c>
      <c r="F3255" s="744" t="s">
        <v>9424</v>
      </c>
      <c r="G3255" s="737" t="s">
        <v>9425</v>
      </c>
      <c r="H3255" s="737" t="s">
        <v>5521</v>
      </c>
      <c r="I3255" s="737" t="s">
        <v>2526</v>
      </c>
      <c r="J3255" s="753" t="s">
        <v>2526</v>
      </c>
      <c r="K3255" s="682">
        <v>4</v>
      </c>
      <c r="L3255" s="748">
        <v>12</v>
      </c>
      <c r="M3255" s="749">
        <v>29327.819999999996</v>
      </c>
      <c r="N3255" s="682">
        <v>1</v>
      </c>
      <c r="O3255" s="748">
        <v>6</v>
      </c>
      <c r="P3255" s="749">
        <v>12722.349999999999</v>
      </c>
    </row>
    <row r="3256" spans="1:16" x14ac:dyDescent="0.2">
      <c r="A3256" s="744">
        <v>480</v>
      </c>
      <c r="B3256" s="744" t="s">
        <v>2598</v>
      </c>
      <c r="C3256" s="744" t="s">
        <v>1201</v>
      </c>
      <c r="D3256" s="746" t="s">
        <v>2614</v>
      </c>
      <c r="E3256" s="750">
        <v>1500</v>
      </c>
      <c r="F3256" s="744" t="s">
        <v>9426</v>
      </c>
      <c r="G3256" s="737" t="s">
        <v>9427</v>
      </c>
      <c r="H3256" s="737" t="s">
        <v>6173</v>
      </c>
      <c r="I3256" s="737" t="s">
        <v>2625</v>
      </c>
      <c r="J3256" s="753" t="s">
        <v>2511</v>
      </c>
      <c r="K3256" s="682">
        <v>5</v>
      </c>
      <c r="L3256" s="748">
        <v>12</v>
      </c>
      <c r="M3256" s="749">
        <v>29524.719999999998</v>
      </c>
      <c r="N3256" s="682">
        <v>2</v>
      </c>
      <c r="O3256" s="748">
        <v>6</v>
      </c>
      <c r="P3256" s="749">
        <v>12923.470000000001</v>
      </c>
    </row>
    <row r="3257" spans="1:16" ht="22.5" x14ac:dyDescent="0.2">
      <c r="A3257" s="744">
        <v>480</v>
      </c>
      <c r="B3257" s="744" t="s">
        <v>2598</v>
      </c>
      <c r="C3257" s="744" t="s">
        <v>1201</v>
      </c>
      <c r="D3257" s="746" t="s">
        <v>2700</v>
      </c>
      <c r="E3257" s="750">
        <v>1800</v>
      </c>
      <c r="F3257" s="744" t="s">
        <v>9428</v>
      </c>
      <c r="G3257" s="737" t="s">
        <v>9429</v>
      </c>
      <c r="H3257" s="737" t="s">
        <v>2519</v>
      </c>
      <c r="I3257" s="737" t="s">
        <v>2519</v>
      </c>
      <c r="J3257" s="753" t="s">
        <v>2519</v>
      </c>
      <c r="K3257" s="682">
        <v>5</v>
      </c>
      <c r="L3257" s="748">
        <v>12</v>
      </c>
      <c r="M3257" s="749">
        <v>27286.989999999998</v>
      </c>
      <c r="N3257" s="682">
        <v>2</v>
      </c>
      <c r="O3257" s="748">
        <v>6</v>
      </c>
      <c r="P3257" s="749">
        <v>11729.869999999999</v>
      </c>
    </row>
    <row r="3258" spans="1:16" x14ac:dyDescent="0.2">
      <c r="A3258" s="744">
        <v>480</v>
      </c>
      <c r="B3258" s="744" t="s">
        <v>1264</v>
      </c>
      <c r="C3258" s="744" t="s">
        <v>1201</v>
      </c>
      <c r="D3258" s="746" t="s">
        <v>2614</v>
      </c>
      <c r="E3258" s="750">
        <v>1500</v>
      </c>
      <c r="F3258" s="744" t="s">
        <v>9430</v>
      </c>
      <c r="G3258" s="737" t="s">
        <v>9431</v>
      </c>
      <c r="H3258" s="737" t="s">
        <v>2587</v>
      </c>
      <c r="I3258" s="737" t="s">
        <v>2526</v>
      </c>
      <c r="J3258" s="753" t="s">
        <v>2526</v>
      </c>
      <c r="K3258" s="682">
        <v>5</v>
      </c>
      <c r="L3258" s="748">
        <v>12</v>
      </c>
      <c r="M3258" s="749">
        <v>23648.13</v>
      </c>
      <c r="N3258" s="682">
        <v>2</v>
      </c>
      <c r="O3258" s="748">
        <v>6</v>
      </c>
      <c r="P3258" s="749">
        <v>9930</v>
      </c>
    </row>
    <row r="3259" spans="1:16" ht="22.5" x14ac:dyDescent="0.2">
      <c r="A3259" s="744">
        <v>480</v>
      </c>
      <c r="B3259" s="744" t="s">
        <v>1264</v>
      </c>
      <c r="C3259" s="744" t="s">
        <v>1201</v>
      </c>
      <c r="D3259" s="746" t="s">
        <v>6573</v>
      </c>
      <c r="E3259" s="750">
        <v>5000</v>
      </c>
      <c r="F3259" s="744" t="s">
        <v>9432</v>
      </c>
      <c r="G3259" s="737" t="s">
        <v>9433</v>
      </c>
      <c r="H3259" s="737" t="s">
        <v>9434</v>
      </c>
      <c r="I3259" s="737" t="s">
        <v>2625</v>
      </c>
      <c r="J3259" s="753" t="s">
        <v>2511</v>
      </c>
      <c r="K3259" s="682">
        <v>1</v>
      </c>
      <c r="L3259" s="748">
        <v>12</v>
      </c>
      <c r="M3259" s="749">
        <v>71677.850000000006</v>
      </c>
      <c r="N3259" s="682">
        <v>1</v>
      </c>
      <c r="O3259" s="748">
        <v>6</v>
      </c>
      <c r="P3259" s="749">
        <v>33930</v>
      </c>
    </row>
    <row r="3260" spans="1:16" ht="22.5" x14ac:dyDescent="0.2">
      <c r="A3260" s="744">
        <v>480</v>
      </c>
      <c r="B3260" s="744" t="s">
        <v>1264</v>
      </c>
      <c r="C3260" s="744" t="s">
        <v>1201</v>
      </c>
      <c r="D3260" s="746" t="s">
        <v>5205</v>
      </c>
      <c r="E3260" s="750">
        <v>3500</v>
      </c>
      <c r="F3260" s="744" t="s">
        <v>9435</v>
      </c>
      <c r="G3260" s="737" t="s">
        <v>9436</v>
      </c>
      <c r="H3260" s="737" t="s">
        <v>2587</v>
      </c>
      <c r="I3260" s="737" t="s">
        <v>2526</v>
      </c>
      <c r="J3260" s="753" t="s">
        <v>2526</v>
      </c>
      <c r="K3260" s="682">
        <v>1</v>
      </c>
      <c r="L3260" s="748">
        <v>12</v>
      </c>
      <c r="M3260" s="749">
        <v>47539.09</v>
      </c>
      <c r="N3260" s="682">
        <v>1</v>
      </c>
      <c r="O3260" s="748">
        <v>6</v>
      </c>
      <c r="P3260" s="749">
        <v>21887.71</v>
      </c>
    </row>
    <row r="3261" spans="1:16" ht="22.5" x14ac:dyDescent="0.2">
      <c r="A3261" s="744">
        <v>480</v>
      </c>
      <c r="B3261" s="744" t="s">
        <v>1264</v>
      </c>
      <c r="C3261" s="744" t="s">
        <v>1201</v>
      </c>
      <c r="D3261" s="746" t="s">
        <v>2614</v>
      </c>
      <c r="E3261" s="750">
        <v>1500</v>
      </c>
      <c r="F3261" s="744" t="s">
        <v>9437</v>
      </c>
      <c r="G3261" s="737" t="s">
        <v>9438</v>
      </c>
      <c r="H3261" s="737" t="s">
        <v>9439</v>
      </c>
      <c r="I3261" s="737" t="s">
        <v>2603</v>
      </c>
      <c r="J3261" s="753" t="s">
        <v>2547</v>
      </c>
      <c r="K3261" s="682">
        <v>1</v>
      </c>
      <c r="L3261" s="748">
        <v>12</v>
      </c>
      <c r="M3261" s="749">
        <v>28506.769999999997</v>
      </c>
      <c r="N3261" s="682">
        <v>1</v>
      </c>
      <c r="O3261" s="748">
        <v>6</v>
      </c>
      <c r="P3261" s="749">
        <v>12723.61</v>
      </c>
    </row>
    <row r="3262" spans="1:16" x14ac:dyDescent="0.2">
      <c r="A3262" s="744">
        <v>480</v>
      </c>
      <c r="B3262" s="744" t="s">
        <v>1264</v>
      </c>
      <c r="C3262" s="744" t="s">
        <v>1201</v>
      </c>
      <c r="D3262" s="746" t="s">
        <v>9440</v>
      </c>
      <c r="E3262" s="750">
        <v>2700</v>
      </c>
      <c r="F3262" s="744" t="s">
        <v>9441</v>
      </c>
      <c r="G3262" s="737" t="s">
        <v>9442</v>
      </c>
      <c r="H3262" s="737" t="s">
        <v>9443</v>
      </c>
      <c r="I3262" s="737" t="s">
        <v>2526</v>
      </c>
      <c r="J3262" s="753" t="s">
        <v>2526</v>
      </c>
      <c r="K3262" s="682"/>
      <c r="L3262" s="748"/>
      <c r="M3262" s="749"/>
      <c r="N3262" s="682">
        <v>1</v>
      </c>
      <c r="O3262" s="748">
        <v>6</v>
      </c>
      <c r="P3262" s="749">
        <v>17005.11</v>
      </c>
    </row>
    <row r="3263" spans="1:16" x14ac:dyDescent="0.2">
      <c r="A3263" s="744">
        <v>480</v>
      </c>
      <c r="B3263" s="744" t="s">
        <v>1264</v>
      </c>
      <c r="C3263" s="744" t="s">
        <v>1201</v>
      </c>
      <c r="D3263" s="746" t="s">
        <v>2621</v>
      </c>
      <c r="E3263" s="750">
        <v>1800</v>
      </c>
      <c r="F3263" s="744" t="s">
        <v>9444</v>
      </c>
      <c r="G3263" s="737" t="s">
        <v>9445</v>
      </c>
      <c r="H3263" s="737" t="s">
        <v>9446</v>
      </c>
      <c r="I3263" s="737" t="s">
        <v>2526</v>
      </c>
      <c r="J3263" s="753" t="s">
        <v>2526</v>
      </c>
      <c r="K3263" s="682">
        <v>5</v>
      </c>
      <c r="L3263" s="748">
        <v>12</v>
      </c>
      <c r="M3263" s="749">
        <v>33905.659999999996</v>
      </c>
      <c r="N3263" s="682">
        <v>2</v>
      </c>
      <c r="O3263" s="748">
        <v>6</v>
      </c>
      <c r="P3263" s="749">
        <v>14529.05</v>
      </c>
    </row>
    <row r="3264" spans="1:16" x14ac:dyDescent="0.2">
      <c r="A3264" s="744">
        <v>480</v>
      </c>
      <c r="B3264" s="744" t="s">
        <v>1264</v>
      </c>
      <c r="C3264" s="744" t="s">
        <v>1201</v>
      </c>
      <c r="D3264" s="746" t="s">
        <v>3252</v>
      </c>
      <c r="E3264" s="750">
        <v>2100</v>
      </c>
      <c r="F3264" s="744" t="s">
        <v>9447</v>
      </c>
      <c r="G3264" s="737" t="s">
        <v>9448</v>
      </c>
      <c r="H3264" s="737" t="s">
        <v>2873</v>
      </c>
      <c r="I3264" s="737" t="s">
        <v>2625</v>
      </c>
      <c r="J3264" s="753" t="s">
        <v>2511</v>
      </c>
      <c r="K3264" s="682">
        <v>5</v>
      </c>
      <c r="L3264" s="748">
        <v>12</v>
      </c>
      <c r="M3264" s="749">
        <v>29654.260000000002</v>
      </c>
      <c r="N3264" s="682">
        <v>2</v>
      </c>
      <c r="O3264" s="748">
        <v>6</v>
      </c>
      <c r="P3264" s="749">
        <v>13286.46</v>
      </c>
    </row>
    <row r="3265" spans="1:16" x14ac:dyDescent="0.2">
      <c r="A3265" s="744">
        <v>480</v>
      </c>
      <c r="B3265" s="744" t="s">
        <v>2598</v>
      </c>
      <c r="C3265" s="744" t="s">
        <v>1201</v>
      </c>
      <c r="D3265" s="746" t="s">
        <v>2700</v>
      </c>
      <c r="E3265" s="750">
        <v>1800</v>
      </c>
      <c r="F3265" s="744" t="s">
        <v>9449</v>
      </c>
      <c r="G3265" s="737" t="s">
        <v>9450</v>
      </c>
      <c r="H3265" s="737" t="s">
        <v>2587</v>
      </c>
      <c r="I3265" s="737" t="s">
        <v>2625</v>
      </c>
      <c r="J3265" s="753" t="s">
        <v>2511</v>
      </c>
      <c r="K3265" s="682">
        <v>5</v>
      </c>
      <c r="L3265" s="748">
        <v>12</v>
      </c>
      <c r="M3265" s="749">
        <v>32814.909999999996</v>
      </c>
      <c r="N3265" s="682">
        <v>2</v>
      </c>
      <c r="O3265" s="748">
        <v>6</v>
      </c>
      <c r="P3265" s="749">
        <v>14546.46</v>
      </c>
    </row>
    <row r="3266" spans="1:16" x14ac:dyDescent="0.2">
      <c r="A3266" s="744">
        <v>480</v>
      </c>
      <c r="B3266" s="744" t="s">
        <v>2598</v>
      </c>
      <c r="C3266" s="744" t="s">
        <v>1201</v>
      </c>
      <c r="D3266" s="746" t="s">
        <v>2614</v>
      </c>
      <c r="E3266" s="750">
        <v>1500</v>
      </c>
      <c r="F3266" s="744" t="s">
        <v>9451</v>
      </c>
      <c r="G3266" s="737" t="s">
        <v>9452</v>
      </c>
      <c r="H3266" s="737" t="s">
        <v>2688</v>
      </c>
      <c r="I3266" s="737" t="s">
        <v>2526</v>
      </c>
      <c r="J3266" s="753" t="s">
        <v>2526</v>
      </c>
      <c r="K3266" s="682">
        <v>1</v>
      </c>
      <c r="L3266" s="748">
        <v>12</v>
      </c>
      <c r="M3266" s="749">
        <v>28872.649999999998</v>
      </c>
      <c r="N3266" s="682">
        <v>1</v>
      </c>
      <c r="O3266" s="748">
        <v>6</v>
      </c>
      <c r="P3266" s="749">
        <v>12762.779999999999</v>
      </c>
    </row>
    <row r="3267" spans="1:16" ht="22.5" x14ac:dyDescent="0.2">
      <c r="A3267" s="744">
        <v>480</v>
      </c>
      <c r="B3267" s="744" t="s">
        <v>1264</v>
      </c>
      <c r="C3267" s="744" t="s">
        <v>1201</v>
      </c>
      <c r="D3267" s="746" t="s">
        <v>3259</v>
      </c>
      <c r="E3267" s="750">
        <v>1500</v>
      </c>
      <c r="F3267" s="744" t="s">
        <v>9453</v>
      </c>
      <c r="G3267" s="737" t="s">
        <v>9454</v>
      </c>
      <c r="H3267" s="737" t="s">
        <v>2587</v>
      </c>
      <c r="I3267" s="737" t="s">
        <v>2526</v>
      </c>
      <c r="J3267" s="753" t="s">
        <v>2526</v>
      </c>
      <c r="K3267" s="682">
        <v>5</v>
      </c>
      <c r="L3267" s="748">
        <v>12</v>
      </c>
      <c r="M3267" s="749">
        <v>22883.629999999997</v>
      </c>
      <c r="N3267" s="682">
        <v>2</v>
      </c>
      <c r="O3267" s="748">
        <v>6</v>
      </c>
      <c r="P3267" s="749">
        <v>9868.85</v>
      </c>
    </row>
    <row r="3268" spans="1:16" x14ac:dyDescent="0.2">
      <c r="A3268" s="744">
        <v>480</v>
      </c>
      <c r="B3268" s="744" t="s">
        <v>1264</v>
      </c>
      <c r="C3268" s="744" t="s">
        <v>1201</v>
      </c>
      <c r="D3268" s="746" t="s">
        <v>2650</v>
      </c>
      <c r="E3268" s="750">
        <v>2100</v>
      </c>
      <c r="F3268" s="744" t="s">
        <v>9455</v>
      </c>
      <c r="G3268" s="737" t="s">
        <v>9456</v>
      </c>
      <c r="H3268" s="737" t="s">
        <v>9457</v>
      </c>
      <c r="I3268" s="737" t="s">
        <v>2625</v>
      </c>
      <c r="J3268" s="753" t="s">
        <v>2511</v>
      </c>
      <c r="K3268" s="682">
        <v>6</v>
      </c>
      <c r="L3268" s="748">
        <v>12</v>
      </c>
      <c r="M3268" s="749">
        <v>30771.679999999993</v>
      </c>
      <c r="N3268" s="682"/>
      <c r="O3268" s="748"/>
      <c r="P3268" s="749"/>
    </row>
    <row r="3269" spans="1:16" ht="22.5" x14ac:dyDescent="0.2">
      <c r="A3269" s="744">
        <v>480</v>
      </c>
      <c r="B3269" s="744" t="s">
        <v>2598</v>
      </c>
      <c r="C3269" s="744" t="s">
        <v>1201</v>
      </c>
      <c r="D3269" s="746" t="s">
        <v>2614</v>
      </c>
      <c r="E3269" s="750">
        <v>1500</v>
      </c>
      <c r="F3269" s="744" t="s">
        <v>9458</v>
      </c>
      <c r="G3269" s="737" t="s">
        <v>9459</v>
      </c>
      <c r="H3269" s="737" t="s">
        <v>9460</v>
      </c>
      <c r="I3269" s="737" t="s">
        <v>2526</v>
      </c>
      <c r="J3269" s="753" t="s">
        <v>2526</v>
      </c>
      <c r="K3269" s="682">
        <v>1</v>
      </c>
      <c r="L3269" s="748">
        <v>12</v>
      </c>
      <c r="M3269" s="749">
        <v>29609.13</v>
      </c>
      <c r="N3269" s="682">
        <v>1</v>
      </c>
      <c r="O3269" s="748">
        <v>6</v>
      </c>
      <c r="P3269" s="749">
        <v>12926.529999999999</v>
      </c>
    </row>
    <row r="3270" spans="1:16" x14ac:dyDescent="0.2">
      <c r="A3270" s="744">
        <v>480</v>
      </c>
      <c r="B3270" s="744" t="s">
        <v>1264</v>
      </c>
      <c r="C3270" s="744" t="s">
        <v>1201</v>
      </c>
      <c r="D3270" s="746" t="s">
        <v>2809</v>
      </c>
      <c r="E3270" s="750">
        <v>1500</v>
      </c>
      <c r="F3270" s="744" t="s">
        <v>9461</v>
      </c>
      <c r="G3270" s="737" t="s">
        <v>9462</v>
      </c>
      <c r="H3270" s="737" t="s">
        <v>2519</v>
      </c>
      <c r="I3270" s="737" t="s">
        <v>2519</v>
      </c>
      <c r="J3270" s="753" t="s">
        <v>2519</v>
      </c>
      <c r="K3270" s="682">
        <v>5</v>
      </c>
      <c r="L3270" s="748">
        <v>12</v>
      </c>
      <c r="M3270" s="749">
        <v>23680.109999999997</v>
      </c>
      <c r="N3270" s="682">
        <v>2</v>
      </c>
      <c r="O3270" s="748">
        <v>6</v>
      </c>
      <c r="P3270" s="749">
        <v>9926.15</v>
      </c>
    </row>
    <row r="3271" spans="1:16" x14ac:dyDescent="0.2">
      <c r="A3271" s="744">
        <v>480</v>
      </c>
      <c r="B3271" s="744" t="s">
        <v>2598</v>
      </c>
      <c r="C3271" s="744" t="s">
        <v>1201</v>
      </c>
      <c r="D3271" s="746" t="s">
        <v>2614</v>
      </c>
      <c r="E3271" s="750">
        <v>1500</v>
      </c>
      <c r="F3271" s="744" t="s">
        <v>9463</v>
      </c>
      <c r="G3271" s="737" t="s">
        <v>9464</v>
      </c>
      <c r="H3271" s="737" t="s">
        <v>2587</v>
      </c>
      <c r="I3271" s="737" t="s">
        <v>2526</v>
      </c>
      <c r="J3271" s="753" t="s">
        <v>2526</v>
      </c>
      <c r="K3271" s="682">
        <v>1</v>
      </c>
      <c r="L3271" s="748">
        <v>12</v>
      </c>
      <c r="M3271" s="749">
        <v>28441.810000000009</v>
      </c>
      <c r="N3271" s="682">
        <v>1</v>
      </c>
      <c r="O3271" s="748">
        <v>6</v>
      </c>
      <c r="P3271" s="749">
        <v>12907.08</v>
      </c>
    </row>
    <row r="3272" spans="1:16" ht="22.5" x14ac:dyDescent="0.2">
      <c r="A3272" s="744">
        <v>480</v>
      </c>
      <c r="B3272" s="744" t="s">
        <v>2598</v>
      </c>
      <c r="C3272" s="744" t="s">
        <v>1201</v>
      </c>
      <c r="D3272" s="746" t="s">
        <v>2865</v>
      </c>
      <c r="E3272" s="750">
        <v>1800</v>
      </c>
      <c r="F3272" s="744" t="s">
        <v>9465</v>
      </c>
      <c r="G3272" s="737" t="s">
        <v>9466</v>
      </c>
      <c r="H3272" s="737" t="s">
        <v>2519</v>
      </c>
      <c r="I3272" s="737" t="s">
        <v>2519</v>
      </c>
      <c r="J3272" s="753" t="s">
        <v>2519</v>
      </c>
      <c r="K3272" s="682">
        <v>5</v>
      </c>
      <c r="L3272" s="748">
        <v>12</v>
      </c>
      <c r="M3272" s="749">
        <v>27177.599999999999</v>
      </c>
      <c r="N3272" s="682">
        <v>2</v>
      </c>
      <c r="O3272" s="748">
        <v>6</v>
      </c>
      <c r="P3272" s="749">
        <v>11609.11</v>
      </c>
    </row>
    <row r="3273" spans="1:16" ht="22.5" x14ac:dyDescent="0.2">
      <c r="A3273" s="744">
        <v>480</v>
      </c>
      <c r="B3273" s="744" t="s">
        <v>2598</v>
      </c>
      <c r="C3273" s="744" t="s">
        <v>1201</v>
      </c>
      <c r="D3273" s="746" t="s">
        <v>2647</v>
      </c>
      <c r="E3273" s="750">
        <v>1500</v>
      </c>
      <c r="F3273" s="744" t="s">
        <v>9467</v>
      </c>
      <c r="G3273" s="737" t="s">
        <v>9468</v>
      </c>
      <c r="H3273" s="737" t="s">
        <v>9469</v>
      </c>
      <c r="I3273" s="737" t="s">
        <v>2603</v>
      </c>
      <c r="J3273" s="753" t="s">
        <v>2547</v>
      </c>
      <c r="K3273" s="682">
        <v>1</v>
      </c>
      <c r="L3273" s="748">
        <v>12</v>
      </c>
      <c r="M3273" s="749">
        <v>28802.649999999998</v>
      </c>
      <c r="N3273" s="682">
        <v>1</v>
      </c>
      <c r="O3273" s="748">
        <v>6</v>
      </c>
      <c r="P3273" s="749">
        <v>12810.970000000001</v>
      </c>
    </row>
    <row r="3274" spans="1:16" x14ac:dyDescent="0.2">
      <c r="A3274" s="744">
        <v>480</v>
      </c>
      <c r="B3274" s="744" t="s">
        <v>2598</v>
      </c>
      <c r="C3274" s="744" t="s">
        <v>1201</v>
      </c>
      <c r="D3274" s="746" t="s">
        <v>2746</v>
      </c>
      <c r="E3274" s="750">
        <v>1800</v>
      </c>
      <c r="F3274" s="744" t="s">
        <v>9470</v>
      </c>
      <c r="G3274" s="737" t="s">
        <v>9471</v>
      </c>
      <c r="H3274" s="737" t="s">
        <v>2587</v>
      </c>
      <c r="I3274" s="737" t="s">
        <v>2526</v>
      </c>
      <c r="J3274" s="753" t="s">
        <v>2526</v>
      </c>
      <c r="K3274" s="682">
        <v>1</v>
      </c>
      <c r="L3274" s="748">
        <v>12</v>
      </c>
      <c r="M3274" s="749">
        <v>32200.589999999993</v>
      </c>
      <c r="N3274" s="682">
        <v>1</v>
      </c>
      <c r="O3274" s="748">
        <v>6</v>
      </c>
      <c r="P3274" s="749">
        <v>14634.15</v>
      </c>
    </row>
    <row r="3275" spans="1:16" x14ac:dyDescent="0.2">
      <c r="A3275" s="744">
        <v>480</v>
      </c>
      <c r="B3275" s="744" t="s">
        <v>2598</v>
      </c>
      <c r="C3275" s="744" t="s">
        <v>1201</v>
      </c>
      <c r="D3275" s="746" t="s">
        <v>9472</v>
      </c>
      <c r="E3275" s="750">
        <v>5000</v>
      </c>
      <c r="F3275" s="744" t="s">
        <v>9473</v>
      </c>
      <c r="G3275" s="737" t="s">
        <v>9474</v>
      </c>
      <c r="H3275" s="737" t="s">
        <v>3434</v>
      </c>
      <c r="I3275" s="737" t="s">
        <v>2625</v>
      </c>
      <c r="J3275" s="753" t="s">
        <v>2511</v>
      </c>
      <c r="K3275" s="682">
        <v>7</v>
      </c>
      <c r="L3275" s="748">
        <v>12</v>
      </c>
      <c r="M3275" s="749">
        <v>65269.1</v>
      </c>
      <c r="N3275" s="682"/>
      <c r="O3275" s="748"/>
      <c r="P3275" s="749"/>
    </row>
    <row r="3276" spans="1:16" ht="22.5" x14ac:dyDescent="0.2">
      <c r="A3276" s="744">
        <v>480</v>
      </c>
      <c r="B3276" s="744" t="s">
        <v>1264</v>
      </c>
      <c r="C3276" s="744" t="s">
        <v>1201</v>
      </c>
      <c r="D3276" s="746" t="s">
        <v>3793</v>
      </c>
      <c r="E3276" s="750">
        <v>1800</v>
      </c>
      <c r="F3276" s="744" t="s">
        <v>9475</v>
      </c>
      <c r="G3276" s="737" t="s">
        <v>9476</v>
      </c>
      <c r="H3276" s="737" t="s">
        <v>2578</v>
      </c>
      <c r="I3276" s="737" t="s">
        <v>2625</v>
      </c>
      <c r="J3276" s="753" t="s">
        <v>2511</v>
      </c>
      <c r="K3276" s="682">
        <v>1</v>
      </c>
      <c r="L3276" s="748">
        <v>12</v>
      </c>
      <c r="M3276" s="749">
        <v>32523.95</v>
      </c>
      <c r="N3276" s="682">
        <v>1</v>
      </c>
      <c r="O3276" s="748">
        <v>6</v>
      </c>
      <c r="P3276" s="749">
        <v>14607.32</v>
      </c>
    </row>
    <row r="3277" spans="1:16" x14ac:dyDescent="0.2">
      <c r="A3277" s="744">
        <v>480</v>
      </c>
      <c r="B3277" s="744" t="s">
        <v>2598</v>
      </c>
      <c r="C3277" s="744" t="s">
        <v>1201</v>
      </c>
      <c r="D3277" s="746" t="s">
        <v>2614</v>
      </c>
      <c r="E3277" s="750">
        <v>1500</v>
      </c>
      <c r="F3277" s="744" t="s">
        <v>9477</v>
      </c>
      <c r="G3277" s="737" t="s">
        <v>9478</v>
      </c>
      <c r="H3277" s="737" t="s">
        <v>2873</v>
      </c>
      <c r="I3277" s="737" t="s">
        <v>2625</v>
      </c>
      <c r="J3277" s="753" t="s">
        <v>2511</v>
      </c>
      <c r="K3277" s="682">
        <v>1</v>
      </c>
      <c r="L3277" s="748">
        <v>12</v>
      </c>
      <c r="M3277" s="749">
        <v>29631.25</v>
      </c>
      <c r="N3277" s="682">
        <v>1</v>
      </c>
      <c r="O3277" s="748">
        <v>6</v>
      </c>
      <c r="P3277" s="749">
        <v>12796.67</v>
      </c>
    </row>
    <row r="3278" spans="1:16" x14ac:dyDescent="0.2">
      <c r="A3278" s="744">
        <v>480</v>
      </c>
      <c r="B3278" s="744" t="s">
        <v>2598</v>
      </c>
      <c r="C3278" s="744" t="s">
        <v>1201</v>
      </c>
      <c r="D3278" s="746" t="s">
        <v>9479</v>
      </c>
      <c r="E3278" s="750">
        <v>5000</v>
      </c>
      <c r="F3278" s="744" t="s">
        <v>9480</v>
      </c>
      <c r="G3278" s="737" t="s">
        <v>9481</v>
      </c>
      <c r="H3278" s="737" t="s">
        <v>2519</v>
      </c>
      <c r="I3278" s="737" t="s">
        <v>2519</v>
      </c>
      <c r="J3278" s="753" t="s">
        <v>2519</v>
      </c>
      <c r="K3278" s="682">
        <v>5</v>
      </c>
      <c r="L3278" s="748">
        <v>12</v>
      </c>
      <c r="M3278" s="749">
        <v>62676.39</v>
      </c>
      <c r="N3278" s="682">
        <v>2</v>
      </c>
      <c r="O3278" s="748">
        <v>6</v>
      </c>
      <c r="P3278" s="749">
        <v>30457.77</v>
      </c>
    </row>
    <row r="3279" spans="1:16" x14ac:dyDescent="0.2">
      <c r="A3279" s="744">
        <v>480</v>
      </c>
      <c r="B3279" s="744" t="s">
        <v>1264</v>
      </c>
      <c r="C3279" s="744" t="s">
        <v>1201</v>
      </c>
      <c r="D3279" s="746" t="s">
        <v>5731</v>
      </c>
      <c r="E3279" s="750">
        <v>1500</v>
      </c>
      <c r="F3279" s="744" t="s">
        <v>9482</v>
      </c>
      <c r="G3279" s="737" t="s">
        <v>9483</v>
      </c>
      <c r="H3279" s="737" t="s">
        <v>9484</v>
      </c>
      <c r="I3279" s="737" t="s">
        <v>2526</v>
      </c>
      <c r="J3279" s="753" t="s">
        <v>2526</v>
      </c>
      <c r="K3279" s="682">
        <v>1</v>
      </c>
      <c r="L3279" s="748">
        <v>12</v>
      </c>
      <c r="M3279" s="749">
        <v>29528.720000000005</v>
      </c>
      <c r="N3279" s="682">
        <v>1</v>
      </c>
      <c r="O3279" s="748">
        <v>6</v>
      </c>
      <c r="P3279" s="749">
        <v>12854.85</v>
      </c>
    </row>
    <row r="3280" spans="1:16" ht="22.5" x14ac:dyDescent="0.2">
      <c r="A3280" s="744">
        <v>480</v>
      </c>
      <c r="B3280" s="744" t="s">
        <v>2598</v>
      </c>
      <c r="C3280" s="744" t="s">
        <v>1201</v>
      </c>
      <c r="D3280" s="746" t="s">
        <v>2696</v>
      </c>
      <c r="E3280" s="750">
        <v>1500</v>
      </c>
      <c r="F3280" s="744" t="s">
        <v>9485</v>
      </c>
      <c r="G3280" s="737" t="s">
        <v>9486</v>
      </c>
      <c r="H3280" s="737" t="s">
        <v>9487</v>
      </c>
      <c r="I3280" s="737" t="s">
        <v>2603</v>
      </c>
      <c r="J3280" s="753" t="s">
        <v>2547</v>
      </c>
      <c r="K3280" s="682">
        <v>1</v>
      </c>
      <c r="L3280" s="748">
        <v>12</v>
      </c>
      <c r="M3280" s="749">
        <v>25606.819999999992</v>
      </c>
      <c r="N3280" s="682">
        <v>1</v>
      </c>
      <c r="O3280" s="748">
        <v>6</v>
      </c>
      <c r="P3280" s="749">
        <v>12763.18</v>
      </c>
    </row>
    <row r="3281" spans="1:16" x14ac:dyDescent="0.2">
      <c r="A3281" s="744">
        <v>480</v>
      </c>
      <c r="B3281" s="744" t="s">
        <v>3203</v>
      </c>
      <c r="C3281" s="744" t="s">
        <v>1201</v>
      </c>
      <c r="D3281" s="746" t="s">
        <v>2700</v>
      </c>
      <c r="E3281" s="750">
        <v>1800</v>
      </c>
      <c r="F3281" s="744" t="s">
        <v>9488</v>
      </c>
      <c r="G3281" s="737" t="s">
        <v>9489</v>
      </c>
      <c r="H3281" s="737" t="s">
        <v>3524</v>
      </c>
      <c r="I3281" s="737" t="s">
        <v>2625</v>
      </c>
      <c r="J3281" s="753" t="s">
        <v>2511</v>
      </c>
      <c r="K3281" s="682">
        <v>2</v>
      </c>
      <c r="L3281" s="748">
        <v>6</v>
      </c>
      <c r="M3281" s="749">
        <v>20562.54</v>
      </c>
      <c r="N3281" s="682"/>
      <c r="O3281" s="748"/>
      <c r="P3281" s="749"/>
    </row>
    <row r="3282" spans="1:16" x14ac:dyDescent="0.2">
      <c r="A3282" s="744">
        <v>480</v>
      </c>
      <c r="B3282" s="744" t="s">
        <v>1264</v>
      </c>
      <c r="C3282" s="744" t="s">
        <v>1201</v>
      </c>
      <c r="D3282" s="746" t="s">
        <v>2650</v>
      </c>
      <c r="E3282" s="750">
        <v>2100</v>
      </c>
      <c r="F3282" s="744" t="s">
        <v>9490</v>
      </c>
      <c r="G3282" s="737" t="s">
        <v>9491</v>
      </c>
      <c r="H3282" s="737" t="s">
        <v>4343</v>
      </c>
      <c r="I3282" s="737" t="s">
        <v>2625</v>
      </c>
      <c r="J3282" s="753" t="s">
        <v>2511</v>
      </c>
      <c r="K3282" s="682">
        <v>6</v>
      </c>
      <c r="L3282" s="748">
        <v>12</v>
      </c>
      <c r="M3282" s="749">
        <v>30675.979999999992</v>
      </c>
      <c r="N3282" s="682">
        <v>2</v>
      </c>
      <c r="O3282" s="748">
        <v>6</v>
      </c>
      <c r="P3282" s="749">
        <v>13503.6</v>
      </c>
    </row>
    <row r="3283" spans="1:16" x14ac:dyDescent="0.2">
      <c r="A3283" s="744">
        <v>480</v>
      </c>
      <c r="B3283" s="744" t="s">
        <v>2598</v>
      </c>
      <c r="C3283" s="744" t="s">
        <v>1201</v>
      </c>
      <c r="D3283" s="746" t="s">
        <v>4931</v>
      </c>
      <c r="E3283" s="750">
        <v>2500</v>
      </c>
      <c r="F3283" s="744" t="s">
        <v>9492</v>
      </c>
      <c r="G3283" s="737" t="s">
        <v>9493</v>
      </c>
      <c r="H3283" s="737" t="s">
        <v>2806</v>
      </c>
      <c r="I3283" s="737" t="s">
        <v>2625</v>
      </c>
      <c r="J3283" s="753" t="s">
        <v>2511</v>
      </c>
      <c r="K3283" s="682">
        <v>5</v>
      </c>
      <c r="L3283" s="748">
        <v>12</v>
      </c>
      <c r="M3283" s="749">
        <v>41412.509999999995</v>
      </c>
      <c r="N3283" s="682">
        <v>2</v>
      </c>
      <c r="O3283" s="748">
        <v>6</v>
      </c>
      <c r="P3283" s="749">
        <v>18910.010000000002</v>
      </c>
    </row>
    <row r="3284" spans="1:16" x14ac:dyDescent="0.2">
      <c r="A3284" s="744">
        <v>480</v>
      </c>
      <c r="B3284" s="744" t="s">
        <v>2598</v>
      </c>
      <c r="C3284" s="744" t="s">
        <v>1201</v>
      </c>
      <c r="D3284" s="746" t="s">
        <v>2865</v>
      </c>
      <c r="E3284" s="750">
        <v>1800</v>
      </c>
      <c r="F3284" s="744" t="s">
        <v>9494</v>
      </c>
      <c r="G3284" s="737" t="s">
        <v>9495</v>
      </c>
      <c r="H3284" s="737" t="s">
        <v>2519</v>
      </c>
      <c r="I3284" s="737" t="s">
        <v>2519</v>
      </c>
      <c r="J3284" s="753" t="s">
        <v>2519</v>
      </c>
      <c r="K3284" s="682">
        <v>3</v>
      </c>
      <c r="L3284" s="748">
        <v>9</v>
      </c>
      <c r="M3284" s="749">
        <v>21897.229999999996</v>
      </c>
      <c r="N3284" s="682"/>
      <c r="O3284" s="748"/>
      <c r="P3284" s="749"/>
    </row>
    <row r="3285" spans="1:16" x14ac:dyDescent="0.2">
      <c r="A3285" s="744">
        <v>480</v>
      </c>
      <c r="B3285" s="744" t="s">
        <v>2598</v>
      </c>
      <c r="C3285" s="744" t="s">
        <v>1201</v>
      </c>
      <c r="D3285" s="746" t="s">
        <v>2700</v>
      </c>
      <c r="E3285" s="750">
        <v>1800</v>
      </c>
      <c r="F3285" s="744" t="s">
        <v>9496</v>
      </c>
      <c r="G3285" s="737" t="s">
        <v>9497</v>
      </c>
      <c r="H3285" s="737" t="s">
        <v>9498</v>
      </c>
      <c r="I3285" s="737" t="s">
        <v>2625</v>
      </c>
      <c r="J3285" s="753" t="s">
        <v>2511</v>
      </c>
      <c r="K3285" s="682">
        <v>1</v>
      </c>
      <c r="L3285" s="748">
        <v>12</v>
      </c>
      <c r="M3285" s="749">
        <v>29300.15</v>
      </c>
      <c r="N3285" s="682">
        <v>1</v>
      </c>
      <c r="O3285" s="748">
        <v>6</v>
      </c>
      <c r="P3285" s="749">
        <v>14724.88</v>
      </c>
    </row>
    <row r="3286" spans="1:16" ht="22.5" x14ac:dyDescent="0.2">
      <c r="A3286" s="744">
        <v>480</v>
      </c>
      <c r="B3286" s="744" t="s">
        <v>2598</v>
      </c>
      <c r="C3286" s="744" t="s">
        <v>1201</v>
      </c>
      <c r="D3286" s="746" t="s">
        <v>2614</v>
      </c>
      <c r="E3286" s="750">
        <v>1500</v>
      </c>
      <c r="F3286" s="744" t="s">
        <v>9499</v>
      </c>
      <c r="G3286" s="737" t="s">
        <v>9500</v>
      </c>
      <c r="H3286" s="737" t="s">
        <v>9501</v>
      </c>
      <c r="I3286" s="737" t="s">
        <v>2526</v>
      </c>
      <c r="J3286" s="753" t="s">
        <v>2526</v>
      </c>
      <c r="K3286" s="682">
        <v>1</v>
      </c>
      <c r="L3286" s="748">
        <v>12</v>
      </c>
      <c r="M3286" s="749">
        <v>29696.270000000004</v>
      </c>
      <c r="N3286" s="682">
        <v>1</v>
      </c>
      <c r="O3286" s="748">
        <v>2</v>
      </c>
      <c r="P3286" s="749">
        <v>6132.6399999999994</v>
      </c>
    </row>
    <row r="3287" spans="1:16" x14ac:dyDescent="0.2">
      <c r="A3287" s="744">
        <v>480</v>
      </c>
      <c r="B3287" s="744" t="s">
        <v>2598</v>
      </c>
      <c r="C3287" s="744" t="s">
        <v>1201</v>
      </c>
      <c r="D3287" s="746" t="s">
        <v>2614</v>
      </c>
      <c r="E3287" s="750">
        <v>1500</v>
      </c>
      <c r="F3287" s="744" t="s">
        <v>9502</v>
      </c>
      <c r="G3287" s="737" t="s">
        <v>9503</v>
      </c>
      <c r="H3287" s="737" t="s">
        <v>5716</v>
      </c>
      <c r="I3287" s="737" t="s">
        <v>2625</v>
      </c>
      <c r="J3287" s="753" t="s">
        <v>2511</v>
      </c>
      <c r="K3287" s="682">
        <v>4</v>
      </c>
      <c r="L3287" s="748">
        <v>12</v>
      </c>
      <c r="M3287" s="749">
        <v>29422.36</v>
      </c>
      <c r="N3287" s="682">
        <v>1</v>
      </c>
      <c r="O3287" s="748">
        <v>6</v>
      </c>
      <c r="P3287" s="749">
        <v>12929.16</v>
      </c>
    </row>
    <row r="3288" spans="1:16" x14ac:dyDescent="0.2">
      <c r="A3288" s="744">
        <v>480</v>
      </c>
      <c r="B3288" s="744" t="s">
        <v>1264</v>
      </c>
      <c r="C3288" s="744" t="s">
        <v>1201</v>
      </c>
      <c r="D3288" s="746" t="s">
        <v>6256</v>
      </c>
      <c r="E3288" s="750">
        <v>3500</v>
      </c>
      <c r="F3288" s="744" t="s">
        <v>9504</v>
      </c>
      <c r="G3288" s="737" t="s">
        <v>9505</v>
      </c>
      <c r="H3288" s="737" t="s">
        <v>9506</v>
      </c>
      <c r="I3288" s="737" t="s">
        <v>2625</v>
      </c>
      <c r="J3288" s="753" t="s">
        <v>2511</v>
      </c>
      <c r="K3288" s="682">
        <v>5</v>
      </c>
      <c r="L3288" s="748">
        <v>12</v>
      </c>
      <c r="M3288" s="749">
        <v>43084.75</v>
      </c>
      <c r="N3288" s="682">
        <v>2</v>
      </c>
      <c r="O3288" s="748">
        <v>6</v>
      </c>
      <c r="P3288" s="749">
        <v>21815.279999999999</v>
      </c>
    </row>
    <row r="3289" spans="1:16" x14ac:dyDescent="0.2">
      <c r="A3289" s="744">
        <v>480</v>
      </c>
      <c r="B3289" s="744" t="s">
        <v>2598</v>
      </c>
      <c r="C3289" s="744" t="s">
        <v>1201</v>
      </c>
      <c r="D3289" s="746" t="s">
        <v>3073</v>
      </c>
      <c r="E3289" s="750">
        <v>2100</v>
      </c>
      <c r="F3289" s="744" t="s">
        <v>9507</v>
      </c>
      <c r="G3289" s="737" t="s">
        <v>9508</v>
      </c>
      <c r="H3289" s="737" t="s">
        <v>9509</v>
      </c>
      <c r="I3289" s="737" t="s">
        <v>2625</v>
      </c>
      <c r="J3289" s="753" t="s">
        <v>2511</v>
      </c>
      <c r="K3289" s="682">
        <v>5</v>
      </c>
      <c r="L3289" s="748">
        <v>12</v>
      </c>
      <c r="M3289" s="749">
        <v>36762.409999999996</v>
      </c>
      <c r="N3289" s="682">
        <v>2</v>
      </c>
      <c r="O3289" s="748">
        <v>6</v>
      </c>
      <c r="P3289" s="749">
        <v>16526.199999999997</v>
      </c>
    </row>
    <row r="3290" spans="1:16" x14ac:dyDescent="0.2">
      <c r="A3290" s="744">
        <v>480</v>
      </c>
      <c r="B3290" s="744" t="s">
        <v>1264</v>
      </c>
      <c r="C3290" s="744" t="s">
        <v>1201</v>
      </c>
      <c r="D3290" s="746" t="s">
        <v>2674</v>
      </c>
      <c r="E3290" s="750">
        <v>1500</v>
      </c>
      <c r="F3290" s="744" t="s">
        <v>9510</v>
      </c>
      <c r="G3290" s="737" t="s">
        <v>9511</v>
      </c>
      <c r="H3290" s="737" t="s">
        <v>7220</v>
      </c>
      <c r="I3290" s="737" t="s">
        <v>2526</v>
      </c>
      <c r="J3290" s="753" t="s">
        <v>2526</v>
      </c>
      <c r="K3290" s="682">
        <v>1</v>
      </c>
      <c r="L3290" s="748">
        <v>12</v>
      </c>
      <c r="M3290" s="749">
        <v>29634.160000000011</v>
      </c>
      <c r="N3290" s="682">
        <v>1</v>
      </c>
      <c r="O3290" s="748">
        <v>6</v>
      </c>
      <c r="P3290" s="749">
        <v>12902.630000000001</v>
      </c>
    </row>
    <row r="3291" spans="1:16" x14ac:dyDescent="0.2">
      <c r="A3291" s="744">
        <v>480</v>
      </c>
      <c r="B3291" s="744" t="s">
        <v>2598</v>
      </c>
      <c r="C3291" s="744" t="s">
        <v>1201</v>
      </c>
      <c r="D3291" s="746" t="s">
        <v>2700</v>
      </c>
      <c r="E3291" s="750">
        <v>1800</v>
      </c>
      <c r="F3291" s="744" t="s">
        <v>9512</v>
      </c>
      <c r="G3291" s="737" t="s">
        <v>9513</v>
      </c>
      <c r="H3291" s="737" t="s">
        <v>9514</v>
      </c>
      <c r="I3291" s="737" t="s">
        <v>2625</v>
      </c>
      <c r="J3291" s="753" t="s">
        <v>2511</v>
      </c>
      <c r="K3291" s="682">
        <v>5</v>
      </c>
      <c r="L3291" s="748">
        <v>12</v>
      </c>
      <c r="M3291" s="749">
        <v>33149.339999999997</v>
      </c>
      <c r="N3291" s="682">
        <v>2</v>
      </c>
      <c r="O3291" s="748">
        <v>6</v>
      </c>
      <c r="P3291" s="749">
        <v>14722</v>
      </c>
    </row>
    <row r="3292" spans="1:16" ht="22.5" x14ac:dyDescent="0.2">
      <c r="A3292" s="744">
        <v>480</v>
      </c>
      <c r="B3292" s="744" t="s">
        <v>3203</v>
      </c>
      <c r="C3292" s="744" t="s">
        <v>1201</v>
      </c>
      <c r="D3292" s="746" t="s">
        <v>2614</v>
      </c>
      <c r="E3292" s="750">
        <v>1500</v>
      </c>
      <c r="F3292" s="744" t="s">
        <v>9515</v>
      </c>
      <c r="G3292" s="737" t="s">
        <v>9516</v>
      </c>
      <c r="H3292" s="737" t="s">
        <v>9517</v>
      </c>
      <c r="I3292" s="737" t="s">
        <v>2625</v>
      </c>
      <c r="J3292" s="753" t="s">
        <v>2511</v>
      </c>
      <c r="K3292" s="682">
        <v>1</v>
      </c>
      <c r="L3292" s="748">
        <v>12</v>
      </c>
      <c r="M3292" s="749">
        <v>28037.940000000002</v>
      </c>
      <c r="N3292" s="682"/>
      <c r="O3292" s="748"/>
      <c r="P3292" s="749"/>
    </row>
    <row r="3293" spans="1:16" x14ac:dyDescent="0.2">
      <c r="A3293" s="744">
        <v>480</v>
      </c>
      <c r="B3293" s="744" t="s">
        <v>1264</v>
      </c>
      <c r="C3293" s="744" t="s">
        <v>1201</v>
      </c>
      <c r="D3293" s="746" t="s">
        <v>3025</v>
      </c>
      <c r="E3293" s="750">
        <v>1800</v>
      </c>
      <c r="F3293" s="744" t="s">
        <v>9518</v>
      </c>
      <c r="G3293" s="737" t="s">
        <v>9519</v>
      </c>
      <c r="H3293" s="737" t="s">
        <v>9520</v>
      </c>
      <c r="I3293" s="737" t="s">
        <v>2625</v>
      </c>
      <c r="J3293" s="753" t="s">
        <v>2511</v>
      </c>
      <c r="K3293" s="682">
        <v>1</v>
      </c>
      <c r="L3293" s="748">
        <v>12</v>
      </c>
      <c r="M3293" s="749">
        <v>33064.85</v>
      </c>
      <c r="N3293" s="682">
        <v>1</v>
      </c>
      <c r="O3293" s="748">
        <v>6</v>
      </c>
      <c r="P3293" s="749">
        <v>14730</v>
      </c>
    </row>
    <row r="3294" spans="1:16" x14ac:dyDescent="0.2">
      <c r="A3294" s="744">
        <v>480</v>
      </c>
      <c r="B3294" s="744" t="s">
        <v>1264</v>
      </c>
      <c r="C3294" s="744" t="s">
        <v>1201</v>
      </c>
      <c r="D3294" s="746" t="s">
        <v>3013</v>
      </c>
      <c r="E3294" s="750">
        <v>4500</v>
      </c>
      <c r="F3294" s="744" t="s">
        <v>9521</v>
      </c>
      <c r="G3294" s="737" t="s">
        <v>9522</v>
      </c>
      <c r="H3294" s="737" t="s">
        <v>3524</v>
      </c>
      <c r="I3294" s="737" t="s">
        <v>2625</v>
      </c>
      <c r="J3294" s="753" t="s">
        <v>2511</v>
      </c>
      <c r="K3294" s="682">
        <v>5</v>
      </c>
      <c r="L3294" s="748">
        <v>12</v>
      </c>
      <c r="M3294" s="749">
        <v>58770.619999999995</v>
      </c>
      <c r="N3294" s="682">
        <v>3</v>
      </c>
      <c r="O3294" s="748">
        <v>6</v>
      </c>
      <c r="P3294" s="749">
        <v>28022.18</v>
      </c>
    </row>
    <row r="3295" spans="1:16" x14ac:dyDescent="0.2">
      <c r="A3295" s="744">
        <v>480</v>
      </c>
      <c r="B3295" s="744" t="s">
        <v>1264</v>
      </c>
      <c r="C3295" s="744" t="s">
        <v>1201</v>
      </c>
      <c r="D3295" s="746" t="s">
        <v>3553</v>
      </c>
      <c r="E3295" s="750">
        <v>3500</v>
      </c>
      <c r="F3295" s="744" t="s">
        <v>9523</v>
      </c>
      <c r="G3295" s="737" t="s">
        <v>9524</v>
      </c>
      <c r="H3295" s="737" t="s">
        <v>4885</v>
      </c>
      <c r="I3295" s="737" t="s">
        <v>2625</v>
      </c>
      <c r="J3295" s="753" t="s">
        <v>2511</v>
      </c>
      <c r="K3295" s="682">
        <v>5</v>
      </c>
      <c r="L3295" s="748">
        <v>12</v>
      </c>
      <c r="M3295" s="749">
        <v>53436.950000000012</v>
      </c>
      <c r="N3295" s="682">
        <v>2</v>
      </c>
      <c r="O3295" s="748">
        <v>6</v>
      </c>
      <c r="P3295" s="749">
        <v>24901.38</v>
      </c>
    </row>
    <row r="3296" spans="1:16" x14ac:dyDescent="0.2">
      <c r="A3296" s="744">
        <v>480</v>
      </c>
      <c r="B3296" s="744" t="s">
        <v>1264</v>
      </c>
      <c r="C3296" s="744" t="s">
        <v>1201</v>
      </c>
      <c r="D3296" s="746" t="s">
        <v>2604</v>
      </c>
      <c r="E3296" s="750">
        <v>1500</v>
      </c>
      <c r="F3296" s="744" t="s">
        <v>9525</v>
      </c>
      <c r="G3296" s="737" t="s">
        <v>9526</v>
      </c>
      <c r="H3296" s="737" t="s">
        <v>9527</v>
      </c>
      <c r="I3296" s="737" t="s">
        <v>2526</v>
      </c>
      <c r="J3296" s="753" t="s">
        <v>2526</v>
      </c>
      <c r="K3296" s="682">
        <v>1</v>
      </c>
      <c r="L3296" s="748">
        <v>12</v>
      </c>
      <c r="M3296" s="749">
        <v>30600</v>
      </c>
      <c r="N3296" s="682">
        <v>1</v>
      </c>
      <c r="O3296" s="748">
        <v>6</v>
      </c>
      <c r="P3296" s="749">
        <v>12930</v>
      </c>
    </row>
    <row r="3297" spans="1:16" x14ac:dyDescent="0.2">
      <c r="A3297" s="744">
        <v>480</v>
      </c>
      <c r="B3297" s="744" t="s">
        <v>1264</v>
      </c>
      <c r="C3297" s="744" t="s">
        <v>1201</v>
      </c>
      <c r="D3297" s="746" t="s">
        <v>7427</v>
      </c>
      <c r="E3297" s="750">
        <v>2500</v>
      </c>
      <c r="F3297" s="744" t="s">
        <v>9528</v>
      </c>
      <c r="G3297" s="737" t="s">
        <v>9529</v>
      </c>
      <c r="H3297" s="737" t="s">
        <v>3842</v>
      </c>
      <c r="I3297" s="737" t="s">
        <v>2625</v>
      </c>
      <c r="J3297" s="753" t="s">
        <v>2511</v>
      </c>
      <c r="K3297" s="682">
        <v>5</v>
      </c>
      <c r="L3297" s="748">
        <v>12</v>
      </c>
      <c r="M3297" s="749">
        <v>35244.970000000008</v>
      </c>
      <c r="N3297" s="682">
        <v>3</v>
      </c>
      <c r="O3297" s="748">
        <v>6</v>
      </c>
      <c r="P3297" s="749">
        <v>15826.529999999999</v>
      </c>
    </row>
    <row r="3298" spans="1:16" x14ac:dyDescent="0.2">
      <c r="A3298" s="744">
        <v>480</v>
      </c>
      <c r="B3298" s="744" t="s">
        <v>2598</v>
      </c>
      <c r="C3298" s="744" t="s">
        <v>1201</v>
      </c>
      <c r="D3298" s="746" t="s">
        <v>2614</v>
      </c>
      <c r="E3298" s="750">
        <v>1500</v>
      </c>
      <c r="F3298" s="744" t="s">
        <v>9530</v>
      </c>
      <c r="G3298" s="737" t="s">
        <v>9531</v>
      </c>
      <c r="H3298" s="737" t="s">
        <v>2688</v>
      </c>
      <c r="I3298" s="737" t="s">
        <v>2625</v>
      </c>
      <c r="J3298" s="753" t="s">
        <v>2511</v>
      </c>
      <c r="K3298" s="682">
        <v>1</v>
      </c>
      <c r="L3298" s="748">
        <v>12</v>
      </c>
      <c r="M3298" s="749">
        <v>28674.289999999997</v>
      </c>
      <c r="N3298" s="682">
        <v>1</v>
      </c>
      <c r="O3298" s="748">
        <v>6</v>
      </c>
      <c r="P3298" s="749">
        <v>12679.87</v>
      </c>
    </row>
    <row r="3299" spans="1:16" x14ac:dyDescent="0.2">
      <c r="A3299" s="744">
        <v>480</v>
      </c>
      <c r="B3299" s="744" t="s">
        <v>2598</v>
      </c>
      <c r="C3299" s="744" t="s">
        <v>1201</v>
      </c>
      <c r="D3299" s="746" t="s">
        <v>2865</v>
      </c>
      <c r="E3299" s="750">
        <v>1800</v>
      </c>
      <c r="F3299" s="744" t="s">
        <v>9532</v>
      </c>
      <c r="G3299" s="737" t="s">
        <v>9533</v>
      </c>
      <c r="H3299" s="737" t="s">
        <v>2519</v>
      </c>
      <c r="I3299" s="737" t="s">
        <v>2519</v>
      </c>
      <c r="J3299" s="753" t="s">
        <v>2519</v>
      </c>
      <c r="K3299" s="682">
        <v>5</v>
      </c>
      <c r="L3299" s="748">
        <v>12</v>
      </c>
      <c r="M3299" s="749">
        <v>27088.979999999996</v>
      </c>
      <c r="N3299" s="682">
        <v>2</v>
      </c>
      <c r="O3299" s="748">
        <v>6</v>
      </c>
      <c r="P3299" s="749">
        <v>11669.869999999999</v>
      </c>
    </row>
    <row r="3300" spans="1:16" x14ac:dyDescent="0.2">
      <c r="A3300" s="744">
        <v>480</v>
      </c>
      <c r="B3300" s="744" t="s">
        <v>2598</v>
      </c>
      <c r="C3300" s="744" t="s">
        <v>1201</v>
      </c>
      <c r="D3300" s="746" t="s">
        <v>4601</v>
      </c>
      <c r="E3300" s="750">
        <v>1500</v>
      </c>
      <c r="F3300" s="744" t="s">
        <v>9534</v>
      </c>
      <c r="G3300" s="737" t="s">
        <v>9535</v>
      </c>
      <c r="H3300" s="737" t="s">
        <v>2509</v>
      </c>
      <c r="I3300" s="737" t="s">
        <v>2625</v>
      </c>
      <c r="J3300" s="753" t="s">
        <v>2511</v>
      </c>
      <c r="K3300" s="682">
        <v>1</v>
      </c>
      <c r="L3300" s="748">
        <v>12</v>
      </c>
      <c r="M3300" s="749">
        <v>29581.51</v>
      </c>
      <c r="N3300" s="682">
        <v>1</v>
      </c>
      <c r="O3300" s="748">
        <v>6</v>
      </c>
      <c r="P3300" s="749">
        <v>12903.59</v>
      </c>
    </row>
    <row r="3301" spans="1:16" x14ac:dyDescent="0.2">
      <c r="A3301" s="744">
        <v>480</v>
      </c>
      <c r="B3301" s="744" t="s">
        <v>2598</v>
      </c>
      <c r="C3301" s="744" t="s">
        <v>1201</v>
      </c>
      <c r="D3301" s="746" t="s">
        <v>2700</v>
      </c>
      <c r="E3301" s="750">
        <v>1800</v>
      </c>
      <c r="F3301" s="744" t="s">
        <v>9536</v>
      </c>
      <c r="G3301" s="737" t="s">
        <v>9537</v>
      </c>
      <c r="H3301" s="737" t="s">
        <v>2587</v>
      </c>
      <c r="I3301" s="737" t="s">
        <v>2526</v>
      </c>
      <c r="J3301" s="753" t="s">
        <v>2526</v>
      </c>
      <c r="K3301" s="682">
        <v>1</v>
      </c>
      <c r="L3301" s="748">
        <v>12</v>
      </c>
      <c r="M3301" s="749">
        <v>33220.129999999997</v>
      </c>
      <c r="N3301" s="682">
        <v>1</v>
      </c>
      <c r="O3301" s="748">
        <v>6</v>
      </c>
      <c r="P3301" s="749">
        <v>14572.82</v>
      </c>
    </row>
    <row r="3302" spans="1:16" x14ac:dyDescent="0.2">
      <c r="A3302" s="744">
        <v>480</v>
      </c>
      <c r="B3302" s="744" t="s">
        <v>2598</v>
      </c>
      <c r="C3302" s="744" t="s">
        <v>1201</v>
      </c>
      <c r="D3302" s="746" t="s">
        <v>2614</v>
      </c>
      <c r="E3302" s="750">
        <v>1500</v>
      </c>
      <c r="F3302" s="744" t="s">
        <v>9538</v>
      </c>
      <c r="G3302" s="737" t="s">
        <v>9539</v>
      </c>
      <c r="H3302" s="737" t="s">
        <v>6193</v>
      </c>
      <c r="I3302" s="737" t="s">
        <v>2625</v>
      </c>
      <c r="J3302" s="753" t="s">
        <v>2511</v>
      </c>
      <c r="K3302" s="682">
        <v>1</v>
      </c>
      <c r="L3302" s="748">
        <v>12</v>
      </c>
      <c r="M3302" s="749">
        <v>27976.620000000006</v>
      </c>
      <c r="N3302" s="682"/>
      <c r="O3302" s="748"/>
      <c r="P3302" s="749"/>
    </row>
    <row r="3303" spans="1:16" x14ac:dyDescent="0.2">
      <c r="A3303" s="744">
        <v>480</v>
      </c>
      <c r="B3303" s="744" t="s">
        <v>3203</v>
      </c>
      <c r="C3303" s="744" t="s">
        <v>1201</v>
      </c>
      <c r="D3303" s="746" t="s">
        <v>2865</v>
      </c>
      <c r="E3303" s="750">
        <v>1800</v>
      </c>
      <c r="F3303" s="744" t="s">
        <v>9540</v>
      </c>
      <c r="G3303" s="737" t="s">
        <v>9541</v>
      </c>
      <c r="H3303" s="737" t="s">
        <v>2509</v>
      </c>
      <c r="I3303" s="737" t="s">
        <v>2625</v>
      </c>
      <c r="J3303" s="753" t="s">
        <v>2511</v>
      </c>
      <c r="K3303" s="682">
        <v>1</v>
      </c>
      <c r="L3303" s="748">
        <v>1</v>
      </c>
      <c r="M3303" s="749">
        <v>5385</v>
      </c>
      <c r="N3303" s="682"/>
      <c r="O3303" s="748"/>
      <c r="P3303" s="749"/>
    </row>
    <row r="3304" spans="1:16" x14ac:dyDescent="0.2">
      <c r="A3304" s="744">
        <v>480</v>
      </c>
      <c r="B3304" s="744" t="s">
        <v>2598</v>
      </c>
      <c r="C3304" s="744" t="s">
        <v>1201</v>
      </c>
      <c r="D3304" s="746" t="s">
        <v>2700</v>
      </c>
      <c r="E3304" s="750">
        <v>1800</v>
      </c>
      <c r="F3304" s="744" t="s">
        <v>9542</v>
      </c>
      <c r="G3304" s="737" t="s">
        <v>9543</v>
      </c>
      <c r="H3304" s="737" t="s">
        <v>3817</v>
      </c>
      <c r="I3304" s="737" t="s">
        <v>2625</v>
      </c>
      <c r="J3304" s="753" t="s">
        <v>2511</v>
      </c>
      <c r="K3304" s="682">
        <v>5</v>
      </c>
      <c r="L3304" s="748">
        <v>12</v>
      </c>
      <c r="M3304" s="749">
        <v>32132.569999999989</v>
      </c>
      <c r="N3304" s="682">
        <v>1</v>
      </c>
      <c r="O3304" s="748">
        <v>6</v>
      </c>
      <c r="P3304" s="749">
        <v>14009.82</v>
      </c>
    </row>
    <row r="3305" spans="1:16" x14ac:dyDescent="0.2">
      <c r="A3305" s="744">
        <v>480</v>
      </c>
      <c r="B3305" s="744" t="s">
        <v>2598</v>
      </c>
      <c r="C3305" s="744" t="s">
        <v>1201</v>
      </c>
      <c r="D3305" s="746" t="s">
        <v>2700</v>
      </c>
      <c r="E3305" s="750">
        <v>1800</v>
      </c>
      <c r="F3305" s="744" t="s">
        <v>9544</v>
      </c>
      <c r="G3305" s="737" t="s">
        <v>9545</v>
      </c>
      <c r="H3305" s="737" t="s">
        <v>3524</v>
      </c>
      <c r="I3305" s="737" t="s">
        <v>2625</v>
      </c>
      <c r="J3305" s="753" t="s">
        <v>2511</v>
      </c>
      <c r="K3305" s="682">
        <v>5</v>
      </c>
      <c r="L3305" s="748">
        <v>12</v>
      </c>
      <c r="M3305" s="749">
        <v>26702.059999999994</v>
      </c>
      <c r="N3305" s="682">
        <v>2</v>
      </c>
      <c r="O3305" s="748">
        <v>6</v>
      </c>
      <c r="P3305" s="749">
        <v>14727.76</v>
      </c>
    </row>
    <row r="3306" spans="1:16" x14ac:dyDescent="0.2">
      <c r="A3306" s="744">
        <v>480</v>
      </c>
      <c r="B3306" s="744" t="s">
        <v>2598</v>
      </c>
      <c r="C3306" s="744" t="s">
        <v>1201</v>
      </c>
      <c r="D3306" s="746" t="s">
        <v>2854</v>
      </c>
      <c r="E3306" s="750">
        <v>1500</v>
      </c>
      <c r="F3306" s="744" t="s">
        <v>9546</v>
      </c>
      <c r="G3306" s="737" t="s">
        <v>9547</v>
      </c>
      <c r="H3306" s="737" t="s">
        <v>2519</v>
      </c>
      <c r="I3306" s="737" t="s">
        <v>2519</v>
      </c>
      <c r="J3306" s="753" t="s">
        <v>2519</v>
      </c>
      <c r="K3306" s="682">
        <v>5</v>
      </c>
      <c r="L3306" s="748">
        <v>12</v>
      </c>
      <c r="M3306" s="749">
        <v>23746.019999999997</v>
      </c>
      <c r="N3306" s="682">
        <v>2</v>
      </c>
      <c r="O3306" s="748">
        <v>6</v>
      </c>
      <c r="P3306" s="749">
        <v>9842.4</v>
      </c>
    </row>
    <row r="3307" spans="1:16" x14ac:dyDescent="0.2">
      <c r="A3307" s="744">
        <v>480</v>
      </c>
      <c r="B3307" s="744" t="s">
        <v>2598</v>
      </c>
      <c r="C3307" s="744" t="s">
        <v>1201</v>
      </c>
      <c r="D3307" s="746" t="s">
        <v>2700</v>
      </c>
      <c r="E3307" s="750">
        <v>1800</v>
      </c>
      <c r="F3307" s="744" t="s">
        <v>9548</v>
      </c>
      <c r="G3307" s="737" t="s">
        <v>9549</v>
      </c>
      <c r="H3307" s="737" t="s">
        <v>2519</v>
      </c>
      <c r="I3307" s="737" t="s">
        <v>2519</v>
      </c>
      <c r="J3307" s="753" t="s">
        <v>2519</v>
      </c>
      <c r="K3307" s="682">
        <v>4</v>
      </c>
      <c r="L3307" s="748">
        <v>9</v>
      </c>
      <c r="M3307" s="749">
        <v>22602.5</v>
      </c>
      <c r="N3307" s="682"/>
      <c r="O3307" s="748"/>
      <c r="P3307" s="749"/>
    </row>
    <row r="3308" spans="1:16" ht="22.5" x14ac:dyDescent="0.2">
      <c r="A3308" s="744">
        <v>480</v>
      </c>
      <c r="B3308" s="744" t="s">
        <v>1264</v>
      </c>
      <c r="C3308" s="744" t="s">
        <v>1201</v>
      </c>
      <c r="D3308" s="746" t="s">
        <v>9550</v>
      </c>
      <c r="E3308" s="750">
        <v>1500</v>
      </c>
      <c r="F3308" s="744" t="s">
        <v>9551</v>
      </c>
      <c r="G3308" s="737" t="s">
        <v>9552</v>
      </c>
      <c r="H3308" s="737" t="s">
        <v>9553</v>
      </c>
      <c r="I3308" s="737" t="s">
        <v>2526</v>
      </c>
      <c r="J3308" s="753" t="s">
        <v>2526</v>
      </c>
      <c r="K3308" s="682">
        <v>5</v>
      </c>
      <c r="L3308" s="748">
        <v>12</v>
      </c>
      <c r="M3308" s="749">
        <v>23103.64</v>
      </c>
      <c r="N3308" s="682">
        <v>2</v>
      </c>
      <c r="O3308" s="748">
        <v>6</v>
      </c>
      <c r="P3308" s="749">
        <v>9763.119999999999</v>
      </c>
    </row>
    <row r="3309" spans="1:16" ht="22.5" x14ac:dyDescent="0.2">
      <c r="A3309" s="744">
        <v>480</v>
      </c>
      <c r="B3309" s="744" t="s">
        <v>1264</v>
      </c>
      <c r="C3309" s="744" t="s">
        <v>1201</v>
      </c>
      <c r="D3309" s="746" t="s">
        <v>4532</v>
      </c>
      <c r="E3309" s="750">
        <v>2100</v>
      </c>
      <c r="F3309" s="744" t="s">
        <v>9554</v>
      </c>
      <c r="G3309" s="737" t="s">
        <v>9555</v>
      </c>
      <c r="H3309" s="737" t="s">
        <v>9556</v>
      </c>
      <c r="I3309" s="737" t="s">
        <v>2526</v>
      </c>
      <c r="J3309" s="753" t="s">
        <v>2526</v>
      </c>
      <c r="K3309" s="682">
        <v>1</v>
      </c>
      <c r="L3309" s="748">
        <v>12</v>
      </c>
      <c r="M3309" s="749">
        <v>36770.730000000003</v>
      </c>
      <c r="N3309" s="682">
        <v>1</v>
      </c>
      <c r="O3309" s="748">
        <v>6</v>
      </c>
      <c r="P3309" s="749">
        <v>16498.21</v>
      </c>
    </row>
    <row r="3310" spans="1:16" ht="22.5" x14ac:dyDescent="0.2">
      <c r="A3310" s="744">
        <v>480</v>
      </c>
      <c r="B3310" s="744" t="s">
        <v>1264</v>
      </c>
      <c r="C3310" s="744" t="s">
        <v>1201</v>
      </c>
      <c r="D3310" s="746" t="s">
        <v>6593</v>
      </c>
      <c r="E3310" s="750">
        <v>5000</v>
      </c>
      <c r="F3310" s="744" t="s">
        <v>9557</v>
      </c>
      <c r="G3310" s="737" t="s">
        <v>9558</v>
      </c>
      <c r="H3310" s="737" t="s">
        <v>6598</v>
      </c>
      <c r="I3310" s="737" t="s">
        <v>2625</v>
      </c>
      <c r="J3310" s="753" t="s">
        <v>2511</v>
      </c>
      <c r="K3310" s="682">
        <v>5</v>
      </c>
      <c r="L3310" s="748">
        <v>12</v>
      </c>
      <c r="M3310" s="749">
        <v>71201.539999999994</v>
      </c>
      <c r="N3310" s="682">
        <v>1</v>
      </c>
      <c r="O3310" s="748">
        <v>6</v>
      </c>
      <c r="P3310" s="749">
        <v>34250.06</v>
      </c>
    </row>
    <row r="3311" spans="1:16" x14ac:dyDescent="0.2">
      <c r="A3311" s="744">
        <v>480</v>
      </c>
      <c r="B3311" s="744" t="s">
        <v>1264</v>
      </c>
      <c r="C3311" s="744" t="s">
        <v>1201</v>
      </c>
      <c r="D3311" s="746" t="s">
        <v>3013</v>
      </c>
      <c r="E3311" s="750">
        <v>4500</v>
      </c>
      <c r="F3311" s="744" t="s">
        <v>9559</v>
      </c>
      <c r="G3311" s="737" t="s">
        <v>9560</v>
      </c>
      <c r="H3311" s="737" t="s">
        <v>2983</v>
      </c>
      <c r="I3311" s="737" t="s">
        <v>2625</v>
      </c>
      <c r="J3311" s="753" t="s">
        <v>2511</v>
      </c>
      <c r="K3311" s="682">
        <v>5</v>
      </c>
      <c r="L3311" s="748">
        <v>12</v>
      </c>
      <c r="M3311" s="749">
        <v>59290.310000000005</v>
      </c>
      <c r="N3311" s="682">
        <v>2</v>
      </c>
      <c r="O3311" s="748">
        <v>6</v>
      </c>
      <c r="P3311" s="749">
        <v>27890</v>
      </c>
    </row>
    <row r="3312" spans="1:16" x14ac:dyDescent="0.2">
      <c r="A3312" s="744">
        <v>480</v>
      </c>
      <c r="B3312" s="744" t="s">
        <v>2598</v>
      </c>
      <c r="C3312" s="744" t="s">
        <v>1201</v>
      </c>
      <c r="D3312" s="746" t="s">
        <v>2700</v>
      </c>
      <c r="E3312" s="750">
        <v>1800</v>
      </c>
      <c r="F3312" s="744" t="s">
        <v>9561</v>
      </c>
      <c r="G3312" s="737" t="s">
        <v>9562</v>
      </c>
      <c r="H3312" s="737" t="s">
        <v>2860</v>
      </c>
      <c r="I3312" s="737" t="s">
        <v>2526</v>
      </c>
      <c r="J3312" s="753" t="s">
        <v>2526</v>
      </c>
      <c r="K3312" s="682">
        <v>5</v>
      </c>
      <c r="L3312" s="748">
        <v>12</v>
      </c>
      <c r="M3312" s="749">
        <v>32959.570000000007</v>
      </c>
      <c r="N3312" s="682">
        <v>2</v>
      </c>
      <c r="O3312" s="748">
        <v>6</v>
      </c>
      <c r="P3312" s="749">
        <v>14729.36</v>
      </c>
    </row>
    <row r="3313" spans="1:16" x14ac:dyDescent="0.2">
      <c r="A3313" s="744">
        <v>480</v>
      </c>
      <c r="B3313" s="744" t="s">
        <v>2598</v>
      </c>
      <c r="C3313" s="744" t="s">
        <v>1201</v>
      </c>
      <c r="D3313" s="746" t="s">
        <v>2614</v>
      </c>
      <c r="E3313" s="750">
        <v>1500</v>
      </c>
      <c r="F3313" s="744" t="s">
        <v>9563</v>
      </c>
      <c r="G3313" s="737" t="s">
        <v>9564</v>
      </c>
      <c r="H3313" s="737" t="s">
        <v>2587</v>
      </c>
      <c r="I3313" s="737" t="s">
        <v>2526</v>
      </c>
      <c r="J3313" s="753" t="s">
        <v>2526</v>
      </c>
      <c r="K3313" s="682">
        <v>1</v>
      </c>
      <c r="L3313" s="748">
        <v>12</v>
      </c>
      <c r="M3313" s="749">
        <v>29597.129999999997</v>
      </c>
      <c r="N3313" s="682">
        <v>1</v>
      </c>
      <c r="O3313" s="748">
        <v>6</v>
      </c>
      <c r="P3313" s="749">
        <v>12928.9</v>
      </c>
    </row>
    <row r="3314" spans="1:16" x14ac:dyDescent="0.2">
      <c r="A3314" s="744">
        <v>480</v>
      </c>
      <c r="B3314" s="744" t="s">
        <v>1264</v>
      </c>
      <c r="C3314" s="744" t="s">
        <v>1201</v>
      </c>
      <c r="D3314" s="746" t="s">
        <v>4746</v>
      </c>
      <c r="E3314" s="750">
        <v>2500</v>
      </c>
      <c r="F3314" s="744" t="s">
        <v>9565</v>
      </c>
      <c r="G3314" s="737" t="s">
        <v>9566</v>
      </c>
      <c r="H3314" s="737" t="s">
        <v>9567</v>
      </c>
      <c r="I3314" s="737" t="s">
        <v>2526</v>
      </c>
      <c r="J3314" s="753" t="s">
        <v>2526</v>
      </c>
      <c r="K3314" s="682">
        <v>5</v>
      </c>
      <c r="L3314" s="748">
        <v>12</v>
      </c>
      <c r="M3314" s="749">
        <v>35609.89</v>
      </c>
      <c r="N3314" s="682">
        <v>1</v>
      </c>
      <c r="O3314" s="748">
        <v>6</v>
      </c>
      <c r="P3314" s="749">
        <v>15927.92</v>
      </c>
    </row>
    <row r="3315" spans="1:16" x14ac:dyDescent="0.2">
      <c r="A3315" s="744">
        <v>480</v>
      </c>
      <c r="B3315" s="744" t="s">
        <v>3203</v>
      </c>
      <c r="C3315" s="744" t="s">
        <v>1201</v>
      </c>
      <c r="D3315" s="746" t="s">
        <v>2614</v>
      </c>
      <c r="E3315" s="750">
        <v>1500</v>
      </c>
      <c r="F3315" s="744" t="s">
        <v>9568</v>
      </c>
      <c r="G3315" s="737" t="s">
        <v>9569</v>
      </c>
      <c r="H3315" s="737" t="s">
        <v>9570</v>
      </c>
      <c r="I3315" s="737" t="s">
        <v>2625</v>
      </c>
      <c r="J3315" s="753" t="s">
        <v>2511</v>
      </c>
      <c r="K3315" s="682">
        <v>3</v>
      </c>
      <c r="L3315" s="748">
        <v>8</v>
      </c>
      <c r="M3315" s="749">
        <v>17757.400000000001</v>
      </c>
      <c r="N3315" s="682"/>
      <c r="O3315" s="748"/>
      <c r="P3315" s="749"/>
    </row>
    <row r="3316" spans="1:16" x14ac:dyDescent="0.2">
      <c r="A3316" s="744">
        <v>480</v>
      </c>
      <c r="B3316" s="744" t="s">
        <v>2598</v>
      </c>
      <c r="C3316" s="744" t="s">
        <v>1201</v>
      </c>
      <c r="D3316" s="746" t="s">
        <v>2865</v>
      </c>
      <c r="E3316" s="750">
        <v>1800</v>
      </c>
      <c r="F3316" s="744" t="s">
        <v>9571</v>
      </c>
      <c r="G3316" s="737" t="s">
        <v>9572</v>
      </c>
      <c r="H3316" s="737" t="s">
        <v>2551</v>
      </c>
      <c r="I3316" s="737" t="s">
        <v>2625</v>
      </c>
      <c r="J3316" s="753" t="s">
        <v>2511</v>
      </c>
      <c r="K3316" s="682">
        <v>5</v>
      </c>
      <c r="L3316" s="748">
        <v>12</v>
      </c>
      <c r="M3316" s="749">
        <v>27229.339999999997</v>
      </c>
      <c r="N3316" s="682"/>
      <c r="O3316" s="748"/>
      <c r="P3316" s="749"/>
    </row>
    <row r="3317" spans="1:16" x14ac:dyDescent="0.2">
      <c r="A3317" s="744">
        <v>480</v>
      </c>
      <c r="B3317" s="744" t="s">
        <v>2598</v>
      </c>
      <c r="C3317" s="744" t="s">
        <v>1201</v>
      </c>
      <c r="D3317" s="746" t="s">
        <v>2614</v>
      </c>
      <c r="E3317" s="750">
        <v>1500</v>
      </c>
      <c r="F3317" s="744" t="s">
        <v>9573</v>
      </c>
      <c r="G3317" s="737" t="s">
        <v>9574</v>
      </c>
      <c r="H3317" s="737" t="s">
        <v>2587</v>
      </c>
      <c r="I3317" s="737" t="s">
        <v>2526</v>
      </c>
      <c r="J3317" s="753" t="s">
        <v>2526</v>
      </c>
      <c r="K3317" s="682">
        <v>1</v>
      </c>
      <c r="L3317" s="748">
        <v>12</v>
      </c>
      <c r="M3317" s="749">
        <v>29197.919999999991</v>
      </c>
      <c r="N3317" s="682">
        <v>1</v>
      </c>
      <c r="O3317" s="748">
        <v>6</v>
      </c>
      <c r="P3317" s="749">
        <v>12460.970000000001</v>
      </c>
    </row>
    <row r="3318" spans="1:16" x14ac:dyDescent="0.2">
      <c r="A3318" s="744">
        <v>480</v>
      </c>
      <c r="B3318" s="744" t="s">
        <v>1264</v>
      </c>
      <c r="C3318" s="744" t="s">
        <v>1201</v>
      </c>
      <c r="D3318" s="746" t="s">
        <v>7582</v>
      </c>
      <c r="E3318" s="750">
        <v>4500</v>
      </c>
      <c r="F3318" s="744" t="s">
        <v>9575</v>
      </c>
      <c r="G3318" s="737" t="s">
        <v>9576</v>
      </c>
      <c r="H3318" s="737" t="s">
        <v>2873</v>
      </c>
      <c r="I3318" s="737" t="s">
        <v>2625</v>
      </c>
      <c r="J3318" s="753" t="s">
        <v>2511</v>
      </c>
      <c r="K3318" s="682">
        <v>5</v>
      </c>
      <c r="L3318" s="748">
        <v>12</v>
      </c>
      <c r="M3318" s="749">
        <v>59687.19</v>
      </c>
      <c r="N3318" s="682">
        <v>2</v>
      </c>
      <c r="O3318" s="748">
        <v>6</v>
      </c>
      <c r="P3318" s="749">
        <v>27780</v>
      </c>
    </row>
    <row r="3319" spans="1:16" ht="22.5" x14ac:dyDescent="0.2">
      <c r="A3319" s="744">
        <v>480</v>
      </c>
      <c r="B3319" s="744" t="s">
        <v>1264</v>
      </c>
      <c r="C3319" s="744" t="s">
        <v>1201</v>
      </c>
      <c r="D3319" s="746" t="s">
        <v>6756</v>
      </c>
      <c r="E3319" s="750">
        <v>2500</v>
      </c>
      <c r="F3319" s="744" t="s">
        <v>9577</v>
      </c>
      <c r="G3319" s="737" t="s">
        <v>9578</v>
      </c>
      <c r="H3319" s="737" t="s">
        <v>9579</v>
      </c>
      <c r="I3319" s="737" t="s">
        <v>2526</v>
      </c>
      <c r="J3319" s="753" t="s">
        <v>2526</v>
      </c>
      <c r="K3319" s="682">
        <v>3</v>
      </c>
      <c r="L3319" s="748">
        <v>8</v>
      </c>
      <c r="M3319" s="749">
        <v>21264.97</v>
      </c>
      <c r="N3319" s="682">
        <v>2</v>
      </c>
      <c r="O3319" s="748">
        <v>6</v>
      </c>
      <c r="P3319" s="749">
        <v>15812.64</v>
      </c>
    </row>
    <row r="3320" spans="1:16" x14ac:dyDescent="0.2">
      <c r="A3320" s="744">
        <v>480</v>
      </c>
      <c r="B3320" s="744" t="s">
        <v>1264</v>
      </c>
      <c r="C3320" s="744" t="s">
        <v>1201</v>
      </c>
      <c r="D3320" s="746" t="s">
        <v>3850</v>
      </c>
      <c r="E3320" s="750">
        <v>2100</v>
      </c>
      <c r="F3320" s="744" t="s">
        <v>9580</v>
      </c>
      <c r="G3320" s="737" t="s">
        <v>9581</v>
      </c>
      <c r="H3320" s="737" t="s">
        <v>2620</v>
      </c>
      <c r="I3320" s="737" t="s">
        <v>2526</v>
      </c>
      <c r="J3320" s="753" t="s">
        <v>2526</v>
      </c>
      <c r="K3320" s="682">
        <v>1</v>
      </c>
      <c r="L3320" s="748">
        <v>12</v>
      </c>
      <c r="M3320" s="749">
        <v>36701.019999999997</v>
      </c>
      <c r="N3320" s="682">
        <v>1</v>
      </c>
      <c r="O3320" s="748">
        <v>6</v>
      </c>
      <c r="P3320" s="749">
        <v>16526.75</v>
      </c>
    </row>
    <row r="3321" spans="1:16" x14ac:dyDescent="0.2">
      <c r="A3321" s="744">
        <v>480</v>
      </c>
      <c r="B3321" s="744" t="s">
        <v>1264</v>
      </c>
      <c r="C3321" s="744" t="s">
        <v>1201</v>
      </c>
      <c r="D3321" s="746" t="s">
        <v>3025</v>
      </c>
      <c r="E3321" s="750">
        <v>1800</v>
      </c>
      <c r="F3321" s="744" t="s">
        <v>9582</v>
      </c>
      <c r="G3321" s="737" t="s">
        <v>9583</v>
      </c>
      <c r="H3321" s="737" t="s">
        <v>2509</v>
      </c>
      <c r="I3321" s="737" t="s">
        <v>2625</v>
      </c>
      <c r="J3321" s="753" t="s">
        <v>2511</v>
      </c>
      <c r="K3321" s="682">
        <v>1</v>
      </c>
      <c r="L3321" s="748">
        <v>12</v>
      </c>
      <c r="M3321" s="749">
        <v>33251.909999999996</v>
      </c>
      <c r="N3321" s="682">
        <v>1</v>
      </c>
      <c r="O3321" s="748">
        <v>6</v>
      </c>
      <c r="P3321" s="749">
        <v>14700.28</v>
      </c>
    </row>
    <row r="3322" spans="1:16" x14ac:dyDescent="0.2">
      <c r="A3322" s="744">
        <v>480</v>
      </c>
      <c r="B3322" s="744" t="s">
        <v>1264</v>
      </c>
      <c r="C3322" s="744" t="s">
        <v>1201</v>
      </c>
      <c r="D3322" s="746" t="s">
        <v>2614</v>
      </c>
      <c r="E3322" s="750">
        <v>1500</v>
      </c>
      <c r="F3322" s="744" t="s">
        <v>9584</v>
      </c>
      <c r="G3322" s="737" t="s">
        <v>9585</v>
      </c>
      <c r="H3322" s="737" t="s">
        <v>9586</v>
      </c>
      <c r="I3322" s="737" t="s">
        <v>2625</v>
      </c>
      <c r="J3322" s="753" t="s">
        <v>2511</v>
      </c>
      <c r="K3322" s="682">
        <v>3</v>
      </c>
      <c r="L3322" s="748">
        <v>7</v>
      </c>
      <c r="M3322" s="749">
        <v>15774.56</v>
      </c>
      <c r="N3322" s="682"/>
      <c r="O3322" s="748"/>
      <c r="P3322" s="749"/>
    </row>
    <row r="3323" spans="1:16" x14ac:dyDescent="0.2">
      <c r="A3323" s="744">
        <v>480</v>
      </c>
      <c r="B3323" s="744" t="s">
        <v>1264</v>
      </c>
      <c r="C3323" s="744" t="s">
        <v>1201</v>
      </c>
      <c r="D3323" s="746" t="s">
        <v>3259</v>
      </c>
      <c r="E3323" s="750">
        <v>1500</v>
      </c>
      <c r="F3323" s="744" t="s">
        <v>9587</v>
      </c>
      <c r="G3323" s="737" t="s">
        <v>9588</v>
      </c>
      <c r="H3323" s="737" t="s">
        <v>2525</v>
      </c>
      <c r="I3323" s="737" t="s">
        <v>2526</v>
      </c>
      <c r="J3323" s="753" t="s">
        <v>2526</v>
      </c>
      <c r="K3323" s="682">
        <v>1</v>
      </c>
      <c r="L3323" s="748">
        <v>12</v>
      </c>
      <c r="M3323" s="749">
        <v>29481.260000000002</v>
      </c>
      <c r="N3323" s="682">
        <v>1</v>
      </c>
      <c r="O3323" s="748">
        <v>6</v>
      </c>
      <c r="P3323" s="749">
        <v>12880.02</v>
      </c>
    </row>
    <row r="3324" spans="1:16" x14ac:dyDescent="0.2">
      <c r="A3324" s="744">
        <v>480</v>
      </c>
      <c r="B3324" s="744" t="s">
        <v>1264</v>
      </c>
      <c r="C3324" s="744" t="s">
        <v>1201</v>
      </c>
      <c r="D3324" s="746" t="s">
        <v>2650</v>
      </c>
      <c r="E3324" s="750">
        <v>2100</v>
      </c>
      <c r="F3324" s="744" t="s">
        <v>9589</v>
      </c>
      <c r="G3324" s="737" t="s">
        <v>9590</v>
      </c>
      <c r="H3324" s="737" t="s">
        <v>9591</v>
      </c>
      <c r="I3324" s="737" t="s">
        <v>2625</v>
      </c>
      <c r="J3324" s="753" t="s">
        <v>2511</v>
      </c>
      <c r="K3324" s="682">
        <v>6</v>
      </c>
      <c r="L3324" s="748">
        <v>12</v>
      </c>
      <c r="M3324" s="749">
        <v>30887.449999999997</v>
      </c>
      <c r="N3324" s="682">
        <v>2</v>
      </c>
      <c r="O3324" s="748">
        <v>6</v>
      </c>
      <c r="P3324" s="749">
        <v>13595.33</v>
      </c>
    </row>
    <row r="3325" spans="1:16" x14ac:dyDescent="0.2">
      <c r="A3325" s="744">
        <v>480</v>
      </c>
      <c r="B3325" s="744" t="s">
        <v>1264</v>
      </c>
      <c r="C3325" s="744" t="s">
        <v>1201</v>
      </c>
      <c r="D3325" s="746" t="s">
        <v>2809</v>
      </c>
      <c r="E3325" s="750">
        <v>1500</v>
      </c>
      <c r="F3325" s="744" t="s">
        <v>9592</v>
      </c>
      <c r="G3325" s="737" t="s">
        <v>9593</v>
      </c>
      <c r="H3325" s="737" t="s">
        <v>2519</v>
      </c>
      <c r="I3325" s="737" t="s">
        <v>2519</v>
      </c>
      <c r="J3325" s="753" t="s">
        <v>2519</v>
      </c>
      <c r="K3325" s="682">
        <v>2</v>
      </c>
      <c r="L3325" s="748">
        <v>4</v>
      </c>
      <c r="M3325" s="749">
        <v>9479.0700000000015</v>
      </c>
      <c r="N3325" s="682"/>
      <c r="O3325" s="748"/>
      <c r="P3325" s="749"/>
    </row>
    <row r="3326" spans="1:16" x14ac:dyDescent="0.2">
      <c r="A3326" s="744">
        <v>480</v>
      </c>
      <c r="B3326" s="744" t="s">
        <v>1264</v>
      </c>
      <c r="C3326" s="744" t="s">
        <v>1201</v>
      </c>
      <c r="D3326" s="746" t="s">
        <v>6968</v>
      </c>
      <c r="E3326" s="750">
        <v>1500</v>
      </c>
      <c r="F3326" s="744" t="s">
        <v>9594</v>
      </c>
      <c r="G3326" s="737" t="s">
        <v>9595</v>
      </c>
      <c r="H3326" s="737" t="s">
        <v>2519</v>
      </c>
      <c r="I3326" s="737" t="s">
        <v>2519</v>
      </c>
      <c r="J3326" s="753" t="s">
        <v>2519</v>
      </c>
      <c r="K3326" s="682">
        <v>3</v>
      </c>
      <c r="L3326" s="748">
        <v>8</v>
      </c>
      <c r="M3326" s="749">
        <v>13465.51</v>
      </c>
      <c r="N3326" s="682">
        <v>1</v>
      </c>
      <c r="O3326" s="748">
        <v>2</v>
      </c>
      <c r="P3326" s="749">
        <v>4100.1000000000004</v>
      </c>
    </row>
    <row r="3327" spans="1:16" ht="22.5" x14ac:dyDescent="0.2">
      <c r="A3327" s="744">
        <v>480</v>
      </c>
      <c r="B3327" s="744" t="s">
        <v>1264</v>
      </c>
      <c r="C3327" s="744" t="s">
        <v>1201</v>
      </c>
      <c r="D3327" s="746" t="s">
        <v>3025</v>
      </c>
      <c r="E3327" s="750">
        <v>1800</v>
      </c>
      <c r="F3327" s="744" t="s">
        <v>9596</v>
      </c>
      <c r="G3327" s="737" t="s">
        <v>9597</v>
      </c>
      <c r="H3327" s="737" t="s">
        <v>2688</v>
      </c>
      <c r="I3327" s="737" t="s">
        <v>2625</v>
      </c>
      <c r="J3327" s="753" t="s">
        <v>2511</v>
      </c>
      <c r="K3327" s="682">
        <v>1</v>
      </c>
      <c r="L3327" s="748">
        <v>2</v>
      </c>
      <c r="M3327" s="749">
        <v>5274.99</v>
      </c>
      <c r="N3327" s="682"/>
      <c r="O3327" s="748"/>
      <c r="P3327" s="749"/>
    </row>
    <row r="3328" spans="1:16" ht="22.5" x14ac:dyDescent="0.2">
      <c r="A3328" s="744">
        <v>480</v>
      </c>
      <c r="B3328" s="744" t="s">
        <v>1264</v>
      </c>
      <c r="C3328" s="744" t="s">
        <v>1201</v>
      </c>
      <c r="D3328" s="746" t="s">
        <v>4546</v>
      </c>
      <c r="E3328" s="750">
        <v>6700</v>
      </c>
      <c r="F3328" s="744" t="s">
        <v>9598</v>
      </c>
      <c r="G3328" s="737" t="s">
        <v>9599</v>
      </c>
      <c r="H3328" s="737" t="s">
        <v>9600</v>
      </c>
      <c r="I3328" s="737" t="s">
        <v>2625</v>
      </c>
      <c r="J3328" s="753" t="s">
        <v>2511</v>
      </c>
      <c r="K3328" s="682">
        <v>3</v>
      </c>
      <c r="L3328" s="748">
        <v>8</v>
      </c>
      <c r="M3328" s="749">
        <v>53411.11</v>
      </c>
      <c r="N3328" s="682"/>
      <c r="O3328" s="748"/>
      <c r="P3328" s="749"/>
    </row>
    <row r="3329" spans="1:16" ht="22.5" x14ac:dyDescent="0.2">
      <c r="A3329" s="744">
        <v>480</v>
      </c>
      <c r="B3329" s="744" t="s">
        <v>2598</v>
      </c>
      <c r="C3329" s="744" t="s">
        <v>1201</v>
      </c>
      <c r="D3329" s="746" t="s">
        <v>7489</v>
      </c>
      <c r="E3329" s="750">
        <v>2500</v>
      </c>
      <c r="F3329" s="744" t="s">
        <v>9601</v>
      </c>
      <c r="G3329" s="737" t="s">
        <v>9602</v>
      </c>
      <c r="H3329" s="737" t="s">
        <v>9603</v>
      </c>
      <c r="I3329" s="737" t="s">
        <v>2625</v>
      </c>
      <c r="J3329" s="753" t="s">
        <v>2511</v>
      </c>
      <c r="K3329" s="682">
        <v>5</v>
      </c>
      <c r="L3329" s="748">
        <v>12</v>
      </c>
      <c r="M3329" s="749">
        <v>41209.159999999996</v>
      </c>
      <c r="N3329" s="682">
        <v>2</v>
      </c>
      <c r="O3329" s="748">
        <v>6</v>
      </c>
      <c r="P3329" s="749">
        <v>18732.07</v>
      </c>
    </row>
    <row r="3330" spans="1:16" x14ac:dyDescent="0.2">
      <c r="A3330" s="744">
        <v>480</v>
      </c>
      <c r="B3330" s="744" t="s">
        <v>2598</v>
      </c>
      <c r="C3330" s="744" t="s">
        <v>1201</v>
      </c>
      <c r="D3330" s="746" t="s">
        <v>9604</v>
      </c>
      <c r="E3330" s="750">
        <v>3500</v>
      </c>
      <c r="F3330" s="744" t="s">
        <v>9605</v>
      </c>
      <c r="G3330" s="737" t="s">
        <v>9606</v>
      </c>
      <c r="H3330" s="737" t="s">
        <v>2806</v>
      </c>
      <c r="I3330" s="737" t="s">
        <v>2625</v>
      </c>
      <c r="J3330" s="753" t="s">
        <v>2511</v>
      </c>
      <c r="K3330" s="682">
        <v>5</v>
      </c>
      <c r="L3330" s="748">
        <v>12</v>
      </c>
      <c r="M3330" s="749">
        <v>46996.079999999994</v>
      </c>
      <c r="N3330" s="682">
        <v>2</v>
      </c>
      <c r="O3330" s="748">
        <v>6</v>
      </c>
      <c r="P3330" s="749">
        <v>21850.03</v>
      </c>
    </row>
    <row r="3331" spans="1:16" x14ac:dyDescent="0.2">
      <c r="A3331" s="744">
        <v>480</v>
      </c>
      <c r="B3331" s="744" t="s">
        <v>1264</v>
      </c>
      <c r="C3331" s="744" t="s">
        <v>1201</v>
      </c>
      <c r="D3331" s="746" t="s">
        <v>2614</v>
      </c>
      <c r="E3331" s="750">
        <v>1500</v>
      </c>
      <c r="F3331" s="744" t="s">
        <v>9607</v>
      </c>
      <c r="G3331" s="737" t="s">
        <v>9608</v>
      </c>
      <c r="H3331" s="737" t="s">
        <v>9609</v>
      </c>
      <c r="I3331" s="737" t="s">
        <v>2625</v>
      </c>
      <c r="J3331" s="753" t="s">
        <v>2511</v>
      </c>
      <c r="K3331" s="682">
        <v>1</v>
      </c>
      <c r="L3331" s="748">
        <v>12</v>
      </c>
      <c r="M3331" s="749">
        <v>29601.949999999997</v>
      </c>
      <c r="N3331" s="682">
        <v>1</v>
      </c>
      <c r="O3331" s="748">
        <v>6</v>
      </c>
      <c r="P3331" s="749">
        <v>12929.59</v>
      </c>
    </row>
    <row r="3332" spans="1:16" x14ac:dyDescent="0.2">
      <c r="A3332" s="744">
        <v>480</v>
      </c>
      <c r="B3332" s="744" t="s">
        <v>1264</v>
      </c>
      <c r="C3332" s="744" t="s">
        <v>1201</v>
      </c>
      <c r="D3332" s="746" t="s">
        <v>2614</v>
      </c>
      <c r="E3332" s="750">
        <v>1500</v>
      </c>
      <c r="F3332" s="744" t="s">
        <v>9610</v>
      </c>
      <c r="G3332" s="737" t="s">
        <v>9611</v>
      </c>
      <c r="H3332" s="737" t="s">
        <v>9612</v>
      </c>
      <c r="I3332" s="737" t="s">
        <v>2526</v>
      </c>
      <c r="J3332" s="753" t="s">
        <v>5862</v>
      </c>
      <c r="K3332" s="682">
        <v>1</v>
      </c>
      <c r="L3332" s="748">
        <v>12</v>
      </c>
      <c r="M3332" s="749">
        <v>29429.570000000003</v>
      </c>
      <c r="N3332" s="682">
        <v>1</v>
      </c>
      <c r="O3332" s="748">
        <v>6</v>
      </c>
      <c r="P3332" s="749">
        <v>12923.77</v>
      </c>
    </row>
    <row r="3333" spans="1:16" ht="22.5" x14ac:dyDescent="0.2">
      <c r="A3333" s="744">
        <v>480</v>
      </c>
      <c r="B3333" s="744" t="s">
        <v>2598</v>
      </c>
      <c r="C3333" s="744" t="s">
        <v>1201</v>
      </c>
      <c r="D3333" s="746" t="s">
        <v>2614</v>
      </c>
      <c r="E3333" s="750">
        <v>1500</v>
      </c>
      <c r="F3333" s="744" t="s">
        <v>9613</v>
      </c>
      <c r="G3333" s="737" t="s">
        <v>9614</v>
      </c>
      <c r="H3333" s="737" t="s">
        <v>3904</v>
      </c>
      <c r="I3333" s="737" t="s">
        <v>2526</v>
      </c>
      <c r="J3333" s="753" t="s">
        <v>2526</v>
      </c>
      <c r="K3333" s="682">
        <v>1</v>
      </c>
      <c r="L3333" s="748">
        <v>12</v>
      </c>
      <c r="M3333" s="749">
        <v>29552.479999999996</v>
      </c>
      <c r="N3333" s="682">
        <v>1</v>
      </c>
      <c r="O3333" s="748">
        <v>6</v>
      </c>
      <c r="P3333" s="749">
        <v>12921.94</v>
      </c>
    </row>
    <row r="3334" spans="1:16" x14ac:dyDescent="0.2">
      <c r="A3334" s="744">
        <v>480</v>
      </c>
      <c r="B3334" s="744" t="s">
        <v>2598</v>
      </c>
      <c r="C3334" s="744" t="s">
        <v>1201</v>
      </c>
      <c r="D3334" s="746" t="s">
        <v>2700</v>
      </c>
      <c r="E3334" s="750">
        <v>1800</v>
      </c>
      <c r="F3334" s="744" t="s">
        <v>9615</v>
      </c>
      <c r="G3334" s="737" t="s">
        <v>9616</v>
      </c>
      <c r="H3334" s="737" t="s">
        <v>2509</v>
      </c>
      <c r="I3334" s="737" t="s">
        <v>2625</v>
      </c>
      <c r="J3334" s="753" t="s">
        <v>2511</v>
      </c>
      <c r="K3334" s="682">
        <v>5</v>
      </c>
      <c r="L3334" s="748">
        <v>12</v>
      </c>
      <c r="M3334" s="749">
        <v>32707.719999999994</v>
      </c>
      <c r="N3334" s="682">
        <v>2</v>
      </c>
      <c r="O3334" s="748">
        <v>6</v>
      </c>
      <c r="P3334" s="749">
        <v>14566.26</v>
      </c>
    </row>
    <row r="3335" spans="1:16" x14ac:dyDescent="0.2">
      <c r="A3335" s="744">
        <v>480</v>
      </c>
      <c r="B3335" s="744" t="s">
        <v>2598</v>
      </c>
      <c r="C3335" s="744" t="s">
        <v>1201</v>
      </c>
      <c r="D3335" s="746" t="s">
        <v>2611</v>
      </c>
      <c r="E3335" s="750">
        <v>1500</v>
      </c>
      <c r="F3335" s="744" t="s">
        <v>9617</v>
      </c>
      <c r="G3335" s="737" t="s">
        <v>9618</v>
      </c>
      <c r="H3335" s="737" t="s">
        <v>3424</v>
      </c>
      <c r="I3335" s="737" t="s">
        <v>2526</v>
      </c>
      <c r="J3335" s="753" t="s">
        <v>2526</v>
      </c>
      <c r="K3335" s="682">
        <v>5</v>
      </c>
      <c r="L3335" s="748">
        <v>12</v>
      </c>
      <c r="M3335" s="749">
        <v>23699.17</v>
      </c>
      <c r="N3335" s="682">
        <v>2</v>
      </c>
      <c r="O3335" s="748">
        <v>6</v>
      </c>
      <c r="P3335" s="749">
        <v>9873.75</v>
      </c>
    </row>
    <row r="3336" spans="1:16" x14ac:dyDescent="0.2">
      <c r="A3336" s="744">
        <v>480</v>
      </c>
      <c r="B3336" s="744" t="s">
        <v>1264</v>
      </c>
      <c r="C3336" s="744" t="s">
        <v>1201</v>
      </c>
      <c r="D3336" s="746" t="s">
        <v>2621</v>
      </c>
      <c r="E3336" s="750">
        <v>1800</v>
      </c>
      <c r="F3336" s="744" t="s">
        <v>9619</v>
      </c>
      <c r="G3336" s="737" t="s">
        <v>9620</v>
      </c>
      <c r="H3336" s="737" t="s">
        <v>2617</v>
      </c>
      <c r="I3336" s="737" t="s">
        <v>2526</v>
      </c>
      <c r="J3336" s="753" t="s">
        <v>2526</v>
      </c>
      <c r="K3336" s="682">
        <v>5</v>
      </c>
      <c r="L3336" s="748">
        <v>12</v>
      </c>
      <c r="M3336" s="749">
        <v>32507.029999999992</v>
      </c>
      <c r="N3336" s="682">
        <v>2</v>
      </c>
      <c r="O3336" s="748">
        <v>6</v>
      </c>
      <c r="P3336" s="749">
        <v>14508.99</v>
      </c>
    </row>
    <row r="3337" spans="1:16" x14ac:dyDescent="0.2">
      <c r="A3337" s="744">
        <v>480</v>
      </c>
      <c r="B3337" s="744" t="s">
        <v>2598</v>
      </c>
      <c r="C3337" s="744" t="s">
        <v>1201</v>
      </c>
      <c r="D3337" s="746" t="s">
        <v>2614</v>
      </c>
      <c r="E3337" s="750">
        <v>1500</v>
      </c>
      <c r="F3337" s="744" t="s">
        <v>9621</v>
      </c>
      <c r="G3337" s="737" t="s">
        <v>9622</v>
      </c>
      <c r="H3337" s="737" t="s">
        <v>2640</v>
      </c>
      <c r="I3337" s="737" t="s">
        <v>2625</v>
      </c>
      <c r="J3337" s="753" t="s">
        <v>2511</v>
      </c>
      <c r="K3337" s="682">
        <v>1</v>
      </c>
      <c r="L3337" s="748">
        <v>12</v>
      </c>
      <c r="M3337" s="749">
        <v>29642.780000000006</v>
      </c>
      <c r="N3337" s="682">
        <v>1</v>
      </c>
      <c r="O3337" s="748">
        <v>6</v>
      </c>
      <c r="P3337" s="749">
        <v>12787.78</v>
      </c>
    </row>
    <row r="3338" spans="1:16" x14ac:dyDescent="0.2">
      <c r="A3338" s="744">
        <v>480</v>
      </c>
      <c r="B3338" s="744" t="s">
        <v>2598</v>
      </c>
      <c r="C3338" s="744" t="s">
        <v>1201</v>
      </c>
      <c r="D3338" s="746" t="s">
        <v>2700</v>
      </c>
      <c r="E3338" s="750">
        <v>1800</v>
      </c>
      <c r="F3338" s="744" t="s">
        <v>9623</v>
      </c>
      <c r="G3338" s="737" t="s">
        <v>9624</v>
      </c>
      <c r="H3338" s="737" t="s">
        <v>2617</v>
      </c>
      <c r="I3338" s="737" t="s">
        <v>2625</v>
      </c>
      <c r="J3338" s="753" t="s">
        <v>2511</v>
      </c>
      <c r="K3338" s="682">
        <v>6</v>
      </c>
      <c r="L3338" s="748">
        <v>12</v>
      </c>
      <c r="M3338" s="749">
        <v>30997.599999999995</v>
      </c>
      <c r="N3338" s="682">
        <v>2</v>
      </c>
      <c r="O3338" s="748">
        <v>6</v>
      </c>
      <c r="P3338" s="749">
        <v>14725.84</v>
      </c>
    </row>
    <row r="3339" spans="1:16" x14ac:dyDescent="0.2">
      <c r="A3339" s="744">
        <v>480</v>
      </c>
      <c r="B3339" s="744" t="s">
        <v>2598</v>
      </c>
      <c r="C3339" s="744" t="s">
        <v>1201</v>
      </c>
      <c r="D3339" s="746" t="s">
        <v>2809</v>
      </c>
      <c r="E3339" s="750">
        <v>1500</v>
      </c>
      <c r="F3339" s="744" t="s">
        <v>9625</v>
      </c>
      <c r="G3339" s="737" t="s">
        <v>9626</v>
      </c>
      <c r="H3339" s="737" t="s">
        <v>2519</v>
      </c>
      <c r="I3339" s="737" t="s">
        <v>2519</v>
      </c>
      <c r="J3339" s="753" t="s">
        <v>2519</v>
      </c>
      <c r="K3339" s="682">
        <v>4</v>
      </c>
      <c r="L3339" s="748">
        <v>10</v>
      </c>
      <c r="M3339" s="749">
        <v>20922.699999999997</v>
      </c>
      <c r="N3339" s="682"/>
      <c r="O3339" s="748"/>
      <c r="P3339" s="749"/>
    </row>
    <row r="3340" spans="1:16" x14ac:dyDescent="0.2">
      <c r="A3340" s="744">
        <v>480</v>
      </c>
      <c r="B3340" s="744" t="s">
        <v>2598</v>
      </c>
      <c r="C3340" s="744" t="s">
        <v>1201</v>
      </c>
      <c r="D3340" s="746" t="s">
        <v>2611</v>
      </c>
      <c r="E3340" s="750">
        <v>1500</v>
      </c>
      <c r="F3340" s="744" t="s">
        <v>9627</v>
      </c>
      <c r="G3340" s="737" t="s">
        <v>9628</v>
      </c>
      <c r="H3340" s="737" t="s">
        <v>2519</v>
      </c>
      <c r="I3340" s="737" t="s">
        <v>2519</v>
      </c>
      <c r="J3340" s="753" t="s">
        <v>2519</v>
      </c>
      <c r="K3340" s="682">
        <v>5</v>
      </c>
      <c r="L3340" s="748">
        <v>12</v>
      </c>
      <c r="M3340" s="749">
        <v>23545.32</v>
      </c>
      <c r="N3340" s="682">
        <v>2</v>
      </c>
      <c r="O3340" s="748">
        <v>6</v>
      </c>
      <c r="P3340" s="749">
        <v>9929.69</v>
      </c>
    </row>
    <row r="3341" spans="1:16" ht="22.5" x14ac:dyDescent="0.2">
      <c r="A3341" s="744">
        <v>480</v>
      </c>
      <c r="B3341" s="744" t="s">
        <v>2598</v>
      </c>
      <c r="C3341" s="744" t="s">
        <v>1201</v>
      </c>
      <c r="D3341" s="746" t="s">
        <v>2604</v>
      </c>
      <c r="E3341" s="750">
        <v>1500</v>
      </c>
      <c r="F3341" s="744" t="s">
        <v>9629</v>
      </c>
      <c r="G3341" s="737" t="s">
        <v>9630</v>
      </c>
      <c r="H3341" s="737" t="s">
        <v>9631</v>
      </c>
      <c r="I3341" s="737" t="s">
        <v>2526</v>
      </c>
      <c r="J3341" s="753" t="s">
        <v>2526</v>
      </c>
      <c r="K3341" s="682">
        <v>1</v>
      </c>
      <c r="L3341" s="748">
        <v>12</v>
      </c>
      <c r="M3341" s="749">
        <v>28244.05</v>
      </c>
      <c r="N3341" s="682">
        <v>1</v>
      </c>
      <c r="O3341" s="748">
        <v>6</v>
      </c>
      <c r="P3341" s="749">
        <v>12566.35</v>
      </c>
    </row>
    <row r="3342" spans="1:16" x14ac:dyDescent="0.2">
      <c r="A3342" s="744">
        <v>480</v>
      </c>
      <c r="B3342" s="744" t="s">
        <v>1264</v>
      </c>
      <c r="C3342" s="744" t="s">
        <v>1201</v>
      </c>
      <c r="D3342" s="746" t="s">
        <v>5298</v>
      </c>
      <c r="E3342" s="750">
        <v>2100</v>
      </c>
      <c r="F3342" s="744" t="s">
        <v>9632</v>
      </c>
      <c r="G3342" s="737" t="s">
        <v>9633</v>
      </c>
      <c r="H3342" s="737" t="s">
        <v>2587</v>
      </c>
      <c r="I3342" s="737" t="s">
        <v>2526</v>
      </c>
      <c r="J3342" s="753" t="s">
        <v>2526</v>
      </c>
      <c r="K3342" s="682">
        <v>5</v>
      </c>
      <c r="L3342" s="748">
        <v>12</v>
      </c>
      <c r="M3342" s="749">
        <v>30893.59</v>
      </c>
      <c r="N3342" s="682">
        <v>2</v>
      </c>
      <c r="O3342" s="748">
        <v>6</v>
      </c>
      <c r="P3342" s="749">
        <v>13530</v>
      </c>
    </row>
    <row r="3343" spans="1:16" ht="22.5" x14ac:dyDescent="0.2">
      <c r="A3343" s="744">
        <v>480</v>
      </c>
      <c r="B3343" s="744" t="s">
        <v>1264</v>
      </c>
      <c r="C3343" s="744" t="s">
        <v>1201</v>
      </c>
      <c r="D3343" s="746" t="s">
        <v>7288</v>
      </c>
      <c r="E3343" s="750">
        <v>2100</v>
      </c>
      <c r="F3343" s="744" t="s">
        <v>9634</v>
      </c>
      <c r="G3343" s="737" t="s">
        <v>9635</v>
      </c>
      <c r="H3343" s="737" t="s">
        <v>9636</v>
      </c>
      <c r="I3343" s="737" t="s">
        <v>2625</v>
      </c>
      <c r="J3343" s="753" t="s">
        <v>2511</v>
      </c>
      <c r="K3343" s="682">
        <v>1</v>
      </c>
      <c r="L3343" s="748">
        <v>12</v>
      </c>
      <c r="M3343" s="749">
        <v>36375.279999999999</v>
      </c>
      <c r="N3343" s="682">
        <v>1</v>
      </c>
      <c r="O3343" s="748">
        <v>6</v>
      </c>
      <c r="P3343" s="749">
        <v>16347.92</v>
      </c>
    </row>
    <row r="3344" spans="1:16" x14ac:dyDescent="0.2">
      <c r="A3344" s="744">
        <v>480</v>
      </c>
      <c r="B3344" s="744" t="s">
        <v>3203</v>
      </c>
      <c r="C3344" s="744" t="s">
        <v>1201</v>
      </c>
      <c r="D3344" s="746" t="s">
        <v>9637</v>
      </c>
      <c r="E3344" s="750">
        <v>4500</v>
      </c>
      <c r="F3344" s="744" t="s">
        <v>9638</v>
      </c>
      <c r="G3344" s="737" t="s">
        <v>9639</v>
      </c>
      <c r="H3344" s="737" t="s">
        <v>9640</v>
      </c>
      <c r="I3344" s="737" t="s">
        <v>2625</v>
      </c>
      <c r="J3344" s="753" t="s">
        <v>2511</v>
      </c>
      <c r="K3344" s="682">
        <v>2</v>
      </c>
      <c r="L3344" s="748">
        <v>5</v>
      </c>
      <c r="M3344" s="749">
        <v>30373.75</v>
      </c>
      <c r="N3344" s="682"/>
      <c r="O3344" s="748"/>
      <c r="P3344" s="749"/>
    </row>
    <row r="3345" spans="1:16" x14ac:dyDescent="0.2">
      <c r="A3345" s="744">
        <v>480</v>
      </c>
      <c r="B3345" s="744" t="s">
        <v>2598</v>
      </c>
      <c r="C3345" s="744" t="s">
        <v>1201</v>
      </c>
      <c r="D3345" s="746" t="s">
        <v>2700</v>
      </c>
      <c r="E3345" s="750">
        <v>1800</v>
      </c>
      <c r="F3345" s="744" t="s">
        <v>9641</v>
      </c>
      <c r="G3345" s="737" t="s">
        <v>9642</v>
      </c>
      <c r="H3345" s="737" t="s">
        <v>2578</v>
      </c>
      <c r="I3345" s="737" t="s">
        <v>2625</v>
      </c>
      <c r="J3345" s="753" t="s">
        <v>2511</v>
      </c>
      <c r="K3345" s="682">
        <v>5</v>
      </c>
      <c r="L3345" s="748">
        <v>12</v>
      </c>
      <c r="M3345" s="749">
        <v>32900.979999999996</v>
      </c>
      <c r="N3345" s="682">
        <v>2</v>
      </c>
      <c r="O3345" s="748">
        <v>6</v>
      </c>
      <c r="P3345" s="749">
        <v>14649.329999999998</v>
      </c>
    </row>
    <row r="3346" spans="1:16" ht="22.5" x14ac:dyDescent="0.2">
      <c r="A3346" s="744">
        <v>480</v>
      </c>
      <c r="B3346" s="744" t="s">
        <v>2598</v>
      </c>
      <c r="C3346" s="744" t="s">
        <v>1201</v>
      </c>
      <c r="D3346" s="746" t="s">
        <v>2604</v>
      </c>
      <c r="E3346" s="750">
        <v>1500</v>
      </c>
      <c r="F3346" s="744" t="s">
        <v>9643</v>
      </c>
      <c r="G3346" s="737" t="s">
        <v>9644</v>
      </c>
      <c r="H3346" s="737" t="s">
        <v>9645</v>
      </c>
      <c r="I3346" s="737" t="s">
        <v>2526</v>
      </c>
      <c r="J3346" s="753" t="s">
        <v>2526</v>
      </c>
      <c r="K3346" s="682">
        <v>1</v>
      </c>
      <c r="L3346" s="748">
        <v>12</v>
      </c>
      <c r="M3346" s="749">
        <v>29083.020000000008</v>
      </c>
      <c r="N3346" s="682">
        <v>1</v>
      </c>
      <c r="O3346" s="748">
        <v>6</v>
      </c>
      <c r="P3346" s="749">
        <v>12583.33</v>
      </c>
    </row>
    <row r="3347" spans="1:16" x14ac:dyDescent="0.2">
      <c r="A3347" s="744">
        <v>480</v>
      </c>
      <c r="B3347" s="744" t="s">
        <v>1264</v>
      </c>
      <c r="C3347" s="744" t="s">
        <v>1201</v>
      </c>
      <c r="D3347" s="746" t="s">
        <v>3141</v>
      </c>
      <c r="E3347" s="750">
        <v>2100</v>
      </c>
      <c r="F3347" s="744" t="s">
        <v>9646</v>
      </c>
      <c r="G3347" s="737" t="s">
        <v>9647</v>
      </c>
      <c r="H3347" s="737" t="s">
        <v>2688</v>
      </c>
      <c r="I3347" s="737" t="s">
        <v>2625</v>
      </c>
      <c r="J3347" s="753" t="s">
        <v>2511</v>
      </c>
      <c r="K3347" s="682">
        <v>1</v>
      </c>
      <c r="L3347" s="748">
        <v>12</v>
      </c>
      <c r="M3347" s="749">
        <v>36606.58</v>
      </c>
      <c r="N3347" s="682">
        <v>1</v>
      </c>
      <c r="O3347" s="748">
        <v>6</v>
      </c>
      <c r="P3347" s="749">
        <v>16424.2</v>
      </c>
    </row>
    <row r="3348" spans="1:16" x14ac:dyDescent="0.2">
      <c r="A3348" s="744">
        <v>480</v>
      </c>
      <c r="B3348" s="744" t="s">
        <v>1264</v>
      </c>
      <c r="C3348" s="744" t="s">
        <v>1201</v>
      </c>
      <c r="D3348" s="746" t="s">
        <v>3679</v>
      </c>
      <c r="E3348" s="750">
        <v>1500</v>
      </c>
      <c r="F3348" s="744" t="s">
        <v>9648</v>
      </c>
      <c r="G3348" s="737" t="s">
        <v>9649</v>
      </c>
      <c r="H3348" s="737" t="s">
        <v>9650</v>
      </c>
      <c r="I3348" s="737" t="s">
        <v>2625</v>
      </c>
      <c r="J3348" s="753" t="s">
        <v>2511</v>
      </c>
      <c r="K3348" s="682">
        <v>1</v>
      </c>
      <c r="L3348" s="748">
        <v>12</v>
      </c>
      <c r="M3348" s="749">
        <v>29321.090000000004</v>
      </c>
      <c r="N3348" s="682">
        <v>1</v>
      </c>
      <c r="O3348" s="748">
        <v>6</v>
      </c>
      <c r="P3348" s="749">
        <v>12832.77</v>
      </c>
    </row>
    <row r="3349" spans="1:16" x14ac:dyDescent="0.2">
      <c r="A3349" s="744">
        <v>480</v>
      </c>
      <c r="B3349" s="744" t="s">
        <v>1264</v>
      </c>
      <c r="C3349" s="744" t="s">
        <v>1201</v>
      </c>
      <c r="D3349" s="746" t="s">
        <v>3025</v>
      </c>
      <c r="E3349" s="750">
        <v>1800</v>
      </c>
      <c r="F3349" s="744" t="s">
        <v>9651</v>
      </c>
      <c r="G3349" s="737" t="s">
        <v>9652</v>
      </c>
      <c r="H3349" s="737" t="s">
        <v>3524</v>
      </c>
      <c r="I3349" s="737" t="s">
        <v>2625</v>
      </c>
      <c r="J3349" s="753" t="s">
        <v>2511</v>
      </c>
      <c r="K3349" s="682">
        <v>5</v>
      </c>
      <c r="L3349" s="748">
        <v>12</v>
      </c>
      <c r="M3349" s="749">
        <v>33051.599999999999</v>
      </c>
      <c r="N3349" s="682">
        <v>2</v>
      </c>
      <c r="O3349" s="748">
        <v>6</v>
      </c>
      <c r="P3349" s="749">
        <v>14719.77</v>
      </c>
    </row>
    <row r="3350" spans="1:16" x14ac:dyDescent="0.2">
      <c r="A3350" s="744">
        <v>480</v>
      </c>
      <c r="B3350" s="744" t="s">
        <v>1264</v>
      </c>
      <c r="C3350" s="744" t="s">
        <v>1201</v>
      </c>
      <c r="D3350" s="746" t="s">
        <v>2650</v>
      </c>
      <c r="E3350" s="750">
        <v>2100</v>
      </c>
      <c r="F3350" s="744" t="s">
        <v>9653</v>
      </c>
      <c r="G3350" s="737" t="s">
        <v>9654</v>
      </c>
      <c r="H3350" s="737" t="s">
        <v>2587</v>
      </c>
      <c r="I3350" s="737" t="s">
        <v>2526</v>
      </c>
      <c r="J3350" s="753" t="s">
        <v>2526</v>
      </c>
      <c r="K3350" s="682">
        <v>6</v>
      </c>
      <c r="L3350" s="748">
        <v>12</v>
      </c>
      <c r="M3350" s="749">
        <v>30805.94</v>
      </c>
      <c r="N3350" s="682">
        <v>2</v>
      </c>
      <c r="O3350" s="748">
        <v>6</v>
      </c>
      <c r="P3350" s="749">
        <v>13519.79</v>
      </c>
    </row>
    <row r="3351" spans="1:16" ht="22.5" x14ac:dyDescent="0.2">
      <c r="A3351" s="744">
        <v>480</v>
      </c>
      <c r="B3351" s="744" t="s">
        <v>2598</v>
      </c>
      <c r="C3351" s="744" t="s">
        <v>1201</v>
      </c>
      <c r="D3351" s="746" t="s">
        <v>2700</v>
      </c>
      <c r="E3351" s="750">
        <v>1800</v>
      </c>
      <c r="F3351" s="744" t="s">
        <v>9655</v>
      </c>
      <c r="G3351" s="737" t="s">
        <v>9656</v>
      </c>
      <c r="H3351" s="737" t="s">
        <v>9657</v>
      </c>
      <c r="I3351" s="737" t="s">
        <v>2625</v>
      </c>
      <c r="J3351" s="753" t="s">
        <v>2511</v>
      </c>
      <c r="K3351" s="682">
        <v>1</v>
      </c>
      <c r="L3351" s="748">
        <v>12</v>
      </c>
      <c r="M3351" s="749">
        <v>33320.76</v>
      </c>
      <c r="N3351" s="682">
        <v>1</v>
      </c>
      <c r="O3351" s="748">
        <v>6</v>
      </c>
      <c r="P3351" s="749">
        <v>14730</v>
      </c>
    </row>
    <row r="3352" spans="1:16" ht="22.5" x14ac:dyDescent="0.2">
      <c r="A3352" s="744">
        <v>480</v>
      </c>
      <c r="B3352" s="744" t="s">
        <v>2598</v>
      </c>
      <c r="C3352" s="744" t="s">
        <v>1201</v>
      </c>
      <c r="D3352" s="746" t="s">
        <v>2604</v>
      </c>
      <c r="E3352" s="750">
        <v>1500</v>
      </c>
      <c r="F3352" s="744" t="s">
        <v>9658</v>
      </c>
      <c r="G3352" s="737" t="s">
        <v>9659</v>
      </c>
      <c r="H3352" s="737" t="s">
        <v>9660</v>
      </c>
      <c r="I3352" s="737" t="s">
        <v>2603</v>
      </c>
      <c r="J3352" s="753" t="s">
        <v>2547</v>
      </c>
      <c r="K3352" s="682">
        <v>1</v>
      </c>
      <c r="L3352" s="748">
        <v>12</v>
      </c>
      <c r="M3352" s="749">
        <v>29087.34</v>
      </c>
      <c r="N3352" s="682">
        <v>1</v>
      </c>
      <c r="O3352" s="748">
        <v>6</v>
      </c>
      <c r="P3352" s="749">
        <v>12832.369999999999</v>
      </c>
    </row>
    <row r="3353" spans="1:16" x14ac:dyDescent="0.2">
      <c r="A3353" s="744">
        <v>480</v>
      </c>
      <c r="B3353" s="744" t="s">
        <v>2598</v>
      </c>
      <c r="C3353" s="744" t="s">
        <v>1201</v>
      </c>
      <c r="D3353" s="746" t="s">
        <v>2614</v>
      </c>
      <c r="E3353" s="750">
        <v>1500</v>
      </c>
      <c r="F3353" s="744" t="s">
        <v>9661</v>
      </c>
      <c r="G3353" s="737" t="s">
        <v>9662</v>
      </c>
      <c r="H3353" s="737" t="s">
        <v>2587</v>
      </c>
      <c r="I3353" s="737" t="s">
        <v>2526</v>
      </c>
      <c r="J3353" s="753" t="s">
        <v>2526</v>
      </c>
      <c r="K3353" s="682">
        <v>1</v>
      </c>
      <c r="L3353" s="748">
        <v>12</v>
      </c>
      <c r="M3353" s="749">
        <v>29477.619999999992</v>
      </c>
      <c r="N3353" s="682">
        <v>1</v>
      </c>
      <c r="O3353" s="748">
        <v>6</v>
      </c>
      <c r="P3353" s="749">
        <v>12838.73</v>
      </c>
    </row>
    <row r="3354" spans="1:16" x14ac:dyDescent="0.2">
      <c r="A3354" s="744">
        <v>480</v>
      </c>
      <c r="B3354" s="744" t="s">
        <v>1264</v>
      </c>
      <c r="C3354" s="744" t="s">
        <v>1201</v>
      </c>
      <c r="D3354" s="746" t="s">
        <v>2674</v>
      </c>
      <c r="E3354" s="750">
        <v>1500</v>
      </c>
      <c r="F3354" s="744" t="s">
        <v>9663</v>
      </c>
      <c r="G3354" s="737" t="s">
        <v>9664</v>
      </c>
      <c r="H3354" s="737" t="s">
        <v>9665</v>
      </c>
      <c r="I3354" s="737" t="s">
        <v>2625</v>
      </c>
      <c r="J3354" s="753" t="s">
        <v>2511</v>
      </c>
      <c r="K3354" s="682">
        <v>1</v>
      </c>
      <c r="L3354" s="748">
        <v>12</v>
      </c>
      <c r="M3354" s="749">
        <v>23704.719999999994</v>
      </c>
      <c r="N3354" s="682"/>
      <c r="O3354" s="748"/>
      <c r="P3354" s="749"/>
    </row>
    <row r="3355" spans="1:16" ht="22.5" x14ac:dyDescent="0.2">
      <c r="A3355" s="744">
        <v>480</v>
      </c>
      <c r="B3355" s="744" t="s">
        <v>1264</v>
      </c>
      <c r="C3355" s="744" t="s">
        <v>1201</v>
      </c>
      <c r="D3355" s="746" t="s">
        <v>2650</v>
      </c>
      <c r="E3355" s="750">
        <v>2100</v>
      </c>
      <c r="F3355" s="744" t="s">
        <v>9666</v>
      </c>
      <c r="G3355" s="737" t="s">
        <v>9667</v>
      </c>
      <c r="H3355" s="737" t="s">
        <v>2519</v>
      </c>
      <c r="I3355" s="737" t="s">
        <v>2526</v>
      </c>
      <c r="J3355" s="753" t="s">
        <v>2526</v>
      </c>
      <c r="K3355" s="682">
        <v>7</v>
      </c>
      <c r="L3355" s="748">
        <v>12</v>
      </c>
      <c r="M3355" s="749">
        <v>30865.149999999991</v>
      </c>
      <c r="N3355" s="682">
        <v>2</v>
      </c>
      <c r="O3355" s="748">
        <v>6</v>
      </c>
      <c r="P3355" s="749">
        <v>13489.9</v>
      </c>
    </row>
    <row r="3356" spans="1:16" x14ac:dyDescent="0.2">
      <c r="A3356" s="744">
        <v>480</v>
      </c>
      <c r="B3356" s="744" t="s">
        <v>1264</v>
      </c>
      <c r="C3356" s="744" t="s">
        <v>1201</v>
      </c>
      <c r="D3356" s="746" t="s">
        <v>2674</v>
      </c>
      <c r="E3356" s="750">
        <v>1500</v>
      </c>
      <c r="F3356" s="744" t="s">
        <v>9668</v>
      </c>
      <c r="G3356" s="737" t="s">
        <v>9669</v>
      </c>
      <c r="H3356" s="737" t="s">
        <v>2587</v>
      </c>
      <c r="I3356" s="737" t="s">
        <v>2526</v>
      </c>
      <c r="J3356" s="753" t="s">
        <v>2526</v>
      </c>
      <c r="K3356" s="682">
        <v>1</v>
      </c>
      <c r="L3356" s="748">
        <v>12</v>
      </c>
      <c r="M3356" s="749">
        <v>29572.199999999997</v>
      </c>
      <c r="N3356" s="682">
        <v>1</v>
      </c>
      <c r="O3356" s="748">
        <v>6</v>
      </c>
      <c r="P3356" s="749">
        <v>12889.73</v>
      </c>
    </row>
    <row r="3357" spans="1:16" x14ac:dyDescent="0.2">
      <c r="A3357" s="744">
        <v>480</v>
      </c>
      <c r="B3357" s="744" t="s">
        <v>1264</v>
      </c>
      <c r="C3357" s="744" t="s">
        <v>1201</v>
      </c>
      <c r="D3357" s="746" t="s">
        <v>4055</v>
      </c>
      <c r="E3357" s="750">
        <v>1500</v>
      </c>
      <c r="F3357" s="744" t="s">
        <v>1463</v>
      </c>
      <c r="G3357" s="737" t="s">
        <v>1464</v>
      </c>
      <c r="H3357" s="737" t="s">
        <v>2742</v>
      </c>
      <c r="I3357" s="737" t="s">
        <v>2521</v>
      </c>
      <c r="J3357" s="753" t="s">
        <v>2521</v>
      </c>
      <c r="K3357" s="682">
        <v>1</v>
      </c>
      <c r="L3357" s="748">
        <v>8</v>
      </c>
      <c r="M3357" s="749">
        <v>13590.140000000001</v>
      </c>
      <c r="N3357" s="682"/>
      <c r="O3357" s="748"/>
      <c r="P3357" s="749"/>
    </row>
    <row r="3358" spans="1:16" ht="22.5" x14ac:dyDescent="0.2">
      <c r="A3358" s="744">
        <v>480</v>
      </c>
      <c r="B3358" s="744" t="s">
        <v>2598</v>
      </c>
      <c r="C3358" s="744" t="s">
        <v>1201</v>
      </c>
      <c r="D3358" s="746" t="s">
        <v>2942</v>
      </c>
      <c r="E3358" s="750">
        <v>1500</v>
      </c>
      <c r="F3358" s="744" t="s">
        <v>9670</v>
      </c>
      <c r="G3358" s="737" t="s">
        <v>9671</v>
      </c>
      <c r="H3358" s="737" t="s">
        <v>9672</v>
      </c>
      <c r="I3358" s="737" t="s">
        <v>2625</v>
      </c>
      <c r="J3358" s="753" t="s">
        <v>2511</v>
      </c>
      <c r="K3358" s="682">
        <v>1</v>
      </c>
      <c r="L3358" s="748">
        <v>12</v>
      </c>
      <c r="M3358" s="749">
        <v>29431.690000000006</v>
      </c>
      <c r="N3358" s="682">
        <v>1</v>
      </c>
      <c r="O3358" s="748">
        <v>6</v>
      </c>
      <c r="P3358" s="749">
        <v>12834.43</v>
      </c>
    </row>
    <row r="3359" spans="1:16" ht="22.5" x14ac:dyDescent="0.2">
      <c r="A3359" s="744">
        <v>480</v>
      </c>
      <c r="B3359" s="744" t="s">
        <v>1264</v>
      </c>
      <c r="C3359" s="744" t="s">
        <v>1201</v>
      </c>
      <c r="D3359" s="746" t="s">
        <v>8137</v>
      </c>
      <c r="E3359" s="750">
        <v>3500</v>
      </c>
      <c r="F3359" s="744" t="s">
        <v>9673</v>
      </c>
      <c r="G3359" s="737" t="s">
        <v>9674</v>
      </c>
      <c r="H3359" s="737" t="s">
        <v>9675</v>
      </c>
      <c r="I3359" s="737" t="s">
        <v>2526</v>
      </c>
      <c r="J3359" s="753" t="s">
        <v>2526</v>
      </c>
      <c r="K3359" s="682">
        <v>5</v>
      </c>
      <c r="L3359" s="748">
        <v>12</v>
      </c>
      <c r="M3359" s="749">
        <v>47539.340000000004</v>
      </c>
      <c r="N3359" s="682">
        <v>2</v>
      </c>
      <c r="O3359" s="748">
        <v>6</v>
      </c>
      <c r="P3359" s="749">
        <v>21846.63</v>
      </c>
    </row>
    <row r="3360" spans="1:16" x14ac:dyDescent="0.2">
      <c r="A3360" s="744">
        <v>480</v>
      </c>
      <c r="B3360" s="744" t="s">
        <v>2598</v>
      </c>
      <c r="C3360" s="744" t="s">
        <v>1201</v>
      </c>
      <c r="D3360" s="746" t="s">
        <v>2614</v>
      </c>
      <c r="E3360" s="750">
        <v>1500</v>
      </c>
      <c r="F3360" s="744" t="s">
        <v>9676</v>
      </c>
      <c r="G3360" s="737" t="s">
        <v>9677</v>
      </c>
      <c r="H3360" s="737" t="s">
        <v>2587</v>
      </c>
      <c r="I3360" s="737" t="s">
        <v>2526</v>
      </c>
      <c r="J3360" s="753" t="s">
        <v>2526</v>
      </c>
      <c r="K3360" s="682">
        <v>1</v>
      </c>
      <c r="L3360" s="748">
        <v>12</v>
      </c>
      <c r="M3360" s="749">
        <v>29617.760000000002</v>
      </c>
      <c r="N3360" s="682">
        <v>1</v>
      </c>
      <c r="O3360" s="748">
        <v>6</v>
      </c>
      <c r="P3360" s="749">
        <v>12928.2</v>
      </c>
    </row>
    <row r="3361" spans="1:16" x14ac:dyDescent="0.2">
      <c r="A3361" s="744">
        <v>480</v>
      </c>
      <c r="B3361" s="744" t="s">
        <v>2598</v>
      </c>
      <c r="C3361" s="744" t="s">
        <v>1201</v>
      </c>
      <c r="D3361" s="746" t="s">
        <v>2700</v>
      </c>
      <c r="E3361" s="750">
        <v>1800</v>
      </c>
      <c r="F3361" s="744" t="s">
        <v>9678</v>
      </c>
      <c r="G3361" s="737" t="s">
        <v>9679</v>
      </c>
      <c r="H3361" s="737" t="s">
        <v>2519</v>
      </c>
      <c r="I3361" s="737" t="s">
        <v>2519</v>
      </c>
      <c r="J3361" s="753" t="s">
        <v>2519</v>
      </c>
      <c r="K3361" s="682">
        <v>5</v>
      </c>
      <c r="L3361" s="748">
        <v>12</v>
      </c>
      <c r="M3361" s="749">
        <v>26385.489999999998</v>
      </c>
      <c r="N3361" s="682">
        <v>2</v>
      </c>
      <c r="O3361" s="748">
        <v>6</v>
      </c>
      <c r="P3361" s="749">
        <v>11512.24</v>
      </c>
    </row>
    <row r="3362" spans="1:16" x14ac:dyDescent="0.2">
      <c r="A3362" s="744">
        <v>480</v>
      </c>
      <c r="B3362" s="744" t="s">
        <v>2598</v>
      </c>
      <c r="C3362" s="744" t="s">
        <v>1201</v>
      </c>
      <c r="D3362" s="746" t="s">
        <v>2614</v>
      </c>
      <c r="E3362" s="750">
        <v>1500</v>
      </c>
      <c r="F3362" s="744" t="s">
        <v>9680</v>
      </c>
      <c r="G3362" s="737" t="s">
        <v>9681</v>
      </c>
      <c r="H3362" s="737" t="s">
        <v>3524</v>
      </c>
      <c r="I3362" s="737" t="s">
        <v>2625</v>
      </c>
      <c r="J3362" s="753" t="s">
        <v>2511</v>
      </c>
      <c r="K3362" s="682">
        <v>1</v>
      </c>
      <c r="L3362" s="748">
        <v>12</v>
      </c>
      <c r="M3362" s="749">
        <v>29134.709999999995</v>
      </c>
      <c r="N3362" s="682">
        <v>1</v>
      </c>
      <c r="O3362" s="748">
        <v>6</v>
      </c>
      <c r="P3362" s="749">
        <v>12881.4</v>
      </c>
    </row>
    <row r="3363" spans="1:16" ht="22.5" x14ac:dyDescent="0.2">
      <c r="A3363" s="744">
        <v>480</v>
      </c>
      <c r="B3363" s="744" t="s">
        <v>1264</v>
      </c>
      <c r="C3363" s="744" t="s">
        <v>1201</v>
      </c>
      <c r="D3363" s="746" t="s">
        <v>3307</v>
      </c>
      <c r="E3363" s="750">
        <v>2100</v>
      </c>
      <c r="F3363" s="744" t="s">
        <v>9682</v>
      </c>
      <c r="G3363" s="737" t="s">
        <v>9683</v>
      </c>
      <c r="H3363" s="737" t="s">
        <v>9684</v>
      </c>
      <c r="I3363" s="737" t="s">
        <v>2603</v>
      </c>
      <c r="J3363" s="753" t="s">
        <v>2547</v>
      </c>
      <c r="K3363" s="682">
        <v>1</v>
      </c>
      <c r="L3363" s="748">
        <v>12</v>
      </c>
      <c r="M3363" s="749">
        <v>36717.819999999992</v>
      </c>
      <c r="N3363" s="682">
        <v>1</v>
      </c>
      <c r="O3363" s="748">
        <v>6</v>
      </c>
      <c r="P3363" s="749">
        <v>16407.93</v>
      </c>
    </row>
    <row r="3364" spans="1:16" x14ac:dyDescent="0.2">
      <c r="A3364" s="744">
        <v>480</v>
      </c>
      <c r="B3364" s="744" t="s">
        <v>1264</v>
      </c>
      <c r="C3364" s="744" t="s">
        <v>1201</v>
      </c>
      <c r="D3364" s="746" t="s">
        <v>4241</v>
      </c>
      <c r="E3364" s="750">
        <v>1500</v>
      </c>
      <c r="F3364" s="744" t="s">
        <v>9685</v>
      </c>
      <c r="G3364" s="737" t="s">
        <v>9686</v>
      </c>
      <c r="H3364" s="737" t="s">
        <v>9687</v>
      </c>
      <c r="I3364" s="737" t="s">
        <v>2526</v>
      </c>
      <c r="J3364" s="753" t="s">
        <v>2526</v>
      </c>
      <c r="K3364" s="682">
        <v>1</v>
      </c>
      <c r="L3364" s="748">
        <v>12</v>
      </c>
      <c r="M3364" s="749">
        <v>29221.9</v>
      </c>
      <c r="N3364" s="682">
        <v>1</v>
      </c>
      <c r="O3364" s="748">
        <v>6</v>
      </c>
      <c r="P3364" s="749">
        <v>12765.130000000001</v>
      </c>
    </row>
    <row r="3365" spans="1:16" x14ac:dyDescent="0.2">
      <c r="A3365" s="744">
        <v>480</v>
      </c>
      <c r="B3365" s="744" t="s">
        <v>1264</v>
      </c>
      <c r="C3365" s="744" t="s">
        <v>1201</v>
      </c>
      <c r="D3365" s="746" t="s">
        <v>3766</v>
      </c>
      <c r="E3365" s="750">
        <v>2100</v>
      </c>
      <c r="F3365" s="744" t="s">
        <v>9688</v>
      </c>
      <c r="G3365" s="737" t="s">
        <v>9689</v>
      </c>
      <c r="H3365" s="737" t="s">
        <v>3164</v>
      </c>
      <c r="I3365" s="737" t="s">
        <v>2625</v>
      </c>
      <c r="J3365" s="753" t="s">
        <v>2511</v>
      </c>
      <c r="K3365" s="682">
        <v>3</v>
      </c>
      <c r="L3365" s="748">
        <v>12</v>
      </c>
      <c r="M3365" s="749">
        <v>23454.18</v>
      </c>
      <c r="N3365" s="682"/>
      <c r="O3365" s="748"/>
      <c r="P3365" s="749"/>
    </row>
    <row r="3366" spans="1:16" x14ac:dyDescent="0.2">
      <c r="A3366" s="744">
        <v>480</v>
      </c>
      <c r="B3366" s="744" t="s">
        <v>1264</v>
      </c>
      <c r="C3366" s="744" t="s">
        <v>1201</v>
      </c>
      <c r="D3366" s="746" t="s">
        <v>2650</v>
      </c>
      <c r="E3366" s="750">
        <v>2100</v>
      </c>
      <c r="F3366" s="744" t="s">
        <v>9690</v>
      </c>
      <c r="G3366" s="737" t="s">
        <v>9691</v>
      </c>
      <c r="H3366" s="737" t="s">
        <v>2688</v>
      </c>
      <c r="I3366" s="737" t="s">
        <v>2526</v>
      </c>
      <c r="J3366" s="753" t="s">
        <v>2526</v>
      </c>
      <c r="K3366" s="682">
        <v>4</v>
      </c>
      <c r="L3366" s="748">
        <v>7</v>
      </c>
      <c r="M3366" s="749">
        <v>21069.309999999998</v>
      </c>
      <c r="N3366" s="682"/>
      <c r="O3366" s="748"/>
      <c r="P3366" s="749"/>
    </row>
    <row r="3367" spans="1:16" x14ac:dyDescent="0.2">
      <c r="A3367" s="744">
        <v>480</v>
      </c>
      <c r="B3367" s="744" t="s">
        <v>2598</v>
      </c>
      <c r="C3367" s="744" t="s">
        <v>1201</v>
      </c>
      <c r="D3367" s="746" t="s">
        <v>2700</v>
      </c>
      <c r="E3367" s="750">
        <v>1800</v>
      </c>
      <c r="F3367" s="744" t="s">
        <v>9692</v>
      </c>
      <c r="G3367" s="737" t="s">
        <v>9693</v>
      </c>
      <c r="H3367" s="737" t="s">
        <v>3524</v>
      </c>
      <c r="I3367" s="737" t="s">
        <v>2625</v>
      </c>
      <c r="J3367" s="753" t="s">
        <v>2511</v>
      </c>
      <c r="K3367" s="682">
        <v>5</v>
      </c>
      <c r="L3367" s="748">
        <v>12</v>
      </c>
      <c r="M3367" s="749">
        <v>33193.43</v>
      </c>
      <c r="N3367" s="682">
        <v>2</v>
      </c>
      <c r="O3367" s="748">
        <v>6</v>
      </c>
      <c r="P3367" s="749">
        <v>14726.96</v>
      </c>
    </row>
    <row r="3368" spans="1:16" x14ac:dyDescent="0.2">
      <c r="A3368" s="744">
        <v>480</v>
      </c>
      <c r="B3368" s="744" t="s">
        <v>1264</v>
      </c>
      <c r="C3368" s="744" t="s">
        <v>1201</v>
      </c>
      <c r="D3368" s="746" t="s">
        <v>9694</v>
      </c>
      <c r="E3368" s="750">
        <v>1500</v>
      </c>
      <c r="F3368" s="744" t="s">
        <v>9695</v>
      </c>
      <c r="G3368" s="737" t="s">
        <v>9696</v>
      </c>
      <c r="H3368" s="737" t="s">
        <v>2519</v>
      </c>
      <c r="I3368" s="737" t="s">
        <v>2521</v>
      </c>
      <c r="J3368" s="753" t="s">
        <v>2521</v>
      </c>
      <c r="K3368" s="682">
        <v>1</v>
      </c>
      <c r="L3368" s="748">
        <v>12</v>
      </c>
      <c r="M3368" s="749">
        <v>29521.39</v>
      </c>
      <c r="N3368" s="682">
        <v>1</v>
      </c>
      <c r="O3368" s="748">
        <v>6</v>
      </c>
      <c r="P3368" s="749">
        <v>12933.75</v>
      </c>
    </row>
    <row r="3369" spans="1:16" ht="22.5" x14ac:dyDescent="0.2">
      <c r="A3369" s="744">
        <v>480</v>
      </c>
      <c r="B3369" s="744" t="s">
        <v>2598</v>
      </c>
      <c r="C3369" s="744" t="s">
        <v>1201</v>
      </c>
      <c r="D3369" s="746" t="s">
        <v>3252</v>
      </c>
      <c r="E3369" s="750">
        <v>2100</v>
      </c>
      <c r="F3369" s="744" t="s">
        <v>9697</v>
      </c>
      <c r="G3369" s="737" t="s">
        <v>9698</v>
      </c>
      <c r="H3369" s="737" t="s">
        <v>9699</v>
      </c>
      <c r="I3369" s="737" t="s">
        <v>2625</v>
      </c>
      <c r="J3369" s="753" t="s">
        <v>2511</v>
      </c>
      <c r="K3369" s="682">
        <v>5</v>
      </c>
      <c r="L3369" s="748">
        <v>12</v>
      </c>
      <c r="M3369" s="749">
        <v>30538.329999999998</v>
      </c>
      <c r="N3369" s="682">
        <v>2</v>
      </c>
      <c r="O3369" s="748">
        <v>6</v>
      </c>
      <c r="P3369" s="749">
        <v>13502.01</v>
      </c>
    </row>
    <row r="3370" spans="1:16" ht="22.5" x14ac:dyDescent="0.2">
      <c r="A3370" s="744">
        <v>480</v>
      </c>
      <c r="B3370" s="744" t="s">
        <v>2598</v>
      </c>
      <c r="C3370" s="744" t="s">
        <v>1201</v>
      </c>
      <c r="D3370" s="746" t="s">
        <v>2614</v>
      </c>
      <c r="E3370" s="750">
        <v>1500</v>
      </c>
      <c r="F3370" s="744" t="s">
        <v>9700</v>
      </c>
      <c r="G3370" s="737" t="s">
        <v>9701</v>
      </c>
      <c r="H3370" s="737" t="s">
        <v>2525</v>
      </c>
      <c r="I3370" s="737" t="s">
        <v>2526</v>
      </c>
      <c r="J3370" s="753" t="s">
        <v>2526</v>
      </c>
      <c r="K3370" s="682">
        <v>1</v>
      </c>
      <c r="L3370" s="748">
        <v>12</v>
      </c>
      <c r="M3370" s="749">
        <v>29151.849999999995</v>
      </c>
      <c r="N3370" s="682">
        <v>1</v>
      </c>
      <c r="O3370" s="748">
        <v>6</v>
      </c>
      <c r="P3370" s="749">
        <v>12736.39</v>
      </c>
    </row>
    <row r="3371" spans="1:16" ht="22.5" x14ac:dyDescent="0.2">
      <c r="A3371" s="744">
        <v>480</v>
      </c>
      <c r="B3371" s="744" t="s">
        <v>1264</v>
      </c>
      <c r="C3371" s="744" t="s">
        <v>1201</v>
      </c>
      <c r="D3371" s="746" t="s">
        <v>7354</v>
      </c>
      <c r="E3371" s="750">
        <v>3500</v>
      </c>
      <c r="F3371" s="744" t="s">
        <v>9702</v>
      </c>
      <c r="G3371" s="737" t="s">
        <v>9703</v>
      </c>
      <c r="H3371" s="737" t="s">
        <v>7357</v>
      </c>
      <c r="I3371" s="737" t="s">
        <v>2625</v>
      </c>
      <c r="J3371" s="753" t="s">
        <v>2511</v>
      </c>
      <c r="K3371" s="682">
        <v>5</v>
      </c>
      <c r="L3371" s="748">
        <v>12</v>
      </c>
      <c r="M3371" s="749">
        <v>47526.529999999992</v>
      </c>
      <c r="N3371" s="682">
        <v>3</v>
      </c>
      <c r="O3371" s="748">
        <v>6</v>
      </c>
      <c r="P3371" s="749">
        <v>16276.67</v>
      </c>
    </row>
    <row r="3372" spans="1:16" ht="22.5" x14ac:dyDescent="0.2">
      <c r="A3372" s="744">
        <v>480</v>
      </c>
      <c r="B3372" s="744" t="s">
        <v>1264</v>
      </c>
      <c r="C3372" s="744" t="s">
        <v>1201</v>
      </c>
      <c r="D3372" s="746" t="s">
        <v>2621</v>
      </c>
      <c r="E3372" s="750">
        <v>1800</v>
      </c>
      <c r="F3372" s="744" t="s">
        <v>9704</v>
      </c>
      <c r="G3372" s="737" t="s">
        <v>9705</v>
      </c>
      <c r="H3372" s="737" t="s">
        <v>4745</v>
      </c>
      <c r="I3372" s="737" t="s">
        <v>2526</v>
      </c>
      <c r="J3372" s="753" t="s">
        <v>2526</v>
      </c>
      <c r="K3372" s="682">
        <v>1</v>
      </c>
      <c r="L3372" s="748">
        <v>12</v>
      </c>
      <c r="M3372" s="749">
        <v>32535.38</v>
      </c>
      <c r="N3372" s="682">
        <v>1</v>
      </c>
      <c r="O3372" s="748">
        <v>6</v>
      </c>
      <c r="P3372" s="749">
        <v>14535.76</v>
      </c>
    </row>
    <row r="3373" spans="1:16" x14ac:dyDescent="0.2">
      <c r="A3373" s="744">
        <v>480</v>
      </c>
      <c r="B3373" s="744" t="s">
        <v>1264</v>
      </c>
      <c r="C3373" s="744" t="s">
        <v>1201</v>
      </c>
      <c r="D3373" s="746" t="s">
        <v>5068</v>
      </c>
      <c r="E3373" s="750">
        <v>5000</v>
      </c>
      <c r="F3373" s="744" t="s">
        <v>9706</v>
      </c>
      <c r="G3373" s="737" t="s">
        <v>9707</v>
      </c>
      <c r="H3373" s="737" t="s">
        <v>2519</v>
      </c>
      <c r="I3373" s="737" t="s">
        <v>2519</v>
      </c>
      <c r="J3373" s="753" t="s">
        <v>2519</v>
      </c>
      <c r="K3373" s="682">
        <v>5</v>
      </c>
      <c r="L3373" s="748">
        <v>12</v>
      </c>
      <c r="M3373" s="749">
        <v>65398.28</v>
      </c>
      <c r="N3373" s="682">
        <v>2</v>
      </c>
      <c r="O3373" s="748">
        <v>6</v>
      </c>
      <c r="P3373" s="749">
        <v>30883.129999999997</v>
      </c>
    </row>
    <row r="3374" spans="1:16" x14ac:dyDescent="0.2">
      <c r="A3374" s="744">
        <v>480</v>
      </c>
      <c r="B3374" s="744" t="s">
        <v>2598</v>
      </c>
      <c r="C3374" s="744" t="s">
        <v>1201</v>
      </c>
      <c r="D3374" s="746" t="s">
        <v>2700</v>
      </c>
      <c r="E3374" s="750">
        <v>1800</v>
      </c>
      <c r="F3374" s="744" t="s">
        <v>9708</v>
      </c>
      <c r="G3374" s="737" t="s">
        <v>9709</v>
      </c>
      <c r="H3374" s="737" t="s">
        <v>2551</v>
      </c>
      <c r="I3374" s="737" t="s">
        <v>2625</v>
      </c>
      <c r="J3374" s="753" t="s">
        <v>2511</v>
      </c>
      <c r="K3374" s="682">
        <v>4</v>
      </c>
      <c r="L3374" s="748">
        <v>10</v>
      </c>
      <c r="M3374" s="749">
        <v>27206.780000000006</v>
      </c>
      <c r="N3374" s="682"/>
      <c r="O3374" s="748"/>
      <c r="P3374" s="749"/>
    </row>
    <row r="3375" spans="1:16" ht="22.5" x14ac:dyDescent="0.2">
      <c r="A3375" s="744">
        <v>480</v>
      </c>
      <c r="B3375" s="744" t="s">
        <v>1264</v>
      </c>
      <c r="C3375" s="744" t="s">
        <v>1201</v>
      </c>
      <c r="D3375" s="746" t="s">
        <v>6179</v>
      </c>
      <c r="E3375" s="750">
        <v>2500</v>
      </c>
      <c r="F3375" s="744" t="s">
        <v>9710</v>
      </c>
      <c r="G3375" s="737" t="s">
        <v>9711</v>
      </c>
      <c r="H3375" s="737" t="s">
        <v>2519</v>
      </c>
      <c r="I3375" s="737" t="s">
        <v>2519</v>
      </c>
      <c r="J3375" s="753" t="s">
        <v>2519</v>
      </c>
      <c r="K3375" s="682"/>
      <c r="L3375" s="748"/>
      <c r="M3375" s="749"/>
      <c r="N3375" s="682">
        <v>1</v>
      </c>
      <c r="O3375" s="748">
        <v>6</v>
      </c>
      <c r="P3375" s="749">
        <v>15798.4</v>
      </c>
    </row>
    <row r="3376" spans="1:16" x14ac:dyDescent="0.2">
      <c r="A3376" s="744">
        <v>480</v>
      </c>
      <c r="B3376" s="744" t="s">
        <v>1264</v>
      </c>
      <c r="C3376" s="744" t="s">
        <v>1201</v>
      </c>
      <c r="D3376" s="746" t="s">
        <v>3850</v>
      </c>
      <c r="E3376" s="750">
        <v>2100</v>
      </c>
      <c r="F3376" s="744" t="s">
        <v>9712</v>
      </c>
      <c r="G3376" s="737" t="s">
        <v>9713</v>
      </c>
      <c r="H3376" s="737" t="s">
        <v>9714</v>
      </c>
      <c r="I3376" s="737" t="s">
        <v>2526</v>
      </c>
      <c r="J3376" s="753" t="s">
        <v>2526</v>
      </c>
      <c r="K3376" s="682">
        <v>1</v>
      </c>
      <c r="L3376" s="748">
        <v>12</v>
      </c>
      <c r="M3376" s="749">
        <v>36866.049999999988</v>
      </c>
      <c r="N3376" s="682">
        <v>1</v>
      </c>
      <c r="O3376" s="748">
        <v>6</v>
      </c>
      <c r="P3376" s="749">
        <v>16442.780000000002</v>
      </c>
    </row>
    <row r="3377" spans="1:16" x14ac:dyDescent="0.2">
      <c r="A3377" s="744">
        <v>480</v>
      </c>
      <c r="B3377" s="744" t="s">
        <v>1264</v>
      </c>
      <c r="C3377" s="744" t="s">
        <v>1201</v>
      </c>
      <c r="D3377" s="746" t="s">
        <v>2614</v>
      </c>
      <c r="E3377" s="750">
        <v>1500</v>
      </c>
      <c r="F3377" s="744" t="s">
        <v>9715</v>
      </c>
      <c r="G3377" s="737" t="s">
        <v>9716</v>
      </c>
      <c r="H3377" s="737" t="s">
        <v>2519</v>
      </c>
      <c r="I3377" s="737" t="s">
        <v>2519</v>
      </c>
      <c r="J3377" s="753" t="s">
        <v>2519</v>
      </c>
      <c r="K3377" s="682">
        <v>5</v>
      </c>
      <c r="L3377" s="748">
        <v>12</v>
      </c>
      <c r="M3377" s="749">
        <v>23649.69</v>
      </c>
      <c r="N3377" s="682">
        <v>2</v>
      </c>
      <c r="O3377" s="748">
        <v>6</v>
      </c>
      <c r="P3377" s="749">
        <v>9930</v>
      </c>
    </row>
    <row r="3378" spans="1:16" ht="22.5" x14ac:dyDescent="0.2">
      <c r="A3378" s="744">
        <v>480</v>
      </c>
      <c r="B3378" s="744" t="s">
        <v>1264</v>
      </c>
      <c r="C3378" s="744" t="s">
        <v>1201</v>
      </c>
      <c r="D3378" s="746" t="s">
        <v>3084</v>
      </c>
      <c r="E3378" s="750">
        <v>1800</v>
      </c>
      <c r="F3378" s="744" t="s">
        <v>9717</v>
      </c>
      <c r="G3378" s="737" t="s">
        <v>9718</v>
      </c>
      <c r="H3378" s="737" t="s">
        <v>2519</v>
      </c>
      <c r="I3378" s="737" t="s">
        <v>2519</v>
      </c>
      <c r="J3378" s="753" t="s">
        <v>2519</v>
      </c>
      <c r="K3378" s="682">
        <v>3</v>
      </c>
      <c r="L3378" s="748">
        <v>9</v>
      </c>
      <c r="M3378" s="749">
        <v>17816.11</v>
      </c>
      <c r="N3378" s="682">
        <v>2</v>
      </c>
      <c r="O3378" s="748">
        <v>6</v>
      </c>
      <c r="P3378" s="749">
        <v>11726.49</v>
      </c>
    </row>
    <row r="3379" spans="1:16" x14ac:dyDescent="0.2">
      <c r="A3379" s="744">
        <v>480</v>
      </c>
      <c r="B3379" s="744" t="s">
        <v>2598</v>
      </c>
      <c r="C3379" s="744" t="s">
        <v>1201</v>
      </c>
      <c r="D3379" s="746" t="s">
        <v>2614</v>
      </c>
      <c r="E3379" s="750">
        <v>1500</v>
      </c>
      <c r="F3379" s="744" t="s">
        <v>9719</v>
      </c>
      <c r="G3379" s="737" t="s">
        <v>9720</v>
      </c>
      <c r="H3379" s="737" t="s">
        <v>6329</v>
      </c>
      <c r="I3379" s="737" t="s">
        <v>2526</v>
      </c>
      <c r="J3379" s="753" t="s">
        <v>2526</v>
      </c>
      <c r="K3379" s="682">
        <v>5</v>
      </c>
      <c r="L3379" s="748">
        <v>12</v>
      </c>
      <c r="M3379" s="749">
        <v>21210.3</v>
      </c>
      <c r="N3379" s="682">
        <v>2</v>
      </c>
      <c r="O3379" s="748">
        <v>6</v>
      </c>
      <c r="P3379" s="749">
        <v>9118.1200000000008</v>
      </c>
    </row>
    <row r="3380" spans="1:16" ht="22.5" x14ac:dyDescent="0.2">
      <c r="A3380" s="744">
        <v>480</v>
      </c>
      <c r="B3380" s="744" t="s">
        <v>1264</v>
      </c>
      <c r="C3380" s="744" t="s">
        <v>1201</v>
      </c>
      <c r="D3380" s="746" t="s">
        <v>3084</v>
      </c>
      <c r="E3380" s="750">
        <v>1800</v>
      </c>
      <c r="F3380" s="744" t="s">
        <v>9721</v>
      </c>
      <c r="G3380" s="737" t="s">
        <v>9722</v>
      </c>
      <c r="H3380" s="737" t="s">
        <v>9723</v>
      </c>
      <c r="I3380" s="737" t="s">
        <v>2526</v>
      </c>
      <c r="J3380" s="753" t="s">
        <v>2526</v>
      </c>
      <c r="K3380" s="682">
        <v>3</v>
      </c>
      <c r="L3380" s="748">
        <v>9</v>
      </c>
      <c r="M3380" s="749">
        <v>20544.810000000001</v>
      </c>
      <c r="N3380" s="682"/>
      <c r="O3380" s="748"/>
      <c r="P3380" s="749"/>
    </row>
    <row r="3381" spans="1:16" x14ac:dyDescent="0.2">
      <c r="A3381" s="744">
        <v>480</v>
      </c>
      <c r="B3381" s="744" t="s">
        <v>1264</v>
      </c>
      <c r="C3381" s="744" t="s">
        <v>1201</v>
      </c>
      <c r="D3381" s="746" t="s">
        <v>3084</v>
      </c>
      <c r="E3381" s="750">
        <v>1800</v>
      </c>
      <c r="F3381" s="744" t="s">
        <v>9724</v>
      </c>
      <c r="G3381" s="737" t="s">
        <v>9725</v>
      </c>
      <c r="H3381" s="737" t="s">
        <v>6613</v>
      </c>
      <c r="I3381" s="737" t="s">
        <v>2625</v>
      </c>
      <c r="J3381" s="753" t="s">
        <v>2511</v>
      </c>
      <c r="K3381" s="682">
        <v>5</v>
      </c>
      <c r="L3381" s="748">
        <v>12</v>
      </c>
      <c r="M3381" s="749">
        <v>27214.209999999995</v>
      </c>
      <c r="N3381" s="682">
        <v>2</v>
      </c>
      <c r="O3381" s="748">
        <v>6</v>
      </c>
      <c r="P3381" s="749">
        <v>11692.86</v>
      </c>
    </row>
    <row r="3382" spans="1:16" x14ac:dyDescent="0.2">
      <c r="A3382" s="744">
        <v>480</v>
      </c>
      <c r="B3382" s="744" t="s">
        <v>2598</v>
      </c>
      <c r="C3382" s="744" t="s">
        <v>1201</v>
      </c>
      <c r="D3382" s="746" t="s">
        <v>2611</v>
      </c>
      <c r="E3382" s="750">
        <v>1500</v>
      </c>
      <c r="F3382" s="744" t="s">
        <v>9726</v>
      </c>
      <c r="G3382" s="737" t="s">
        <v>9727</v>
      </c>
      <c r="H3382" s="737" t="s">
        <v>2519</v>
      </c>
      <c r="I3382" s="737" t="s">
        <v>2519</v>
      </c>
      <c r="J3382" s="753" t="s">
        <v>2519</v>
      </c>
      <c r="K3382" s="682">
        <v>3</v>
      </c>
      <c r="L3382" s="748">
        <v>9</v>
      </c>
      <c r="M3382" s="749">
        <v>15269.589999999998</v>
      </c>
      <c r="N3382" s="682">
        <v>2</v>
      </c>
      <c r="O3382" s="748">
        <v>6</v>
      </c>
      <c r="P3382" s="749">
        <v>9829.9</v>
      </c>
    </row>
    <row r="3383" spans="1:16" x14ac:dyDescent="0.2">
      <c r="A3383" s="744">
        <v>480</v>
      </c>
      <c r="B3383" s="744" t="s">
        <v>2598</v>
      </c>
      <c r="C3383" s="744" t="s">
        <v>1201</v>
      </c>
      <c r="D3383" s="746" t="s">
        <v>2614</v>
      </c>
      <c r="E3383" s="750">
        <v>1500</v>
      </c>
      <c r="F3383" s="744" t="s">
        <v>9728</v>
      </c>
      <c r="G3383" s="737" t="s">
        <v>9729</v>
      </c>
      <c r="H3383" s="737" t="s">
        <v>2519</v>
      </c>
      <c r="I3383" s="737" t="s">
        <v>2519</v>
      </c>
      <c r="J3383" s="753" t="s">
        <v>2519</v>
      </c>
      <c r="K3383" s="682">
        <v>5</v>
      </c>
      <c r="L3383" s="748">
        <v>12</v>
      </c>
      <c r="M3383" s="749">
        <v>23581.67</v>
      </c>
      <c r="N3383" s="682">
        <v>2</v>
      </c>
      <c r="O3383" s="748">
        <v>6</v>
      </c>
      <c r="P3383" s="749">
        <v>9867.91</v>
      </c>
    </row>
    <row r="3384" spans="1:16" x14ac:dyDescent="0.2">
      <c r="A3384" s="744">
        <v>480</v>
      </c>
      <c r="B3384" s="744" t="s">
        <v>1264</v>
      </c>
      <c r="C3384" s="744" t="s">
        <v>1201</v>
      </c>
      <c r="D3384" s="746" t="s">
        <v>2991</v>
      </c>
      <c r="E3384" s="750">
        <v>5000</v>
      </c>
      <c r="F3384" s="744" t="s">
        <v>9730</v>
      </c>
      <c r="G3384" s="737" t="s">
        <v>9731</v>
      </c>
      <c r="H3384" s="737" t="s">
        <v>2519</v>
      </c>
      <c r="I3384" s="737" t="s">
        <v>2519</v>
      </c>
      <c r="J3384" s="753" t="s">
        <v>2519</v>
      </c>
      <c r="K3384" s="682">
        <v>3</v>
      </c>
      <c r="L3384" s="748">
        <v>9</v>
      </c>
      <c r="M3384" s="749">
        <v>46706.799999999996</v>
      </c>
      <c r="N3384" s="682">
        <v>2</v>
      </c>
      <c r="O3384" s="748">
        <v>6</v>
      </c>
      <c r="P3384" s="749">
        <v>30914.720000000001</v>
      </c>
    </row>
    <row r="3385" spans="1:16" x14ac:dyDescent="0.2">
      <c r="A3385" s="744">
        <v>480</v>
      </c>
      <c r="B3385" s="744" t="s">
        <v>3203</v>
      </c>
      <c r="C3385" s="744" t="s">
        <v>1201</v>
      </c>
      <c r="D3385" s="746" t="s">
        <v>2865</v>
      </c>
      <c r="E3385" s="750">
        <v>1800</v>
      </c>
      <c r="F3385" s="744" t="s">
        <v>9732</v>
      </c>
      <c r="G3385" s="737" t="s">
        <v>9733</v>
      </c>
      <c r="H3385" s="737" t="s">
        <v>2519</v>
      </c>
      <c r="I3385" s="737" t="s">
        <v>2519</v>
      </c>
      <c r="J3385" s="753" t="s">
        <v>2519</v>
      </c>
      <c r="K3385" s="682"/>
      <c r="L3385" s="748"/>
      <c r="M3385" s="749"/>
      <c r="N3385" s="682">
        <v>1</v>
      </c>
      <c r="O3385" s="748">
        <v>6</v>
      </c>
      <c r="P3385" s="749">
        <v>11607.369999999999</v>
      </c>
    </row>
    <row r="3386" spans="1:16" x14ac:dyDescent="0.2">
      <c r="A3386" s="744">
        <v>480</v>
      </c>
      <c r="B3386" s="744" t="s">
        <v>3203</v>
      </c>
      <c r="C3386" s="744" t="s">
        <v>1201</v>
      </c>
      <c r="D3386" s="746" t="s">
        <v>2865</v>
      </c>
      <c r="E3386" s="750">
        <v>1800</v>
      </c>
      <c r="F3386" s="744" t="s">
        <v>9734</v>
      </c>
      <c r="G3386" s="737" t="s">
        <v>9735</v>
      </c>
      <c r="H3386" s="737" t="s">
        <v>2519</v>
      </c>
      <c r="I3386" s="737" t="s">
        <v>2519</v>
      </c>
      <c r="J3386" s="753" t="s">
        <v>2519</v>
      </c>
      <c r="K3386" s="682"/>
      <c r="L3386" s="748"/>
      <c r="M3386" s="749"/>
      <c r="N3386" s="682">
        <v>1</v>
      </c>
      <c r="O3386" s="748">
        <v>6</v>
      </c>
      <c r="P3386" s="749">
        <v>11548.5</v>
      </c>
    </row>
    <row r="3387" spans="1:16" x14ac:dyDescent="0.2">
      <c r="A3387" s="744">
        <v>480</v>
      </c>
      <c r="B3387" s="744" t="s">
        <v>2598</v>
      </c>
      <c r="C3387" s="744" t="s">
        <v>1201</v>
      </c>
      <c r="D3387" s="746" t="s">
        <v>2614</v>
      </c>
      <c r="E3387" s="750">
        <v>1500</v>
      </c>
      <c r="F3387" s="744" t="s">
        <v>9736</v>
      </c>
      <c r="G3387" s="737" t="s">
        <v>9737</v>
      </c>
      <c r="H3387" s="737" t="s">
        <v>9738</v>
      </c>
      <c r="I3387" s="737" t="s">
        <v>2625</v>
      </c>
      <c r="J3387" s="753" t="s">
        <v>2511</v>
      </c>
      <c r="K3387" s="682">
        <v>4</v>
      </c>
      <c r="L3387" s="748">
        <v>12</v>
      </c>
      <c r="M3387" s="749">
        <v>29611.269999999997</v>
      </c>
      <c r="N3387" s="682">
        <v>1</v>
      </c>
      <c r="O3387" s="748">
        <v>6</v>
      </c>
      <c r="P3387" s="749">
        <v>12863.07</v>
      </c>
    </row>
    <row r="3388" spans="1:16" x14ac:dyDescent="0.2">
      <c r="A3388" s="744">
        <v>480</v>
      </c>
      <c r="B3388" s="744" t="s">
        <v>2598</v>
      </c>
      <c r="C3388" s="744" t="s">
        <v>1201</v>
      </c>
      <c r="D3388" s="746" t="s">
        <v>2700</v>
      </c>
      <c r="E3388" s="750">
        <v>1800</v>
      </c>
      <c r="F3388" s="744" t="s">
        <v>9739</v>
      </c>
      <c r="G3388" s="737" t="s">
        <v>9740</v>
      </c>
      <c r="H3388" s="737" t="s">
        <v>3279</v>
      </c>
      <c r="I3388" s="737" t="s">
        <v>2625</v>
      </c>
      <c r="J3388" s="753" t="s">
        <v>2511</v>
      </c>
      <c r="K3388" s="682">
        <v>1</v>
      </c>
      <c r="L3388" s="748">
        <v>12</v>
      </c>
      <c r="M3388" s="749">
        <v>33176.180000000008</v>
      </c>
      <c r="N3388" s="682">
        <v>1</v>
      </c>
      <c r="O3388" s="748">
        <v>6</v>
      </c>
      <c r="P3388" s="749">
        <v>14720.25</v>
      </c>
    </row>
    <row r="3389" spans="1:16" ht="22.5" x14ac:dyDescent="0.2">
      <c r="A3389" s="744">
        <v>480</v>
      </c>
      <c r="B3389" s="744" t="s">
        <v>1264</v>
      </c>
      <c r="C3389" s="744" t="s">
        <v>1201</v>
      </c>
      <c r="D3389" s="746" t="s">
        <v>5038</v>
      </c>
      <c r="E3389" s="750">
        <v>2100</v>
      </c>
      <c r="F3389" s="744" t="s">
        <v>9741</v>
      </c>
      <c r="G3389" s="737" t="s">
        <v>9742</v>
      </c>
      <c r="H3389" s="737" t="s">
        <v>9743</v>
      </c>
      <c r="I3389" s="737" t="s">
        <v>2625</v>
      </c>
      <c r="J3389" s="753" t="s">
        <v>2511</v>
      </c>
      <c r="K3389" s="682">
        <v>1</v>
      </c>
      <c r="L3389" s="748">
        <v>12</v>
      </c>
      <c r="M3389" s="749">
        <v>36077.19</v>
      </c>
      <c r="N3389" s="682">
        <v>1</v>
      </c>
      <c r="O3389" s="748">
        <v>6</v>
      </c>
      <c r="P3389" s="749">
        <v>16433.22</v>
      </c>
    </row>
    <row r="3390" spans="1:16" x14ac:dyDescent="0.2">
      <c r="A3390" s="744">
        <v>480</v>
      </c>
      <c r="B3390" s="744" t="s">
        <v>2598</v>
      </c>
      <c r="C3390" s="744" t="s">
        <v>1201</v>
      </c>
      <c r="D3390" s="746" t="s">
        <v>2865</v>
      </c>
      <c r="E3390" s="750">
        <v>1800</v>
      </c>
      <c r="F3390" s="744" t="s">
        <v>9744</v>
      </c>
      <c r="G3390" s="737" t="s">
        <v>9745</v>
      </c>
      <c r="H3390" s="737" t="s">
        <v>9746</v>
      </c>
      <c r="I3390" s="737" t="s">
        <v>2625</v>
      </c>
      <c r="J3390" s="753" t="s">
        <v>2511</v>
      </c>
      <c r="K3390" s="682">
        <v>5</v>
      </c>
      <c r="L3390" s="748">
        <v>12</v>
      </c>
      <c r="M3390" s="749">
        <v>27300</v>
      </c>
      <c r="N3390" s="682">
        <v>2</v>
      </c>
      <c r="O3390" s="748">
        <v>6</v>
      </c>
      <c r="P3390" s="749">
        <v>11728.869999999999</v>
      </c>
    </row>
    <row r="3391" spans="1:16" ht="22.5" x14ac:dyDescent="0.2">
      <c r="A3391" s="744">
        <v>480</v>
      </c>
      <c r="B3391" s="744" t="s">
        <v>1264</v>
      </c>
      <c r="C3391" s="744" t="s">
        <v>1201</v>
      </c>
      <c r="D3391" s="746" t="s">
        <v>2614</v>
      </c>
      <c r="E3391" s="750">
        <v>1500</v>
      </c>
      <c r="F3391" s="744" t="s">
        <v>9747</v>
      </c>
      <c r="G3391" s="737" t="s">
        <v>9748</v>
      </c>
      <c r="H3391" s="737" t="s">
        <v>2519</v>
      </c>
      <c r="I3391" s="737" t="s">
        <v>2519</v>
      </c>
      <c r="J3391" s="753" t="s">
        <v>2519</v>
      </c>
      <c r="K3391" s="682">
        <v>5</v>
      </c>
      <c r="L3391" s="748">
        <v>12</v>
      </c>
      <c r="M3391" s="749">
        <v>23274.49</v>
      </c>
      <c r="N3391" s="682">
        <v>2</v>
      </c>
      <c r="O3391" s="748">
        <v>6</v>
      </c>
      <c r="P3391" s="749">
        <v>9587.18</v>
      </c>
    </row>
    <row r="3392" spans="1:16" ht="22.5" x14ac:dyDescent="0.2">
      <c r="A3392" s="744">
        <v>480</v>
      </c>
      <c r="B3392" s="744" t="s">
        <v>2598</v>
      </c>
      <c r="C3392" s="744" t="s">
        <v>1201</v>
      </c>
      <c r="D3392" s="746" t="s">
        <v>2614</v>
      </c>
      <c r="E3392" s="750">
        <v>1500</v>
      </c>
      <c r="F3392" s="744" t="s">
        <v>9749</v>
      </c>
      <c r="G3392" s="737" t="s">
        <v>9750</v>
      </c>
      <c r="H3392" s="737" t="s">
        <v>2519</v>
      </c>
      <c r="I3392" s="737" t="s">
        <v>2519</v>
      </c>
      <c r="J3392" s="753" t="s">
        <v>2519</v>
      </c>
      <c r="K3392" s="682">
        <v>5</v>
      </c>
      <c r="L3392" s="748">
        <v>12</v>
      </c>
      <c r="M3392" s="749">
        <v>23367.190000000002</v>
      </c>
      <c r="N3392" s="682">
        <v>2</v>
      </c>
      <c r="O3392" s="748">
        <v>6</v>
      </c>
      <c r="P3392" s="749">
        <v>9775</v>
      </c>
    </row>
    <row r="3393" spans="1:16" x14ac:dyDescent="0.2">
      <c r="A3393" s="744">
        <v>480</v>
      </c>
      <c r="B3393" s="744" t="s">
        <v>2598</v>
      </c>
      <c r="C3393" s="744" t="s">
        <v>1201</v>
      </c>
      <c r="D3393" s="746" t="s">
        <v>2611</v>
      </c>
      <c r="E3393" s="750">
        <v>1500</v>
      </c>
      <c r="F3393" s="744" t="s">
        <v>9751</v>
      </c>
      <c r="G3393" s="737" t="s">
        <v>9752</v>
      </c>
      <c r="H3393" s="737" t="s">
        <v>2509</v>
      </c>
      <c r="I3393" s="737" t="s">
        <v>2625</v>
      </c>
      <c r="J3393" s="753" t="s">
        <v>2511</v>
      </c>
      <c r="K3393" s="682">
        <v>5</v>
      </c>
      <c r="L3393" s="748">
        <v>12</v>
      </c>
      <c r="M3393" s="749">
        <v>23578.019999999997</v>
      </c>
      <c r="N3393" s="682">
        <v>2</v>
      </c>
      <c r="O3393" s="748">
        <v>6</v>
      </c>
      <c r="P3393" s="749">
        <v>9877.92</v>
      </c>
    </row>
    <row r="3394" spans="1:16" x14ac:dyDescent="0.2">
      <c r="A3394" s="744">
        <v>480</v>
      </c>
      <c r="B3394" s="744" t="s">
        <v>1264</v>
      </c>
      <c r="C3394" s="744" t="s">
        <v>1201</v>
      </c>
      <c r="D3394" s="746" t="s">
        <v>2650</v>
      </c>
      <c r="E3394" s="750">
        <v>2100</v>
      </c>
      <c r="F3394" s="744" t="s">
        <v>9753</v>
      </c>
      <c r="G3394" s="737" t="s">
        <v>9754</v>
      </c>
      <c r="H3394" s="737" t="s">
        <v>2519</v>
      </c>
      <c r="I3394" s="737" t="s">
        <v>2519</v>
      </c>
      <c r="J3394" s="753" t="s">
        <v>2519</v>
      </c>
      <c r="K3394" s="682">
        <v>5</v>
      </c>
      <c r="L3394" s="748">
        <v>7</v>
      </c>
      <c r="M3394" s="749">
        <v>20736.97</v>
      </c>
      <c r="N3394" s="682"/>
      <c r="O3394" s="748"/>
      <c r="P3394" s="749"/>
    </row>
    <row r="3395" spans="1:16" x14ac:dyDescent="0.2">
      <c r="A3395" s="744">
        <v>480</v>
      </c>
      <c r="B3395" s="744" t="s">
        <v>2598</v>
      </c>
      <c r="C3395" s="744" t="s">
        <v>1201</v>
      </c>
      <c r="D3395" s="746" t="s">
        <v>2614</v>
      </c>
      <c r="E3395" s="750">
        <v>1500</v>
      </c>
      <c r="F3395" s="744" t="s">
        <v>9755</v>
      </c>
      <c r="G3395" s="737" t="s">
        <v>9756</v>
      </c>
      <c r="H3395" s="737" t="s">
        <v>2677</v>
      </c>
      <c r="I3395" s="737" t="s">
        <v>2526</v>
      </c>
      <c r="J3395" s="753" t="s">
        <v>2526</v>
      </c>
      <c r="K3395" s="682">
        <v>1</v>
      </c>
      <c r="L3395" s="748">
        <v>12</v>
      </c>
      <c r="M3395" s="749">
        <v>29435.679999999997</v>
      </c>
      <c r="N3395" s="682">
        <v>1</v>
      </c>
      <c r="O3395" s="748">
        <v>6</v>
      </c>
      <c r="P3395" s="749">
        <v>12852.2</v>
      </c>
    </row>
    <row r="3396" spans="1:16" x14ac:dyDescent="0.2">
      <c r="A3396" s="744">
        <v>480</v>
      </c>
      <c r="B3396" s="744" t="s">
        <v>1264</v>
      </c>
      <c r="C3396" s="744" t="s">
        <v>1201</v>
      </c>
      <c r="D3396" s="746" t="s">
        <v>2641</v>
      </c>
      <c r="E3396" s="750">
        <v>2100</v>
      </c>
      <c r="F3396" s="744" t="s">
        <v>9757</v>
      </c>
      <c r="G3396" s="737" t="s">
        <v>9758</v>
      </c>
      <c r="H3396" s="737" t="s">
        <v>9759</v>
      </c>
      <c r="I3396" s="737" t="s">
        <v>2625</v>
      </c>
      <c r="J3396" s="753" t="s">
        <v>2511</v>
      </c>
      <c r="K3396" s="682">
        <v>5</v>
      </c>
      <c r="L3396" s="748">
        <v>12</v>
      </c>
      <c r="M3396" s="749">
        <v>30801.56</v>
      </c>
      <c r="N3396" s="682">
        <v>2</v>
      </c>
      <c r="O3396" s="748">
        <v>6</v>
      </c>
      <c r="P3396" s="749">
        <v>13524.45</v>
      </c>
    </row>
    <row r="3397" spans="1:16" ht="22.5" x14ac:dyDescent="0.2">
      <c r="A3397" s="744">
        <v>480</v>
      </c>
      <c r="B3397" s="744" t="s">
        <v>1264</v>
      </c>
      <c r="C3397" s="744" t="s">
        <v>1201</v>
      </c>
      <c r="D3397" s="746" t="s">
        <v>2614</v>
      </c>
      <c r="E3397" s="750">
        <v>1500</v>
      </c>
      <c r="F3397" s="744" t="s">
        <v>9760</v>
      </c>
      <c r="G3397" s="737" t="s">
        <v>9761</v>
      </c>
      <c r="H3397" s="737" t="s">
        <v>2640</v>
      </c>
      <c r="I3397" s="737" t="s">
        <v>2625</v>
      </c>
      <c r="J3397" s="753" t="s">
        <v>2511</v>
      </c>
      <c r="K3397" s="682">
        <v>3</v>
      </c>
      <c r="L3397" s="748">
        <v>9</v>
      </c>
      <c r="M3397" s="749">
        <v>19488.75</v>
      </c>
      <c r="N3397" s="682"/>
      <c r="O3397" s="748"/>
      <c r="P3397" s="749"/>
    </row>
    <row r="3398" spans="1:16" x14ac:dyDescent="0.2">
      <c r="A3398" s="744">
        <v>480</v>
      </c>
      <c r="B3398" s="744" t="s">
        <v>2598</v>
      </c>
      <c r="C3398" s="744" t="s">
        <v>1201</v>
      </c>
      <c r="D3398" s="746" t="s">
        <v>2865</v>
      </c>
      <c r="E3398" s="750">
        <v>1800</v>
      </c>
      <c r="F3398" s="744" t="s">
        <v>9762</v>
      </c>
      <c r="G3398" s="737" t="s">
        <v>9763</v>
      </c>
      <c r="H3398" s="737" t="s">
        <v>3625</v>
      </c>
      <c r="I3398" s="737" t="s">
        <v>2625</v>
      </c>
      <c r="J3398" s="753" t="s">
        <v>2511</v>
      </c>
      <c r="K3398" s="682">
        <v>5</v>
      </c>
      <c r="L3398" s="748">
        <v>12</v>
      </c>
      <c r="M3398" s="749">
        <v>27230.45</v>
      </c>
      <c r="N3398" s="682">
        <v>2</v>
      </c>
      <c r="O3398" s="748">
        <v>6</v>
      </c>
      <c r="P3398" s="749">
        <v>11728.11</v>
      </c>
    </row>
    <row r="3399" spans="1:16" x14ac:dyDescent="0.2">
      <c r="A3399" s="744">
        <v>480</v>
      </c>
      <c r="B3399" s="744" t="s">
        <v>2598</v>
      </c>
      <c r="C3399" s="744" t="s">
        <v>1201</v>
      </c>
      <c r="D3399" s="746" t="s">
        <v>2614</v>
      </c>
      <c r="E3399" s="750">
        <v>1500</v>
      </c>
      <c r="F3399" s="744" t="s">
        <v>9764</v>
      </c>
      <c r="G3399" s="737" t="s">
        <v>9765</v>
      </c>
      <c r="H3399" s="737" t="s">
        <v>2617</v>
      </c>
      <c r="I3399" s="737" t="s">
        <v>2625</v>
      </c>
      <c r="J3399" s="753" t="s">
        <v>2511</v>
      </c>
      <c r="K3399" s="682">
        <v>1</v>
      </c>
      <c r="L3399" s="748">
        <v>12</v>
      </c>
      <c r="M3399" s="749">
        <v>29600.670000000006</v>
      </c>
      <c r="N3399" s="682">
        <v>1</v>
      </c>
      <c r="O3399" s="748">
        <v>6</v>
      </c>
      <c r="P3399" s="749">
        <v>12923.73</v>
      </c>
    </row>
    <row r="3400" spans="1:16" ht="22.5" x14ac:dyDescent="0.2">
      <c r="A3400" s="744">
        <v>480</v>
      </c>
      <c r="B3400" s="744" t="s">
        <v>1264</v>
      </c>
      <c r="C3400" s="744" t="s">
        <v>1201</v>
      </c>
      <c r="D3400" s="746" t="s">
        <v>3013</v>
      </c>
      <c r="E3400" s="750">
        <v>4500</v>
      </c>
      <c r="F3400" s="744" t="s">
        <v>9766</v>
      </c>
      <c r="G3400" s="737" t="s">
        <v>9767</v>
      </c>
      <c r="H3400" s="737" t="s">
        <v>9768</v>
      </c>
      <c r="I3400" s="737" t="s">
        <v>2625</v>
      </c>
      <c r="J3400" s="753" t="s">
        <v>7315</v>
      </c>
      <c r="K3400" s="682">
        <v>5</v>
      </c>
      <c r="L3400" s="748">
        <v>12</v>
      </c>
      <c r="M3400" s="749">
        <v>59674.990000000005</v>
      </c>
      <c r="N3400" s="682">
        <v>3</v>
      </c>
      <c r="O3400" s="748">
        <v>6</v>
      </c>
      <c r="P3400" s="749">
        <v>27916.879999999997</v>
      </c>
    </row>
    <row r="3401" spans="1:16" x14ac:dyDescent="0.2">
      <c r="A3401" s="744">
        <v>480</v>
      </c>
      <c r="B3401" s="744" t="s">
        <v>2598</v>
      </c>
      <c r="C3401" s="744" t="s">
        <v>1201</v>
      </c>
      <c r="D3401" s="746" t="s">
        <v>2614</v>
      </c>
      <c r="E3401" s="750">
        <v>1500</v>
      </c>
      <c r="F3401" s="744" t="s">
        <v>9769</v>
      </c>
      <c r="G3401" s="737" t="s">
        <v>9770</v>
      </c>
      <c r="H3401" s="737" t="s">
        <v>3524</v>
      </c>
      <c r="I3401" s="737" t="s">
        <v>2625</v>
      </c>
      <c r="J3401" s="753" t="s">
        <v>2511</v>
      </c>
      <c r="K3401" s="682">
        <v>4</v>
      </c>
      <c r="L3401" s="748">
        <v>12</v>
      </c>
      <c r="M3401" s="749">
        <v>29393.19</v>
      </c>
      <c r="N3401" s="682">
        <v>1</v>
      </c>
      <c r="O3401" s="748">
        <v>6</v>
      </c>
      <c r="P3401" s="749">
        <v>12836.65</v>
      </c>
    </row>
    <row r="3402" spans="1:16" ht="22.5" x14ac:dyDescent="0.2">
      <c r="A3402" s="744">
        <v>480</v>
      </c>
      <c r="B3402" s="744" t="s">
        <v>1264</v>
      </c>
      <c r="C3402" s="744" t="s">
        <v>1201</v>
      </c>
      <c r="D3402" s="746" t="s">
        <v>2614</v>
      </c>
      <c r="E3402" s="750">
        <v>1500</v>
      </c>
      <c r="F3402" s="744" t="s">
        <v>9771</v>
      </c>
      <c r="G3402" s="737" t="s">
        <v>9772</v>
      </c>
      <c r="H3402" s="737" t="s">
        <v>9773</v>
      </c>
      <c r="I3402" s="737" t="s">
        <v>2526</v>
      </c>
      <c r="J3402" s="753" t="s">
        <v>2526</v>
      </c>
      <c r="K3402" s="682">
        <v>5</v>
      </c>
      <c r="L3402" s="748">
        <v>12</v>
      </c>
      <c r="M3402" s="749">
        <v>23253.739999999998</v>
      </c>
      <c r="N3402" s="682">
        <v>2</v>
      </c>
      <c r="O3402" s="748">
        <v>6</v>
      </c>
      <c r="P3402" s="749">
        <v>9829.59</v>
      </c>
    </row>
    <row r="3403" spans="1:16" x14ac:dyDescent="0.2">
      <c r="A3403" s="744">
        <v>480</v>
      </c>
      <c r="B3403" s="744" t="s">
        <v>1264</v>
      </c>
      <c r="C3403" s="744" t="s">
        <v>1201</v>
      </c>
      <c r="D3403" s="746" t="s">
        <v>6179</v>
      </c>
      <c r="E3403" s="750">
        <v>2500</v>
      </c>
      <c r="F3403" s="744" t="s">
        <v>9774</v>
      </c>
      <c r="G3403" s="737" t="s">
        <v>9775</v>
      </c>
      <c r="H3403" s="737" t="s">
        <v>4885</v>
      </c>
      <c r="I3403" s="737" t="s">
        <v>2625</v>
      </c>
      <c r="J3403" s="753" t="s">
        <v>2511</v>
      </c>
      <c r="K3403" s="682">
        <v>1</v>
      </c>
      <c r="L3403" s="748">
        <v>12</v>
      </c>
      <c r="M3403" s="749">
        <v>41454.190000000017</v>
      </c>
      <c r="N3403" s="682">
        <v>1</v>
      </c>
      <c r="O3403" s="748">
        <v>6</v>
      </c>
      <c r="P3403" s="749">
        <v>18907.5</v>
      </c>
    </row>
    <row r="3404" spans="1:16" x14ac:dyDescent="0.2">
      <c r="A3404" s="744">
        <v>480</v>
      </c>
      <c r="B3404" s="744" t="s">
        <v>1264</v>
      </c>
      <c r="C3404" s="744" t="s">
        <v>1201</v>
      </c>
      <c r="D3404" s="746" t="s">
        <v>3025</v>
      </c>
      <c r="E3404" s="750">
        <v>1500</v>
      </c>
      <c r="F3404" s="744" t="s">
        <v>9776</v>
      </c>
      <c r="G3404" s="737" t="s">
        <v>9777</v>
      </c>
      <c r="H3404" s="737" t="s">
        <v>2620</v>
      </c>
      <c r="I3404" s="737" t="s">
        <v>2526</v>
      </c>
      <c r="J3404" s="753" t="s">
        <v>2526</v>
      </c>
      <c r="K3404" s="682">
        <v>1</v>
      </c>
      <c r="L3404" s="748">
        <v>12</v>
      </c>
      <c r="M3404" s="749">
        <v>29507.77</v>
      </c>
      <c r="N3404" s="682">
        <v>1</v>
      </c>
      <c r="O3404" s="748">
        <v>6</v>
      </c>
      <c r="P3404" s="749">
        <v>12930</v>
      </c>
    </row>
    <row r="3405" spans="1:16" ht="22.5" x14ac:dyDescent="0.2">
      <c r="A3405" s="744">
        <v>480</v>
      </c>
      <c r="B3405" s="744" t="s">
        <v>2598</v>
      </c>
      <c r="C3405" s="744" t="s">
        <v>1201</v>
      </c>
      <c r="D3405" s="746" t="s">
        <v>2854</v>
      </c>
      <c r="E3405" s="750">
        <v>1500</v>
      </c>
      <c r="F3405" s="744" t="s">
        <v>9778</v>
      </c>
      <c r="G3405" s="737" t="s">
        <v>9779</v>
      </c>
      <c r="H3405" s="737" t="s">
        <v>9780</v>
      </c>
      <c r="I3405" s="737" t="s">
        <v>2526</v>
      </c>
      <c r="J3405" s="753" t="s">
        <v>2526</v>
      </c>
      <c r="K3405" s="682">
        <v>1</v>
      </c>
      <c r="L3405" s="748">
        <v>12</v>
      </c>
      <c r="M3405" s="749">
        <v>28977.51</v>
      </c>
      <c r="N3405" s="682">
        <v>1</v>
      </c>
      <c r="O3405" s="748">
        <v>6</v>
      </c>
      <c r="P3405" s="749">
        <v>12853.46</v>
      </c>
    </row>
    <row r="3406" spans="1:16" x14ac:dyDescent="0.2">
      <c r="A3406" s="744">
        <v>480</v>
      </c>
      <c r="B3406" s="744" t="s">
        <v>2598</v>
      </c>
      <c r="C3406" s="744" t="s">
        <v>1201</v>
      </c>
      <c r="D3406" s="746" t="s">
        <v>9293</v>
      </c>
      <c r="E3406" s="750">
        <v>1500</v>
      </c>
      <c r="F3406" s="744" t="s">
        <v>9781</v>
      </c>
      <c r="G3406" s="737" t="s">
        <v>9782</v>
      </c>
      <c r="H3406" s="737" t="s">
        <v>2519</v>
      </c>
      <c r="I3406" s="737" t="s">
        <v>2519</v>
      </c>
      <c r="J3406" s="753" t="s">
        <v>2519</v>
      </c>
      <c r="K3406" s="682">
        <v>5</v>
      </c>
      <c r="L3406" s="748">
        <v>12</v>
      </c>
      <c r="M3406" s="749">
        <v>23608.040000000005</v>
      </c>
      <c r="N3406" s="682">
        <v>2</v>
      </c>
      <c r="O3406" s="748">
        <v>6</v>
      </c>
      <c r="P3406" s="749">
        <v>9917.6</v>
      </c>
    </row>
    <row r="3407" spans="1:16" x14ac:dyDescent="0.2">
      <c r="A3407" s="744">
        <v>480</v>
      </c>
      <c r="B3407" s="744" t="s">
        <v>1264</v>
      </c>
      <c r="C3407" s="744" t="s">
        <v>1201</v>
      </c>
      <c r="D3407" s="746" t="s">
        <v>9182</v>
      </c>
      <c r="E3407" s="750">
        <v>2500</v>
      </c>
      <c r="F3407" s="744" t="s">
        <v>9783</v>
      </c>
      <c r="G3407" s="737" t="s">
        <v>9784</v>
      </c>
      <c r="H3407" s="737" t="s">
        <v>3010</v>
      </c>
      <c r="I3407" s="737" t="s">
        <v>2625</v>
      </c>
      <c r="J3407" s="753" t="s">
        <v>2511</v>
      </c>
      <c r="K3407" s="682">
        <v>2</v>
      </c>
      <c r="L3407" s="748">
        <v>5</v>
      </c>
      <c r="M3407" s="749">
        <v>17247.36</v>
      </c>
      <c r="N3407" s="682"/>
      <c r="O3407" s="748"/>
      <c r="P3407" s="749"/>
    </row>
    <row r="3408" spans="1:16" x14ac:dyDescent="0.2">
      <c r="A3408" s="744">
        <v>480</v>
      </c>
      <c r="B3408" s="744" t="s">
        <v>2598</v>
      </c>
      <c r="C3408" s="744" t="s">
        <v>1201</v>
      </c>
      <c r="D3408" s="746" t="s">
        <v>2604</v>
      </c>
      <c r="E3408" s="750">
        <v>1500</v>
      </c>
      <c r="F3408" s="744" t="s">
        <v>9785</v>
      </c>
      <c r="G3408" s="737" t="s">
        <v>9786</v>
      </c>
      <c r="H3408" s="737" t="s">
        <v>2583</v>
      </c>
      <c r="I3408" s="737" t="s">
        <v>2526</v>
      </c>
      <c r="J3408" s="753" t="s">
        <v>2526</v>
      </c>
      <c r="K3408" s="682">
        <v>1</v>
      </c>
      <c r="L3408" s="748">
        <v>12</v>
      </c>
      <c r="M3408" s="749">
        <v>29524.77</v>
      </c>
      <c r="N3408" s="682">
        <v>1</v>
      </c>
      <c r="O3408" s="748">
        <v>6</v>
      </c>
      <c r="P3408" s="749">
        <v>12897.77</v>
      </c>
    </row>
    <row r="3409" spans="1:16" ht="22.5" x14ac:dyDescent="0.2">
      <c r="A3409" s="744">
        <v>480</v>
      </c>
      <c r="B3409" s="744" t="s">
        <v>2598</v>
      </c>
      <c r="C3409" s="744" t="s">
        <v>1201</v>
      </c>
      <c r="D3409" s="746" t="s">
        <v>2611</v>
      </c>
      <c r="E3409" s="750">
        <v>1500</v>
      </c>
      <c r="F3409" s="744" t="s">
        <v>9787</v>
      </c>
      <c r="G3409" s="737" t="s">
        <v>9788</v>
      </c>
      <c r="H3409" s="737" t="s">
        <v>2806</v>
      </c>
      <c r="I3409" s="737" t="s">
        <v>2625</v>
      </c>
      <c r="J3409" s="753" t="s">
        <v>2511</v>
      </c>
      <c r="K3409" s="682">
        <v>5</v>
      </c>
      <c r="L3409" s="748">
        <v>12</v>
      </c>
      <c r="M3409" s="749">
        <v>23698.749999999996</v>
      </c>
      <c r="N3409" s="682">
        <v>2</v>
      </c>
      <c r="O3409" s="748">
        <v>6</v>
      </c>
      <c r="P3409" s="749">
        <v>9930</v>
      </c>
    </row>
    <row r="3410" spans="1:16" ht="22.5" x14ac:dyDescent="0.2">
      <c r="A3410" s="744">
        <v>480</v>
      </c>
      <c r="B3410" s="744" t="s">
        <v>1264</v>
      </c>
      <c r="C3410" s="744" t="s">
        <v>1201</v>
      </c>
      <c r="D3410" s="746" t="s">
        <v>3252</v>
      </c>
      <c r="E3410" s="750">
        <v>2100</v>
      </c>
      <c r="F3410" s="744" t="s">
        <v>9789</v>
      </c>
      <c r="G3410" s="737" t="s">
        <v>9790</v>
      </c>
      <c r="H3410" s="737" t="s">
        <v>9791</v>
      </c>
      <c r="I3410" s="737" t="s">
        <v>2526</v>
      </c>
      <c r="J3410" s="753" t="s">
        <v>2526</v>
      </c>
      <c r="K3410" s="682">
        <v>5</v>
      </c>
      <c r="L3410" s="748">
        <v>12</v>
      </c>
      <c r="M3410" s="749">
        <v>36100.31</v>
      </c>
      <c r="N3410" s="682">
        <v>1</v>
      </c>
      <c r="O3410" s="748">
        <v>6</v>
      </c>
      <c r="P3410" s="749">
        <v>16230.44</v>
      </c>
    </row>
    <row r="3411" spans="1:16" x14ac:dyDescent="0.2">
      <c r="A3411" s="744">
        <v>480</v>
      </c>
      <c r="B3411" s="744" t="s">
        <v>2598</v>
      </c>
      <c r="C3411" s="744" t="s">
        <v>1201</v>
      </c>
      <c r="D3411" s="746" t="s">
        <v>2614</v>
      </c>
      <c r="E3411" s="750">
        <v>1500</v>
      </c>
      <c r="F3411" s="744" t="s">
        <v>9792</v>
      </c>
      <c r="G3411" s="737" t="s">
        <v>9793</v>
      </c>
      <c r="H3411" s="737" t="s">
        <v>3524</v>
      </c>
      <c r="I3411" s="737" t="s">
        <v>2625</v>
      </c>
      <c r="J3411" s="753" t="s">
        <v>2511</v>
      </c>
      <c r="K3411" s="682">
        <v>1</v>
      </c>
      <c r="L3411" s="748">
        <v>12</v>
      </c>
      <c r="M3411" s="749">
        <v>23833.130000000005</v>
      </c>
      <c r="N3411" s="682">
        <v>1</v>
      </c>
      <c r="O3411" s="748">
        <v>6</v>
      </c>
      <c r="P3411" s="749">
        <v>9873.23</v>
      </c>
    </row>
    <row r="3412" spans="1:16" x14ac:dyDescent="0.2">
      <c r="A3412" s="744">
        <v>480</v>
      </c>
      <c r="B3412" s="744" t="s">
        <v>2598</v>
      </c>
      <c r="C3412" s="744" t="s">
        <v>1201</v>
      </c>
      <c r="D3412" s="746" t="s">
        <v>2604</v>
      </c>
      <c r="E3412" s="750">
        <v>1500</v>
      </c>
      <c r="F3412" s="744" t="s">
        <v>9794</v>
      </c>
      <c r="G3412" s="737" t="s">
        <v>9795</v>
      </c>
      <c r="H3412" s="737" t="s">
        <v>4523</v>
      </c>
      <c r="I3412" s="737" t="s">
        <v>2526</v>
      </c>
      <c r="J3412" s="753" t="s">
        <v>2526</v>
      </c>
      <c r="K3412" s="682">
        <v>1</v>
      </c>
      <c r="L3412" s="748">
        <v>12</v>
      </c>
      <c r="M3412" s="749">
        <v>28934.570000000003</v>
      </c>
      <c r="N3412" s="682">
        <v>1</v>
      </c>
      <c r="O3412" s="748">
        <v>6</v>
      </c>
      <c r="P3412" s="749">
        <v>12633.59</v>
      </c>
    </row>
    <row r="3413" spans="1:16" x14ac:dyDescent="0.2">
      <c r="A3413" s="744">
        <v>480</v>
      </c>
      <c r="B3413" s="744" t="s">
        <v>2598</v>
      </c>
      <c r="C3413" s="744" t="s">
        <v>1201</v>
      </c>
      <c r="D3413" s="746" t="s">
        <v>2865</v>
      </c>
      <c r="E3413" s="750">
        <v>1800</v>
      </c>
      <c r="F3413" s="744" t="s">
        <v>9796</v>
      </c>
      <c r="G3413" s="737" t="s">
        <v>9797</v>
      </c>
      <c r="H3413" s="737" t="s">
        <v>2509</v>
      </c>
      <c r="I3413" s="737" t="s">
        <v>2625</v>
      </c>
      <c r="J3413" s="753" t="s">
        <v>2511</v>
      </c>
      <c r="K3413" s="682">
        <v>5</v>
      </c>
      <c r="L3413" s="748">
        <v>12</v>
      </c>
      <c r="M3413" s="749">
        <v>27238.489999999998</v>
      </c>
      <c r="N3413" s="682">
        <v>2</v>
      </c>
      <c r="O3413" s="748">
        <v>6</v>
      </c>
      <c r="P3413" s="749">
        <v>11660.99</v>
      </c>
    </row>
    <row r="3414" spans="1:16" x14ac:dyDescent="0.2">
      <c r="A3414" s="744">
        <v>480</v>
      </c>
      <c r="B3414" s="744" t="s">
        <v>2598</v>
      </c>
      <c r="C3414" s="744" t="s">
        <v>1201</v>
      </c>
      <c r="D3414" s="746" t="s">
        <v>2614</v>
      </c>
      <c r="E3414" s="750">
        <v>1500</v>
      </c>
      <c r="F3414" s="744" t="s">
        <v>9798</v>
      </c>
      <c r="G3414" s="737" t="s">
        <v>9799</v>
      </c>
      <c r="H3414" s="737" t="s">
        <v>2587</v>
      </c>
      <c r="I3414" s="737" t="s">
        <v>2526</v>
      </c>
      <c r="J3414" s="753" t="s">
        <v>2526</v>
      </c>
      <c r="K3414" s="682">
        <v>5</v>
      </c>
      <c r="L3414" s="748">
        <v>12</v>
      </c>
      <c r="M3414" s="749">
        <v>26153.14</v>
      </c>
      <c r="N3414" s="682">
        <v>1</v>
      </c>
      <c r="O3414" s="748">
        <v>6</v>
      </c>
      <c r="P3414" s="749">
        <v>12527.51</v>
      </c>
    </row>
    <row r="3415" spans="1:16" x14ac:dyDescent="0.2">
      <c r="A3415" s="744">
        <v>480</v>
      </c>
      <c r="B3415" s="744" t="s">
        <v>1264</v>
      </c>
      <c r="C3415" s="744" t="s">
        <v>1201</v>
      </c>
      <c r="D3415" s="746" t="s">
        <v>3252</v>
      </c>
      <c r="E3415" s="750">
        <v>2100</v>
      </c>
      <c r="F3415" s="744" t="s">
        <v>9800</v>
      </c>
      <c r="G3415" s="737" t="s">
        <v>9801</v>
      </c>
      <c r="H3415" s="737" t="s">
        <v>9802</v>
      </c>
      <c r="I3415" s="737" t="s">
        <v>2625</v>
      </c>
      <c r="J3415" s="753" t="s">
        <v>2511</v>
      </c>
      <c r="K3415" s="682">
        <v>5</v>
      </c>
      <c r="L3415" s="748">
        <v>12</v>
      </c>
      <c r="M3415" s="749">
        <v>30228.620000000006</v>
      </c>
      <c r="N3415" s="682">
        <v>2</v>
      </c>
      <c r="O3415" s="748">
        <v>6</v>
      </c>
      <c r="P3415" s="749">
        <v>14299.88</v>
      </c>
    </row>
    <row r="3416" spans="1:16" x14ac:dyDescent="0.2">
      <c r="A3416" s="744">
        <v>480</v>
      </c>
      <c r="B3416" s="744" t="s">
        <v>2598</v>
      </c>
      <c r="C3416" s="744" t="s">
        <v>1201</v>
      </c>
      <c r="D3416" s="746" t="s">
        <v>2700</v>
      </c>
      <c r="E3416" s="750">
        <v>1800</v>
      </c>
      <c r="F3416" s="744" t="s">
        <v>9803</v>
      </c>
      <c r="G3416" s="737" t="s">
        <v>9804</v>
      </c>
      <c r="H3416" s="737" t="s">
        <v>4343</v>
      </c>
      <c r="I3416" s="737" t="s">
        <v>2625</v>
      </c>
      <c r="J3416" s="753" t="s">
        <v>2511</v>
      </c>
      <c r="K3416" s="682">
        <v>5</v>
      </c>
      <c r="L3416" s="748">
        <v>12</v>
      </c>
      <c r="M3416" s="749">
        <v>33273.939999999995</v>
      </c>
      <c r="N3416" s="682">
        <v>2</v>
      </c>
      <c r="O3416" s="748">
        <v>6</v>
      </c>
      <c r="P3416" s="749">
        <v>14725.84</v>
      </c>
    </row>
    <row r="3417" spans="1:16" x14ac:dyDescent="0.2">
      <c r="A3417" s="744">
        <v>480</v>
      </c>
      <c r="B3417" s="744" t="s">
        <v>1264</v>
      </c>
      <c r="C3417" s="744" t="s">
        <v>1201</v>
      </c>
      <c r="D3417" s="746" t="s">
        <v>3446</v>
      </c>
      <c r="E3417" s="750">
        <v>1800</v>
      </c>
      <c r="F3417" s="744" t="s">
        <v>9805</v>
      </c>
      <c r="G3417" s="737" t="s">
        <v>9806</v>
      </c>
      <c r="H3417" s="737" t="s">
        <v>2587</v>
      </c>
      <c r="I3417" s="737" t="s">
        <v>2526</v>
      </c>
      <c r="J3417" s="753" t="s">
        <v>2526</v>
      </c>
      <c r="K3417" s="682">
        <v>5</v>
      </c>
      <c r="L3417" s="748">
        <v>12</v>
      </c>
      <c r="M3417" s="749">
        <v>32298.059999999998</v>
      </c>
      <c r="N3417" s="682">
        <v>1</v>
      </c>
      <c r="O3417" s="748">
        <v>6</v>
      </c>
      <c r="P3417" s="749">
        <v>14552.84</v>
      </c>
    </row>
    <row r="3418" spans="1:16" ht="22.5" x14ac:dyDescent="0.2">
      <c r="A3418" s="744">
        <v>480</v>
      </c>
      <c r="B3418" s="744" t="s">
        <v>1264</v>
      </c>
      <c r="C3418" s="744" t="s">
        <v>1201</v>
      </c>
      <c r="D3418" s="746" t="s">
        <v>3412</v>
      </c>
      <c r="E3418" s="750">
        <v>3500</v>
      </c>
      <c r="F3418" s="744" t="s">
        <v>9807</v>
      </c>
      <c r="G3418" s="737" t="s">
        <v>9808</v>
      </c>
      <c r="H3418" s="737" t="s">
        <v>9809</v>
      </c>
      <c r="I3418" s="737" t="s">
        <v>2625</v>
      </c>
      <c r="J3418" s="753" t="s">
        <v>2511</v>
      </c>
      <c r="K3418" s="682">
        <v>5</v>
      </c>
      <c r="L3418" s="748">
        <v>12</v>
      </c>
      <c r="M3418" s="749">
        <v>47464.469999999994</v>
      </c>
      <c r="N3418" s="682">
        <v>2</v>
      </c>
      <c r="O3418" s="748">
        <v>6</v>
      </c>
      <c r="P3418" s="749">
        <v>21790.969999999998</v>
      </c>
    </row>
    <row r="3419" spans="1:16" x14ac:dyDescent="0.2">
      <c r="A3419" s="744">
        <v>480</v>
      </c>
      <c r="B3419" s="744" t="s">
        <v>2598</v>
      </c>
      <c r="C3419" s="744" t="s">
        <v>1201</v>
      </c>
      <c r="D3419" s="746" t="s">
        <v>2611</v>
      </c>
      <c r="E3419" s="750">
        <v>1500</v>
      </c>
      <c r="F3419" s="744" t="s">
        <v>9810</v>
      </c>
      <c r="G3419" s="737" t="s">
        <v>9811</v>
      </c>
      <c r="H3419" s="737" t="s">
        <v>2519</v>
      </c>
      <c r="I3419" s="737" t="s">
        <v>2519</v>
      </c>
      <c r="J3419" s="753" t="s">
        <v>2519</v>
      </c>
      <c r="K3419" s="682">
        <v>5</v>
      </c>
      <c r="L3419" s="748">
        <v>12</v>
      </c>
      <c r="M3419" s="749">
        <v>23641.25</v>
      </c>
      <c r="N3419" s="682">
        <v>2</v>
      </c>
      <c r="O3419" s="748">
        <v>6</v>
      </c>
      <c r="P3419" s="749">
        <v>9929.7999999999993</v>
      </c>
    </row>
    <row r="3420" spans="1:16" x14ac:dyDescent="0.2">
      <c r="A3420" s="744">
        <v>480</v>
      </c>
      <c r="B3420" s="744" t="s">
        <v>2598</v>
      </c>
      <c r="C3420" s="744" t="s">
        <v>1201</v>
      </c>
      <c r="D3420" s="746" t="s">
        <v>2611</v>
      </c>
      <c r="E3420" s="750">
        <v>1500</v>
      </c>
      <c r="F3420" s="744" t="s">
        <v>9812</v>
      </c>
      <c r="G3420" s="737" t="s">
        <v>9813</v>
      </c>
      <c r="H3420" s="737" t="s">
        <v>2587</v>
      </c>
      <c r="I3420" s="737" t="s">
        <v>2526</v>
      </c>
      <c r="J3420" s="753" t="s">
        <v>2526</v>
      </c>
      <c r="K3420" s="682">
        <v>5</v>
      </c>
      <c r="L3420" s="748">
        <v>12</v>
      </c>
      <c r="M3420" s="749">
        <v>23646.259999999995</v>
      </c>
      <c r="N3420" s="682">
        <v>2</v>
      </c>
      <c r="O3420" s="748">
        <v>6</v>
      </c>
      <c r="P3420" s="749">
        <v>9979.48</v>
      </c>
    </row>
    <row r="3421" spans="1:16" ht="22.5" x14ac:dyDescent="0.2">
      <c r="A3421" s="744">
        <v>480</v>
      </c>
      <c r="B3421" s="744" t="s">
        <v>1264</v>
      </c>
      <c r="C3421" s="744" t="s">
        <v>1201</v>
      </c>
      <c r="D3421" s="746" t="s">
        <v>3747</v>
      </c>
      <c r="E3421" s="750">
        <v>2100</v>
      </c>
      <c r="F3421" s="744" t="s">
        <v>9814</v>
      </c>
      <c r="G3421" s="737" t="s">
        <v>9815</v>
      </c>
      <c r="H3421" s="737" t="s">
        <v>2587</v>
      </c>
      <c r="I3421" s="737" t="s">
        <v>2526</v>
      </c>
      <c r="J3421" s="753" t="s">
        <v>2526</v>
      </c>
      <c r="K3421" s="682">
        <v>5</v>
      </c>
      <c r="L3421" s="748">
        <v>12</v>
      </c>
      <c r="M3421" s="749">
        <v>30820.51</v>
      </c>
      <c r="N3421" s="682">
        <v>3</v>
      </c>
      <c r="O3421" s="748">
        <v>6</v>
      </c>
      <c r="P3421" s="749">
        <v>13530</v>
      </c>
    </row>
    <row r="3422" spans="1:16" x14ac:dyDescent="0.2">
      <c r="A3422" s="744">
        <v>480</v>
      </c>
      <c r="B3422" s="744" t="s">
        <v>1264</v>
      </c>
      <c r="C3422" s="744" t="s">
        <v>1201</v>
      </c>
      <c r="D3422" s="746" t="s">
        <v>3025</v>
      </c>
      <c r="E3422" s="750">
        <v>1800</v>
      </c>
      <c r="F3422" s="744" t="s">
        <v>9816</v>
      </c>
      <c r="G3422" s="737" t="s">
        <v>9817</v>
      </c>
      <c r="H3422" s="737" t="s">
        <v>3424</v>
      </c>
      <c r="I3422" s="737" t="s">
        <v>2526</v>
      </c>
      <c r="J3422" s="753" t="s">
        <v>2526</v>
      </c>
      <c r="K3422" s="682">
        <v>1</v>
      </c>
      <c r="L3422" s="748">
        <v>12</v>
      </c>
      <c r="M3422" s="749">
        <v>33066.800000000003</v>
      </c>
      <c r="N3422" s="682">
        <v>1</v>
      </c>
      <c r="O3422" s="748">
        <v>6</v>
      </c>
      <c r="P3422" s="749">
        <v>11119.41</v>
      </c>
    </row>
    <row r="3423" spans="1:16" x14ac:dyDescent="0.2">
      <c r="A3423" s="744">
        <v>480</v>
      </c>
      <c r="B3423" s="744" t="s">
        <v>2598</v>
      </c>
      <c r="C3423" s="744" t="s">
        <v>1201</v>
      </c>
      <c r="D3423" s="746" t="s">
        <v>2614</v>
      </c>
      <c r="E3423" s="750">
        <v>1500</v>
      </c>
      <c r="F3423" s="744" t="s">
        <v>9818</v>
      </c>
      <c r="G3423" s="737" t="s">
        <v>9819</v>
      </c>
      <c r="H3423" s="737" t="s">
        <v>2587</v>
      </c>
      <c r="I3423" s="737" t="s">
        <v>2526</v>
      </c>
      <c r="J3423" s="753" t="s">
        <v>2526</v>
      </c>
      <c r="K3423" s="682">
        <v>5</v>
      </c>
      <c r="L3423" s="748">
        <v>12</v>
      </c>
      <c r="M3423" s="749">
        <v>21844.279999999995</v>
      </c>
      <c r="N3423" s="682">
        <v>2</v>
      </c>
      <c r="O3423" s="748">
        <v>6</v>
      </c>
      <c r="P3423" s="749">
        <v>9832.2799999999988</v>
      </c>
    </row>
    <row r="3424" spans="1:16" x14ac:dyDescent="0.2">
      <c r="A3424" s="744">
        <v>480</v>
      </c>
      <c r="B3424" s="744" t="s">
        <v>2598</v>
      </c>
      <c r="C3424" s="744" t="s">
        <v>1201</v>
      </c>
      <c r="D3424" s="746" t="s">
        <v>2865</v>
      </c>
      <c r="E3424" s="750">
        <v>1800</v>
      </c>
      <c r="F3424" s="744" t="s">
        <v>9820</v>
      </c>
      <c r="G3424" s="737" t="s">
        <v>9821</v>
      </c>
      <c r="H3424" s="737" t="s">
        <v>2519</v>
      </c>
      <c r="I3424" s="737" t="s">
        <v>2519</v>
      </c>
      <c r="J3424" s="753" t="s">
        <v>2519</v>
      </c>
      <c r="K3424" s="682">
        <v>5</v>
      </c>
      <c r="L3424" s="748">
        <v>12</v>
      </c>
      <c r="M3424" s="749">
        <v>27149.589999999997</v>
      </c>
      <c r="N3424" s="682">
        <v>2</v>
      </c>
      <c r="O3424" s="748">
        <v>6</v>
      </c>
      <c r="P3424" s="749">
        <v>11701.49</v>
      </c>
    </row>
    <row r="3425" spans="1:16" x14ac:dyDescent="0.2">
      <c r="A3425" s="744">
        <v>480</v>
      </c>
      <c r="B3425" s="744" t="s">
        <v>2598</v>
      </c>
      <c r="C3425" s="744" t="s">
        <v>1201</v>
      </c>
      <c r="D3425" s="746" t="s">
        <v>2614</v>
      </c>
      <c r="E3425" s="750">
        <v>1500</v>
      </c>
      <c r="F3425" s="744" t="s">
        <v>9822</v>
      </c>
      <c r="G3425" s="737" t="s">
        <v>9823</v>
      </c>
      <c r="H3425" s="737" t="s">
        <v>2519</v>
      </c>
      <c r="I3425" s="737" t="s">
        <v>2519</v>
      </c>
      <c r="J3425" s="753" t="s">
        <v>2519</v>
      </c>
      <c r="K3425" s="682">
        <v>4</v>
      </c>
      <c r="L3425" s="748">
        <v>10</v>
      </c>
      <c r="M3425" s="749">
        <v>20953.97</v>
      </c>
      <c r="N3425" s="682"/>
      <c r="O3425" s="748"/>
      <c r="P3425" s="749"/>
    </row>
    <row r="3426" spans="1:16" x14ac:dyDescent="0.2">
      <c r="A3426" s="744">
        <v>480</v>
      </c>
      <c r="B3426" s="744" t="s">
        <v>1264</v>
      </c>
      <c r="C3426" s="744" t="s">
        <v>1201</v>
      </c>
      <c r="D3426" s="746" t="s">
        <v>7875</v>
      </c>
      <c r="E3426" s="750">
        <v>1500</v>
      </c>
      <c r="F3426" s="744" t="s">
        <v>9824</v>
      </c>
      <c r="G3426" s="737" t="s">
        <v>9825</v>
      </c>
      <c r="H3426" s="737" t="s">
        <v>2640</v>
      </c>
      <c r="I3426" s="737" t="s">
        <v>2625</v>
      </c>
      <c r="J3426" s="753" t="s">
        <v>2511</v>
      </c>
      <c r="K3426" s="682">
        <v>5</v>
      </c>
      <c r="L3426" s="748">
        <v>12</v>
      </c>
      <c r="M3426" s="749">
        <v>23458.240000000002</v>
      </c>
      <c r="N3426" s="682">
        <v>2</v>
      </c>
      <c r="O3426" s="748">
        <v>6</v>
      </c>
      <c r="P3426" s="749">
        <v>9916.15</v>
      </c>
    </row>
    <row r="3427" spans="1:16" x14ac:dyDescent="0.2">
      <c r="A3427" s="744">
        <v>480</v>
      </c>
      <c r="B3427" s="744" t="s">
        <v>1264</v>
      </c>
      <c r="C3427" s="744" t="s">
        <v>1201</v>
      </c>
      <c r="D3427" s="746" t="s">
        <v>9826</v>
      </c>
      <c r="E3427" s="750">
        <v>3500</v>
      </c>
      <c r="F3427" s="744" t="s">
        <v>9827</v>
      </c>
      <c r="G3427" s="737" t="s">
        <v>9828</v>
      </c>
      <c r="H3427" s="737" t="s">
        <v>2583</v>
      </c>
      <c r="I3427" s="737" t="s">
        <v>2526</v>
      </c>
      <c r="J3427" s="753" t="s">
        <v>2526</v>
      </c>
      <c r="K3427" s="682">
        <v>1</v>
      </c>
      <c r="L3427" s="748">
        <v>12</v>
      </c>
      <c r="M3427" s="749">
        <v>47426.8</v>
      </c>
      <c r="N3427" s="682">
        <v>1</v>
      </c>
      <c r="O3427" s="748">
        <v>6</v>
      </c>
      <c r="P3427" s="749">
        <v>21914.199999999997</v>
      </c>
    </row>
    <row r="3428" spans="1:16" x14ac:dyDescent="0.2">
      <c r="A3428" s="744">
        <v>480</v>
      </c>
      <c r="B3428" s="744" t="s">
        <v>2598</v>
      </c>
      <c r="C3428" s="744" t="s">
        <v>1201</v>
      </c>
      <c r="D3428" s="746" t="s">
        <v>2614</v>
      </c>
      <c r="E3428" s="750">
        <v>1500</v>
      </c>
      <c r="F3428" s="744" t="s">
        <v>9829</v>
      </c>
      <c r="G3428" s="737" t="s">
        <v>9830</v>
      </c>
      <c r="H3428" s="737" t="s">
        <v>6270</v>
      </c>
      <c r="I3428" s="737" t="s">
        <v>2625</v>
      </c>
      <c r="J3428" s="753" t="s">
        <v>2511</v>
      </c>
      <c r="K3428" s="682">
        <v>5</v>
      </c>
      <c r="L3428" s="748">
        <v>12</v>
      </c>
      <c r="M3428" s="749">
        <v>23464.68</v>
      </c>
      <c r="N3428" s="682">
        <v>2</v>
      </c>
      <c r="O3428" s="748">
        <v>6</v>
      </c>
      <c r="P3428" s="749">
        <v>9878.02</v>
      </c>
    </row>
    <row r="3429" spans="1:16" ht="22.5" x14ac:dyDescent="0.2">
      <c r="A3429" s="744">
        <v>480</v>
      </c>
      <c r="B3429" s="744" t="s">
        <v>1264</v>
      </c>
      <c r="C3429" s="744" t="s">
        <v>1201</v>
      </c>
      <c r="D3429" s="746" t="s">
        <v>2650</v>
      </c>
      <c r="E3429" s="750">
        <v>2100</v>
      </c>
      <c r="F3429" s="744" t="s">
        <v>9831</v>
      </c>
      <c r="G3429" s="737" t="s">
        <v>9832</v>
      </c>
      <c r="H3429" s="737" t="s">
        <v>2873</v>
      </c>
      <c r="I3429" s="737" t="s">
        <v>2625</v>
      </c>
      <c r="J3429" s="753" t="s">
        <v>2511</v>
      </c>
      <c r="K3429" s="682">
        <v>7</v>
      </c>
      <c r="L3429" s="748">
        <v>12</v>
      </c>
      <c r="M3429" s="749">
        <v>30891.53</v>
      </c>
      <c r="N3429" s="682">
        <v>3</v>
      </c>
      <c r="O3429" s="748">
        <v>6</v>
      </c>
      <c r="P3429" s="749">
        <v>13528.25</v>
      </c>
    </row>
    <row r="3430" spans="1:16" x14ac:dyDescent="0.2">
      <c r="A3430" s="744">
        <v>480</v>
      </c>
      <c r="B3430" s="744" t="s">
        <v>1264</v>
      </c>
      <c r="C3430" s="744" t="s">
        <v>1201</v>
      </c>
      <c r="D3430" s="746" t="s">
        <v>3641</v>
      </c>
      <c r="E3430" s="750">
        <v>2100</v>
      </c>
      <c r="F3430" s="744" t="s">
        <v>9833</v>
      </c>
      <c r="G3430" s="737" t="s">
        <v>9834</v>
      </c>
      <c r="H3430" s="737" t="s">
        <v>9835</v>
      </c>
      <c r="I3430" s="737" t="s">
        <v>2625</v>
      </c>
      <c r="J3430" s="753" t="s">
        <v>2511</v>
      </c>
      <c r="K3430" s="682">
        <v>5</v>
      </c>
      <c r="L3430" s="748">
        <v>7</v>
      </c>
      <c r="M3430" s="749">
        <v>21205.37</v>
      </c>
      <c r="N3430" s="682"/>
      <c r="O3430" s="748"/>
      <c r="P3430" s="749"/>
    </row>
    <row r="3431" spans="1:16" x14ac:dyDescent="0.2">
      <c r="A3431" s="744">
        <v>480</v>
      </c>
      <c r="B3431" s="744" t="s">
        <v>1264</v>
      </c>
      <c r="C3431" s="744" t="s">
        <v>1201</v>
      </c>
      <c r="D3431" s="746" t="s">
        <v>5053</v>
      </c>
      <c r="E3431" s="750">
        <v>6000</v>
      </c>
      <c r="F3431" s="744" t="s">
        <v>9836</v>
      </c>
      <c r="G3431" s="737" t="s">
        <v>9837</v>
      </c>
      <c r="H3431" s="737" t="s">
        <v>2806</v>
      </c>
      <c r="I3431" s="737" t="s">
        <v>2625</v>
      </c>
      <c r="J3431" s="753" t="s">
        <v>2511</v>
      </c>
      <c r="K3431" s="682">
        <v>4</v>
      </c>
      <c r="L3431" s="748">
        <v>9</v>
      </c>
      <c r="M3431" s="749">
        <v>48731.379999999983</v>
      </c>
      <c r="N3431" s="682"/>
      <c r="O3431" s="748"/>
      <c r="P3431" s="749"/>
    </row>
    <row r="3432" spans="1:16" x14ac:dyDescent="0.2">
      <c r="A3432" s="744">
        <v>480</v>
      </c>
      <c r="B3432" s="744" t="s">
        <v>3203</v>
      </c>
      <c r="C3432" s="744" t="s">
        <v>1201</v>
      </c>
      <c r="D3432" s="746" t="s">
        <v>2865</v>
      </c>
      <c r="E3432" s="750">
        <v>1800</v>
      </c>
      <c r="F3432" s="744" t="s">
        <v>9838</v>
      </c>
      <c r="G3432" s="737" t="s">
        <v>9839</v>
      </c>
      <c r="H3432" s="737" t="s">
        <v>2519</v>
      </c>
      <c r="I3432" s="737" t="s">
        <v>2519</v>
      </c>
      <c r="J3432" s="753" t="s">
        <v>2519</v>
      </c>
      <c r="K3432" s="682"/>
      <c r="L3432" s="748"/>
      <c r="M3432" s="749"/>
      <c r="N3432" s="682">
        <v>1</v>
      </c>
      <c r="O3432" s="748">
        <v>6</v>
      </c>
      <c r="P3432" s="749">
        <v>11609.24</v>
      </c>
    </row>
    <row r="3433" spans="1:16" x14ac:dyDescent="0.2">
      <c r="A3433" s="744">
        <v>480</v>
      </c>
      <c r="B3433" s="744" t="s">
        <v>2598</v>
      </c>
      <c r="C3433" s="744" t="s">
        <v>1201</v>
      </c>
      <c r="D3433" s="746" t="s">
        <v>2865</v>
      </c>
      <c r="E3433" s="750">
        <v>1800</v>
      </c>
      <c r="F3433" s="744" t="s">
        <v>9840</v>
      </c>
      <c r="G3433" s="737" t="s">
        <v>9841</v>
      </c>
      <c r="H3433" s="737" t="s">
        <v>3669</v>
      </c>
      <c r="I3433" s="737" t="s">
        <v>2625</v>
      </c>
      <c r="J3433" s="753" t="s">
        <v>2511</v>
      </c>
      <c r="K3433" s="682">
        <v>5</v>
      </c>
      <c r="L3433" s="748">
        <v>12</v>
      </c>
      <c r="M3433" s="749">
        <v>27298.25</v>
      </c>
      <c r="N3433" s="682">
        <v>2</v>
      </c>
      <c r="O3433" s="748">
        <v>6</v>
      </c>
      <c r="P3433" s="749">
        <v>11670</v>
      </c>
    </row>
    <row r="3434" spans="1:16" x14ac:dyDescent="0.2">
      <c r="A3434" s="744">
        <v>480</v>
      </c>
      <c r="B3434" s="744" t="s">
        <v>2598</v>
      </c>
      <c r="C3434" s="744" t="s">
        <v>1201</v>
      </c>
      <c r="D3434" s="746" t="s">
        <v>2611</v>
      </c>
      <c r="E3434" s="750">
        <v>1500</v>
      </c>
      <c r="F3434" s="744" t="s">
        <v>9842</v>
      </c>
      <c r="G3434" s="737" t="s">
        <v>9843</v>
      </c>
      <c r="H3434" s="737" t="s">
        <v>9844</v>
      </c>
      <c r="I3434" s="737" t="s">
        <v>2625</v>
      </c>
      <c r="J3434" s="753" t="s">
        <v>2511</v>
      </c>
      <c r="K3434" s="682">
        <v>5</v>
      </c>
      <c r="L3434" s="748">
        <v>12</v>
      </c>
      <c r="M3434" s="749">
        <v>22052.579999999998</v>
      </c>
      <c r="N3434" s="682">
        <v>2</v>
      </c>
      <c r="O3434" s="748">
        <v>6</v>
      </c>
      <c r="P3434" s="749">
        <v>9857.2000000000007</v>
      </c>
    </row>
    <row r="3435" spans="1:16" ht="22.5" x14ac:dyDescent="0.2">
      <c r="A3435" s="744">
        <v>480</v>
      </c>
      <c r="B3435" s="744" t="s">
        <v>1264</v>
      </c>
      <c r="C3435" s="744" t="s">
        <v>1201</v>
      </c>
      <c r="D3435" s="746" t="s">
        <v>5245</v>
      </c>
      <c r="E3435" s="750">
        <v>3500</v>
      </c>
      <c r="F3435" s="744" t="s">
        <v>9845</v>
      </c>
      <c r="G3435" s="737" t="s">
        <v>9846</v>
      </c>
      <c r="H3435" s="737" t="s">
        <v>2583</v>
      </c>
      <c r="I3435" s="737" t="s">
        <v>2603</v>
      </c>
      <c r="J3435" s="753" t="s">
        <v>2547</v>
      </c>
      <c r="K3435" s="682">
        <v>3</v>
      </c>
      <c r="L3435" s="748">
        <v>8</v>
      </c>
      <c r="M3435" s="749">
        <v>29412.25</v>
      </c>
      <c r="N3435" s="682">
        <v>2</v>
      </c>
      <c r="O3435" s="748">
        <v>6</v>
      </c>
      <c r="P3435" s="749">
        <v>21917.85</v>
      </c>
    </row>
    <row r="3436" spans="1:16" x14ac:dyDescent="0.2">
      <c r="A3436" s="744">
        <v>480</v>
      </c>
      <c r="B3436" s="744" t="s">
        <v>1264</v>
      </c>
      <c r="C3436" s="744" t="s">
        <v>1201</v>
      </c>
      <c r="D3436" s="746" t="s">
        <v>4768</v>
      </c>
      <c r="E3436" s="750">
        <v>2100</v>
      </c>
      <c r="F3436" s="744" t="s">
        <v>8642</v>
      </c>
      <c r="G3436" s="737" t="s">
        <v>8643</v>
      </c>
      <c r="H3436" s="737" t="s">
        <v>8644</v>
      </c>
      <c r="I3436" s="737" t="s">
        <v>2526</v>
      </c>
      <c r="J3436" s="753" t="s">
        <v>2526</v>
      </c>
      <c r="K3436" s="682">
        <v>3</v>
      </c>
      <c r="L3436" s="748">
        <v>9</v>
      </c>
      <c r="M3436" s="749">
        <f>31525.67-M2922</f>
        <v>21796.639999999999</v>
      </c>
      <c r="N3436" s="682">
        <v>1</v>
      </c>
      <c r="O3436" s="748">
        <v>6</v>
      </c>
      <c r="P3436" s="749">
        <v>13317.23</v>
      </c>
    </row>
    <row r="3437" spans="1:16" x14ac:dyDescent="0.2">
      <c r="A3437" s="744">
        <v>480</v>
      </c>
      <c r="B3437" s="744" t="s">
        <v>2598</v>
      </c>
      <c r="C3437" s="744" t="s">
        <v>1201</v>
      </c>
      <c r="D3437" s="746" t="s">
        <v>9847</v>
      </c>
      <c r="E3437" s="750">
        <v>1500</v>
      </c>
      <c r="F3437" s="744" t="s">
        <v>9848</v>
      </c>
      <c r="G3437" s="737" t="s">
        <v>9849</v>
      </c>
      <c r="H3437" s="737" t="s">
        <v>3992</v>
      </c>
      <c r="I3437" s="737" t="s">
        <v>2625</v>
      </c>
      <c r="J3437" s="753" t="s">
        <v>2511</v>
      </c>
      <c r="K3437" s="682">
        <v>5</v>
      </c>
      <c r="L3437" s="748">
        <v>12</v>
      </c>
      <c r="M3437" s="749">
        <v>23643.560000000005</v>
      </c>
      <c r="N3437" s="682"/>
      <c r="O3437" s="748"/>
      <c r="P3437" s="749"/>
    </row>
    <row r="3438" spans="1:16" x14ac:dyDescent="0.2">
      <c r="A3438" s="744">
        <v>480</v>
      </c>
      <c r="B3438" s="744" t="s">
        <v>2598</v>
      </c>
      <c r="C3438" s="744" t="s">
        <v>1201</v>
      </c>
      <c r="D3438" s="746" t="s">
        <v>2865</v>
      </c>
      <c r="E3438" s="750">
        <v>1800</v>
      </c>
      <c r="F3438" s="744" t="s">
        <v>9848</v>
      </c>
      <c r="G3438" s="737" t="s">
        <v>9849</v>
      </c>
      <c r="H3438" s="737" t="s">
        <v>3992</v>
      </c>
      <c r="I3438" s="737" t="s">
        <v>2625</v>
      </c>
      <c r="J3438" s="753" t="s">
        <v>2511</v>
      </c>
      <c r="K3438" s="682"/>
      <c r="L3438" s="748"/>
      <c r="M3438" s="749"/>
      <c r="N3438" s="682">
        <v>2</v>
      </c>
      <c r="O3438" s="748">
        <v>6</v>
      </c>
      <c r="P3438" s="749">
        <v>14104.869999999999</v>
      </c>
    </row>
    <row r="3439" spans="1:16" x14ac:dyDescent="0.2">
      <c r="A3439" s="744">
        <v>480</v>
      </c>
      <c r="B3439" s="744" t="s">
        <v>2598</v>
      </c>
      <c r="C3439" s="744" t="s">
        <v>1201</v>
      </c>
      <c r="D3439" s="746" t="s">
        <v>2614</v>
      </c>
      <c r="E3439" s="750">
        <v>1500</v>
      </c>
      <c r="F3439" s="744" t="s">
        <v>9850</v>
      </c>
      <c r="G3439" s="737" t="s">
        <v>9851</v>
      </c>
      <c r="H3439" s="737"/>
      <c r="I3439" s="737" t="s">
        <v>2526</v>
      </c>
      <c r="J3439" s="753" t="s">
        <v>2526</v>
      </c>
      <c r="K3439" s="682">
        <v>1</v>
      </c>
      <c r="L3439" s="748">
        <v>12</v>
      </c>
      <c r="M3439" s="749">
        <v>29076.130000000005</v>
      </c>
      <c r="N3439" s="682">
        <v>1</v>
      </c>
      <c r="O3439" s="748">
        <v>6</v>
      </c>
      <c r="P3439" s="749">
        <v>11482.86</v>
      </c>
    </row>
    <row r="3440" spans="1:16" x14ac:dyDescent="0.2">
      <c r="A3440" s="744">
        <v>480</v>
      </c>
      <c r="B3440" s="744" t="s">
        <v>1264</v>
      </c>
      <c r="C3440" s="744" t="s">
        <v>1201</v>
      </c>
      <c r="D3440" s="746" t="s">
        <v>4601</v>
      </c>
      <c r="E3440" s="750">
        <v>1500</v>
      </c>
      <c r="F3440" s="744" t="s">
        <v>9852</v>
      </c>
      <c r="G3440" s="737" t="s">
        <v>9853</v>
      </c>
      <c r="H3440" s="737" t="s">
        <v>9854</v>
      </c>
      <c r="I3440" s="737" t="s">
        <v>2625</v>
      </c>
      <c r="J3440" s="753" t="s">
        <v>2511</v>
      </c>
      <c r="K3440" s="682">
        <v>1</v>
      </c>
      <c r="L3440" s="748">
        <v>12</v>
      </c>
      <c r="M3440" s="749">
        <v>29123.73</v>
      </c>
      <c r="N3440" s="682">
        <v>1</v>
      </c>
      <c r="O3440" s="748">
        <v>2</v>
      </c>
      <c r="P3440" s="749">
        <v>4478.2</v>
      </c>
    </row>
    <row r="3441" spans="1:16" x14ac:dyDescent="0.2">
      <c r="A3441" s="744">
        <v>480</v>
      </c>
      <c r="B3441" s="744" t="s">
        <v>2598</v>
      </c>
      <c r="C3441" s="744" t="s">
        <v>1201</v>
      </c>
      <c r="D3441" s="746" t="s">
        <v>2614</v>
      </c>
      <c r="E3441" s="750">
        <v>1500</v>
      </c>
      <c r="F3441" s="744" t="s">
        <v>9855</v>
      </c>
      <c r="G3441" s="737" t="s">
        <v>9856</v>
      </c>
      <c r="H3441" s="737" t="s">
        <v>2519</v>
      </c>
      <c r="I3441" s="737" t="s">
        <v>2519</v>
      </c>
      <c r="J3441" s="753" t="s">
        <v>2519</v>
      </c>
      <c r="K3441" s="682">
        <v>5</v>
      </c>
      <c r="L3441" s="748">
        <v>12</v>
      </c>
      <c r="M3441" s="749">
        <v>23648.13</v>
      </c>
      <c r="N3441" s="682">
        <v>2</v>
      </c>
      <c r="O3441" s="748">
        <v>6</v>
      </c>
      <c r="P3441" s="749">
        <v>9929.59</v>
      </c>
    </row>
    <row r="3442" spans="1:16" x14ac:dyDescent="0.2">
      <c r="A3442" s="744">
        <v>480</v>
      </c>
      <c r="B3442" s="744" t="s">
        <v>2598</v>
      </c>
      <c r="C3442" s="744" t="s">
        <v>1201</v>
      </c>
      <c r="D3442" s="746" t="s">
        <v>2614</v>
      </c>
      <c r="E3442" s="750">
        <v>1500</v>
      </c>
      <c r="F3442" s="744" t="s">
        <v>9857</v>
      </c>
      <c r="G3442" s="737" t="s">
        <v>9858</v>
      </c>
      <c r="H3442" s="737" t="s">
        <v>2873</v>
      </c>
      <c r="I3442" s="737" t="s">
        <v>2625</v>
      </c>
      <c r="J3442" s="753" t="s">
        <v>2511</v>
      </c>
      <c r="K3442" s="682">
        <v>5</v>
      </c>
      <c r="L3442" s="748">
        <v>12</v>
      </c>
      <c r="M3442" s="749">
        <v>22100.85</v>
      </c>
      <c r="N3442" s="682">
        <v>2</v>
      </c>
      <c r="O3442" s="748">
        <v>6</v>
      </c>
      <c r="P3442" s="749">
        <v>9927.08</v>
      </c>
    </row>
    <row r="3443" spans="1:16" x14ac:dyDescent="0.2">
      <c r="A3443" s="744">
        <v>480</v>
      </c>
      <c r="B3443" s="744" t="s">
        <v>2598</v>
      </c>
      <c r="C3443" s="744" t="s">
        <v>1201</v>
      </c>
      <c r="D3443" s="746" t="s">
        <v>2700</v>
      </c>
      <c r="E3443" s="750">
        <v>1800</v>
      </c>
      <c r="F3443" s="744" t="s">
        <v>9859</v>
      </c>
      <c r="G3443" s="737" t="s">
        <v>9860</v>
      </c>
      <c r="H3443" s="737" t="s">
        <v>3524</v>
      </c>
      <c r="I3443" s="737" t="s">
        <v>2625</v>
      </c>
      <c r="J3443" s="753" t="s">
        <v>2511</v>
      </c>
      <c r="K3443" s="682">
        <v>1</v>
      </c>
      <c r="L3443" s="748">
        <v>12</v>
      </c>
      <c r="M3443" s="749">
        <v>33215.81</v>
      </c>
      <c r="N3443" s="682">
        <v>1</v>
      </c>
      <c r="O3443" s="748">
        <v>6</v>
      </c>
      <c r="P3443" s="749">
        <v>14729.84</v>
      </c>
    </row>
    <row r="3444" spans="1:16" ht="22.5" x14ac:dyDescent="0.2">
      <c r="A3444" s="744">
        <v>480</v>
      </c>
      <c r="B3444" s="744" t="s">
        <v>1264</v>
      </c>
      <c r="C3444" s="744" t="s">
        <v>1201</v>
      </c>
      <c r="D3444" s="746" t="s">
        <v>3141</v>
      </c>
      <c r="E3444" s="750">
        <v>2100</v>
      </c>
      <c r="F3444" s="744" t="s">
        <v>1326</v>
      </c>
      <c r="G3444" s="737" t="s">
        <v>1327</v>
      </c>
      <c r="H3444" s="737" t="s">
        <v>4373</v>
      </c>
      <c r="I3444" s="737" t="s">
        <v>2526</v>
      </c>
      <c r="J3444" s="753" t="s">
        <v>2526</v>
      </c>
      <c r="K3444" s="682">
        <v>1</v>
      </c>
      <c r="L3444" s="748">
        <v>11</v>
      </c>
      <c r="M3444" s="749">
        <v>8838.44</v>
      </c>
      <c r="N3444" s="682"/>
      <c r="O3444" s="748"/>
      <c r="P3444" s="749"/>
    </row>
    <row r="3445" spans="1:16" x14ac:dyDescent="0.2">
      <c r="A3445" s="744">
        <v>480</v>
      </c>
      <c r="B3445" s="744" t="s">
        <v>1264</v>
      </c>
      <c r="C3445" s="744" t="s">
        <v>1201</v>
      </c>
      <c r="D3445" s="746" t="s">
        <v>8087</v>
      </c>
      <c r="E3445" s="750">
        <v>2100</v>
      </c>
      <c r="F3445" s="744" t="s">
        <v>9861</v>
      </c>
      <c r="G3445" s="737" t="s">
        <v>9862</v>
      </c>
      <c r="H3445" s="737" t="s">
        <v>9863</v>
      </c>
      <c r="I3445" s="737" t="s">
        <v>2625</v>
      </c>
      <c r="J3445" s="753" t="s">
        <v>2511</v>
      </c>
      <c r="K3445" s="682">
        <v>5</v>
      </c>
      <c r="L3445" s="748">
        <v>12</v>
      </c>
      <c r="M3445" s="749">
        <v>28357.360000000004</v>
      </c>
      <c r="N3445" s="682"/>
      <c r="O3445" s="748"/>
      <c r="P3445" s="749"/>
    </row>
    <row r="3446" spans="1:16" x14ac:dyDescent="0.2">
      <c r="A3446" s="744">
        <v>480</v>
      </c>
      <c r="B3446" s="744" t="s">
        <v>1264</v>
      </c>
      <c r="C3446" s="744" t="s">
        <v>1201</v>
      </c>
      <c r="D3446" s="746" t="s">
        <v>8015</v>
      </c>
      <c r="E3446" s="750">
        <v>5500</v>
      </c>
      <c r="F3446" s="744" t="s">
        <v>9864</v>
      </c>
      <c r="G3446" s="737" t="s">
        <v>9865</v>
      </c>
      <c r="H3446" s="737" t="s">
        <v>4106</v>
      </c>
      <c r="I3446" s="737" t="s">
        <v>2625</v>
      </c>
      <c r="J3446" s="753" t="s">
        <v>2511</v>
      </c>
      <c r="K3446" s="682">
        <v>1</v>
      </c>
      <c r="L3446" s="748">
        <v>12</v>
      </c>
      <c r="M3446" s="749">
        <v>71524.7</v>
      </c>
      <c r="N3446" s="682">
        <v>1</v>
      </c>
      <c r="O3446" s="748">
        <v>6</v>
      </c>
      <c r="P3446" s="749">
        <v>33710.759999999995</v>
      </c>
    </row>
    <row r="3447" spans="1:16" x14ac:dyDescent="0.2">
      <c r="A3447" s="744">
        <v>480</v>
      </c>
      <c r="B3447" s="744" t="s">
        <v>2598</v>
      </c>
      <c r="C3447" s="744" t="s">
        <v>1201</v>
      </c>
      <c r="D3447" s="746" t="s">
        <v>2614</v>
      </c>
      <c r="E3447" s="750">
        <v>1500</v>
      </c>
      <c r="F3447" s="744" t="s">
        <v>9866</v>
      </c>
      <c r="G3447" s="737" t="s">
        <v>9867</v>
      </c>
      <c r="H3447" s="737" t="s">
        <v>2519</v>
      </c>
      <c r="I3447" s="737" t="s">
        <v>2519</v>
      </c>
      <c r="J3447" s="753" t="s">
        <v>2519</v>
      </c>
      <c r="K3447" s="682">
        <v>5</v>
      </c>
      <c r="L3447" s="748">
        <v>12</v>
      </c>
      <c r="M3447" s="749">
        <v>23650</v>
      </c>
      <c r="N3447" s="682">
        <v>2</v>
      </c>
      <c r="O3447" s="748">
        <v>6</v>
      </c>
      <c r="P3447" s="749">
        <v>9930</v>
      </c>
    </row>
    <row r="3448" spans="1:16" x14ac:dyDescent="0.2">
      <c r="A3448" s="744">
        <v>480</v>
      </c>
      <c r="B3448" s="744" t="s">
        <v>2598</v>
      </c>
      <c r="C3448" s="744" t="s">
        <v>1201</v>
      </c>
      <c r="D3448" s="746" t="s">
        <v>2614</v>
      </c>
      <c r="E3448" s="750">
        <v>1500</v>
      </c>
      <c r="F3448" s="744" t="s">
        <v>9868</v>
      </c>
      <c r="G3448" s="737" t="s">
        <v>9869</v>
      </c>
      <c r="H3448" s="737" t="s">
        <v>6329</v>
      </c>
      <c r="I3448" s="737" t="s">
        <v>2526</v>
      </c>
      <c r="J3448" s="753" t="s">
        <v>2526</v>
      </c>
      <c r="K3448" s="682">
        <v>1</v>
      </c>
      <c r="L3448" s="748">
        <v>12</v>
      </c>
      <c r="M3448" s="749">
        <v>29403.610000000004</v>
      </c>
      <c r="N3448" s="682">
        <v>1</v>
      </c>
      <c r="O3448" s="748">
        <v>6</v>
      </c>
      <c r="P3448" s="749">
        <v>12673.49</v>
      </c>
    </row>
    <row r="3449" spans="1:16" x14ac:dyDescent="0.2">
      <c r="A3449" s="744">
        <v>480</v>
      </c>
      <c r="B3449" s="744" t="s">
        <v>1264</v>
      </c>
      <c r="C3449" s="744" t="s">
        <v>1201</v>
      </c>
      <c r="D3449" s="746" t="s">
        <v>9032</v>
      </c>
      <c r="E3449" s="750">
        <v>2500</v>
      </c>
      <c r="F3449" s="744" t="s">
        <v>9870</v>
      </c>
      <c r="G3449" s="737" t="s">
        <v>9871</v>
      </c>
      <c r="H3449" s="737" t="s">
        <v>2806</v>
      </c>
      <c r="I3449" s="737" t="s">
        <v>2625</v>
      </c>
      <c r="J3449" s="753" t="s">
        <v>2511</v>
      </c>
      <c r="K3449" s="682">
        <v>5</v>
      </c>
      <c r="L3449" s="748">
        <v>12</v>
      </c>
      <c r="M3449" s="749">
        <v>34932.660000000003</v>
      </c>
      <c r="N3449" s="682">
        <v>2</v>
      </c>
      <c r="O3449" s="748">
        <v>6</v>
      </c>
      <c r="P3449" s="749">
        <v>15661.43</v>
      </c>
    </row>
    <row r="3450" spans="1:16" x14ac:dyDescent="0.2">
      <c r="A3450" s="744">
        <v>480</v>
      </c>
      <c r="B3450" s="744" t="s">
        <v>2598</v>
      </c>
      <c r="C3450" s="744" t="s">
        <v>1201</v>
      </c>
      <c r="D3450" s="746" t="s">
        <v>2865</v>
      </c>
      <c r="E3450" s="750">
        <v>1800</v>
      </c>
      <c r="F3450" s="744" t="s">
        <v>9872</v>
      </c>
      <c r="G3450" s="737" t="s">
        <v>9873</v>
      </c>
      <c r="H3450" s="737" t="s">
        <v>2519</v>
      </c>
      <c r="I3450" s="737" t="s">
        <v>2519</v>
      </c>
      <c r="J3450" s="753" t="s">
        <v>2519</v>
      </c>
      <c r="K3450" s="682">
        <v>5</v>
      </c>
      <c r="L3450" s="748">
        <v>12</v>
      </c>
      <c r="M3450" s="749">
        <v>27058.739999999998</v>
      </c>
      <c r="N3450" s="682">
        <v>2</v>
      </c>
      <c r="O3450" s="748">
        <v>6</v>
      </c>
      <c r="P3450" s="749">
        <v>11670</v>
      </c>
    </row>
    <row r="3451" spans="1:16" ht="22.5" x14ac:dyDescent="0.2">
      <c r="A3451" s="744">
        <v>480</v>
      </c>
      <c r="B3451" s="744" t="s">
        <v>2598</v>
      </c>
      <c r="C3451" s="744" t="s">
        <v>1201</v>
      </c>
      <c r="D3451" s="746" t="s">
        <v>4601</v>
      </c>
      <c r="E3451" s="750">
        <v>1500</v>
      </c>
      <c r="F3451" s="744" t="s">
        <v>9874</v>
      </c>
      <c r="G3451" s="737" t="s">
        <v>9875</v>
      </c>
      <c r="H3451" s="737" t="s">
        <v>9876</v>
      </c>
      <c r="I3451" s="737" t="s">
        <v>2603</v>
      </c>
      <c r="J3451" s="753" t="s">
        <v>2547</v>
      </c>
      <c r="K3451" s="682">
        <v>1</v>
      </c>
      <c r="L3451" s="748">
        <v>12</v>
      </c>
      <c r="M3451" s="749">
        <v>28698.320000000003</v>
      </c>
      <c r="N3451" s="682">
        <v>1</v>
      </c>
      <c r="O3451" s="748">
        <v>6</v>
      </c>
      <c r="P3451" s="749">
        <v>12519.01</v>
      </c>
    </row>
    <row r="3452" spans="1:16" x14ac:dyDescent="0.2">
      <c r="A3452" s="744">
        <v>480</v>
      </c>
      <c r="B3452" s="744" t="s">
        <v>1264</v>
      </c>
      <c r="C3452" s="744" t="s">
        <v>1201</v>
      </c>
      <c r="D3452" s="746" t="s">
        <v>2746</v>
      </c>
      <c r="E3452" s="750">
        <v>1800</v>
      </c>
      <c r="F3452" s="744" t="s">
        <v>9877</v>
      </c>
      <c r="G3452" s="737" t="s">
        <v>9878</v>
      </c>
      <c r="H3452" s="737" t="s">
        <v>9879</v>
      </c>
      <c r="I3452" s="737" t="s">
        <v>2625</v>
      </c>
      <c r="J3452" s="753" t="s">
        <v>2511</v>
      </c>
      <c r="K3452" s="682">
        <v>1</v>
      </c>
      <c r="L3452" s="748">
        <v>12</v>
      </c>
      <c r="M3452" s="749">
        <v>32983.730000000003</v>
      </c>
      <c r="N3452" s="682">
        <v>1</v>
      </c>
      <c r="O3452" s="748">
        <v>6</v>
      </c>
      <c r="P3452" s="749">
        <v>14728.560000000001</v>
      </c>
    </row>
    <row r="3453" spans="1:16" x14ac:dyDescent="0.2">
      <c r="A3453" s="744">
        <v>480</v>
      </c>
      <c r="B3453" s="744" t="s">
        <v>1264</v>
      </c>
      <c r="C3453" s="744" t="s">
        <v>1201</v>
      </c>
      <c r="D3453" s="746" t="s">
        <v>2945</v>
      </c>
      <c r="E3453" s="750">
        <v>2500</v>
      </c>
      <c r="F3453" s="744" t="s">
        <v>9880</v>
      </c>
      <c r="G3453" s="737" t="s">
        <v>9881</v>
      </c>
      <c r="H3453" s="737" t="s">
        <v>2519</v>
      </c>
      <c r="I3453" s="737" t="s">
        <v>2519</v>
      </c>
      <c r="J3453" s="753" t="s">
        <v>2519</v>
      </c>
      <c r="K3453" s="682">
        <v>4</v>
      </c>
      <c r="L3453" s="748">
        <v>10</v>
      </c>
      <c r="M3453" s="749">
        <v>32546.690000000002</v>
      </c>
      <c r="N3453" s="682"/>
      <c r="O3453" s="748"/>
      <c r="P3453" s="749"/>
    </row>
    <row r="3454" spans="1:16" x14ac:dyDescent="0.2">
      <c r="A3454" s="744">
        <v>480</v>
      </c>
      <c r="B3454" s="744" t="s">
        <v>2598</v>
      </c>
      <c r="C3454" s="744" t="s">
        <v>1201</v>
      </c>
      <c r="D3454" s="746" t="s">
        <v>2614</v>
      </c>
      <c r="E3454" s="750">
        <v>1500</v>
      </c>
      <c r="F3454" s="744" t="s">
        <v>9882</v>
      </c>
      <c r="G3454" s="737" t="s">
        <v>9883</v>
      </c>
      <c r="H3454" s="737" t="s">
        <v>2509</v>
      </c>
      <c r="I3454" s="737" t="s">
        <v>2625</v>
      </c>
      <c r="J3454" s="753" t="s">
        <v>2511</v>
      </c>
      <c r="K3454" s="682">
        <v>5</v>
      </c>
      <c r="L3454" s="748">
        <v>12</v>
      </c>
      <c r="M3454" s="749">
        <v>23300</v>
      </c>
      <c r="N3454" s="682">
        <v>2</v>
      </c>
      <c r="O3454" s="748">
        <v>6</v>
      </c>
      <c r="P3454" s="749">
        <v>9880</v>
      </c>
    </row>
    <row r="3455" spans="1:16" x14ac:dyDescent="0.2">
      <c r="A3455" s="744">
        <v>480</v>
      </c>
      <c r="B3455" s="744" t="s">
        <v>3203</v>
      </c>
      <c r="C3455" s="744" t="s">
        <v>1201</v>
      </c>
      <c r="D3455" s="746" t="s">
        <v>2611</v>
      </c>
      <c r="E3455" s="750">
        <v>1500</v>
      </c>
      <c r="F3455" s="744" t="s">
        <v>9884</v>
      </c>
      <c r="G3455" s="737" t="s">
        <v>9885</v>
      </c>
      <c r="H3455" s="737" t="s">
        <v>2519</v>
      </c>
      <c r="I3455" s="737" t="s">
        <v>2519</v>
      </c>
      <c r="J3455" s="753" t="s">
        <v>2519</v>
      </c>
      <c r="K3455" s="682">
        <v>1</v>
      </c>
      <c r="L3455" s="748">
        <v>2</v>
      </c>
      <c r="M3455" s="749">
        <v>6850.83</v>
      </c>
      <c r="N3455" s="682"/>
      <c r="O3455" s="748"/>
      <c r="P3455" s="749"/>
    </row>
    <row r="3456" spans="1:16" x14ac:dyDescent="0.2">
      <c r="A3456" s="744">
        <v>480</v>
      </c>
      <c r="B3456" s="744" t="s">
        <v>1264</v>
      </c>
      <c r="C3456" s="744" t="s">
        <v>1201</v>
      </c>
      <c r="D3456" s="746" t="s">
        <v>9886</v>
      </c>
      <c r="E3456" s="750">
        <v>2500</v>
      </c>
      <c r="F3456" s="744" t="s">
        <v>9887</v>
      </c>
      <c r="G3456" s="737" t="s">
        <v>9888</v>
      </c>
      <c r="H3456" s="737" t="s">
        <v>2519</v>
      </c>
      <c r="I3456" s="737" t="s">
        <v>2519</v>
      </c>
      <c r="J3456" s="753" t="s">
        <v>2519</v>
      </c>
      <c r="K3456" s="682">
        <v>2</v>
      </c>
      <c r="L3456" s="748">
        <v>5</v>
      </c>
      <c r="M3456" s="749">
        <v>15979.83</v>
      </c>
      <c r="N3456" s="682"/>
      <c r="O3456" s="748"/>
      <c r="P3456" s="749"/>
    </row>
    <row r="3457" spans="1:16" x14ac:dyDescent="0.2">
      <c r="A3457" s="744">
        <v>480</v>
      </c>
      <c r="B3457" s="744" t="s">
        <v>1264</v>
      </c>
      <c r="C3457" s="744" t="s">
        <v>1201</v>
      </c>
      <c r="D3457" s="746" t="s">
        <v>3537</v>
      </c>
      <c r="E3457" s="750">
        <v>1500</v>
      </c>
      <c r="F3457" s="744" t="s">
        <v>9889</v>
      </c>
      <c r="G3457" s="737" t="s">
        <v>9890</v>
      </c>
      <c r="H3457" s="737" t="s">
        <v>2583</v>
      </c>
      <c r="I3457" s="737" t="s">
        <v>2526</v>
      </c>
      <c r="J3457" s="753" t="s">
        <v>2526</v>
      </c>
      <c r="K3457" s="682">
        <v>1</v>
      </c>
      <c r="L3457" s="748">
        <v>12</v>
      </c>
      <c r="M3457" s="749">
        <v>29461.800000000003</v>
      </c>
      <c r="N3457" s="682">
        <v>1</v>
      </c>
      <c r="O3457" s="748">
        <v>6</v>
      </c>
      <c r="P3457" s="749">
        <v>12863.33</v>
      </c>
    </row>
    <row r="3458" spans="1:16" x14ac:dyDescent="0.2">
      <c r="A3458" s="744">
        <v>480</v>
      </c>
      <c r="B3458" s="744" t="s">
        <v>1264</v>
      </c>
      <c r="C3458" s="744" t="s">
        <v>1201</v>
      </c>
      <c r="D3458" s="746" t="s">
        <v>4746</v>
      </c>
      <c r="E3458" s="750">
        <v>2500</v>
      </c>
      <c r="F3458" s="744" t="s">
        <v>9891</v>
      </c>
      <c r="G3458" s="737" t="s">
        <v>9892</v>
      </c>
      <c r="H3458" s="737" t="s">
        <v>9893</v>
      </c>
      <c r="I3458" s="737" t="s">
        <v>2625</v>
      </c>
      <c r="J3458" s="753" t="s">
        <v>2511</v>
      </c>
      <c r="K3458" s="682">
        <v>5</v>
      </c>
      <c r="L3458" s="748">
        <v>12</v>
      </c>
      <c r="M3458" s="749">
        <v>33070.449999999997</v>
      </c>
      <c r="N3458" s="682">
        <v>2</v>
      </c>
      <c r="O3458" s="748">
        <v>6</v>
      </c>
      <c r="P3458" s="749">
        <v>15846.67</v>
      </c>
    </row>
    <row r="3459" spans="1:16" x14ac:dyDescent="0.2">
      <c r="A3459" s="744">
        <v>480</v>
      </c>
      <c r="B3459" s="744" t="s">
        <v>2598</v>
      </c>
      <c r="C3459" s="744" t="s">
        <v>1201</v>
      </c>
      <c r="D3459" s="746" t="s">
        <v>2614</v>
      </c>
      <c r="E3459" s="750">
        <v>1500</v>
      </c>
      <c r="F3459" s="744" t="s">
        <v>9894</v>
      </c>
      <c r="G3459" s="737" t="s">
        <v>9895</v>
      </c>
      <c r="H3459" s="737" t="s">
        <v>6613</v>
      </c>
      <c r="I3459" s="737" t="s">
        <v>2526</v>
      </c>
      <c r="J3459" s="753" t="s">
        <v>2526</v>
      </c>
      <c r="K3459" s="682">
        <v>1</v>
      </c>
      <c r="L3459" s="748">
        <v>12</v>
      </c>
      <c r="M3459" s="749">
        <v>29632.639999999996</v>
      </c>
      <c r="N3459" s="682">
        <v>1</v>
      </c>
      <c r="O3459" s="748">
        <v>6</v>
      </c>
      <c r="P3459" s="749">
        <v>12913.6</v>
      </c>
    </row>
    <row r="3460" spans="1:16" x14ac:dyDescent="0.2">
      <c r="A3460" s="744">
        <v>480</v>
      </c>
      <c r="B3460" s="744" t="s">
        <v>2598</v>
      </c>
      <c r="C3460" s="744" t="s">
        <v>1201</v>
      </c>
      <c r="D3460" s="746" t="s">
        <v>2641</v>
      </c>
      <c r="E3460" s="750">
        <v>2100</v>
      </c>
      <c r="F3460" s="744" t="s">
        <v>9896</v>
      </c>
      <c r="G3460" s="737" t="s">
        <v>9897</v>
      </c>
      <c r="H3460" s="737" t="s">
        <v>9898</v>
      </c>
      <c r="I3460" s="737" t="s">
        <v>2625</v>
      </c>
      <c r="J3460" s="753" t="s">
        <v>2511</v>
      </c>
      <c r="K3460" s="682">
        <v>1</v>
      </c>
      <c r="L3460" s="748">
        <v>12</v>
      </c>
      <c r="M3460" s="749">
        <v>36644.370000000003</v>
      </c>
      <c r="N3460" s="682">
        <v>1</v>
      </c>
      <c r="O3460" s="748">
        <v>6</v>
      </c>
      <c r="P3460" s="749">
        <v>16514.12</v>
      </c>
    </row>
    <row r="3461" spans="1:16" x14ac:dyDescent="0.2">
      <c r="A3461" s="744">
        <v>480</v>
      </c>
      <c r="B3461" s="744" t="s">
        <v>2598</v>
      </c>
      <c r="C3461" s="744" t="s">
        <v>1201</v>
      </c>
      <c r="D3461" s="746" t="s">
        <v>4601</v>
      </c>
      <c r="E3461" s="750">
        <v>1500</v>
      </c>
      <c r="F3461" s="744" t="s">
        <v>9899</v>
      </c>
      <c r="G3461" s="737" t="s">
        <v>9900</v>
      </c>
      <c r="H3461" s="737" t="s">
        <v>9901</v>
      </c>
      <c r="I3461" s="737" t="s">
        <v>2625</v>
      </c>
      <c r="J3461" s="753" t="s">
        <v>2511</v>
      </c>
      <c r="K3461" s="682">
        <v>1</v>
      </c>
      <c r="L3461" s="748">
        <v>12</v>
      </c>
      <c r="M3461" s="749">
        <v>29536.799999999999</v>
      </c>
      <c r="N3461" s="682">
        <v>1</v>
      </c>
      <c r="O3461" s="748">
        <v>6</v>
      </c>
      <c r="P3461" s="749">
        <v>12929.869999999999</v>
      </c>
    </row>
    <row r="3462" spans="1:16" x14ac:dyDescent="0.2">
      <c r="A3462" s="744">
        <v>480</v>
      </c>
      <c r="B3462" s="744" t="s">
        <v>2598</v>
      </c>
      <c r="C3462" s="744" t="s">
        <v>1201</v>
      </c>
      <c r="D3462" s="746" t="s">
        <v>2611</v>
      </c>
      <c r="E3462" s="750">
        <v>1500</v>
      </c>
      <c r="F3462" s="744" t="s">
        <v>9902</v>
      </c>
      <c r="G3462" s="737" t="s">
        <v>9903</v>
      </c>
      <c r="H3462" s="737" t="s">
        <v>9904</v>
      </c>
      <c r="I3462" s="737" t="s">
        <v>2625</v>
      </c>
      <c r="J3462" s="753" t="s">
        <v>2511</v>
      </c>
      <c r="K3462" s="682">
        <v>5</v>
      </c>
      <c r="L3462" s="748">
        <v>12</v>
      </c>
      <c r="M3462" s="749">
        <v>23517.690000000002</v>
      </c>
      <c r="N3462" s="682">
        <v>2</v>
      </c>
      <c r="O3462" s="748">
        <v>6</v>
      </c>
      <c r="P3462" s="749">
        <v>9792.82</v>
      </c>
    </row>
    <row r="3463" spans="1:16" x14ac:dyDescent="0.2">
      <c r="A3463" s="744">
        <v>480</v>
      </c>
      <c r="B3463" s="744" t="s">
        <v>1264</v>
      </c>
      <c r="C3463" s="744" t="s">
        <v>1201</v>
      </c>
      <c r="D3463" s="746" t="s">
        <v>7582</v>
      </c>
      <c r="E3463" s="750">
        <v>4500</v>
      </c>
      <c r="F3463" s="744" t="s">
        <v>9905</v>
      </c>
      <c r="G3463" s="737" t="s">
        <v>9906</v>
      </c>
      <c r="H3463" s="737" t="s">
        <v>2873</v>
      </c>
      <c r="I3463" s="737" t="s">
        <v>2625</v>
      </c>
      <c r="J3463" s="753" t="s">
        <v>2511</v>
      </c>
      <c r="K3463" s="682">
        <v>5</v>
      </c>
      <c r="L3463" s="748">
        <v>12</v>
      </c>
      <c r="M3463" s="749">
        <v>59140.619999999995</v>
      </c>
      <c r="N3463" s="682">
        <v>2</v>
      </c>
      <c r="O3463" s="748">
        <v>6</v>
      </c>
      <c r="P3463" s="749">
        <v>27161.559999999998</v>
      </c>
    </row>
    <row r="3464" spans="1:16" x14ac:dyDescent="0.2">
      <c r="A3464" s="744">
        <v>480</v>
      </c>
      <c r="B3464" s="744" t="s">
        <v>3203</v>
      </c>
      <c r="C3464" s="744" t="s">
        <v>1201</v>
      </c>
      <c r="D3464" s="746" t="s">
        <v>2690</v>
      </c>
      <c r="E3464" s="750">
        <v>1500</v>
      </c>
      <c r="F3464" s="744" t="s">
        <v>9907</v>
      </c>
      <c r="G3464" s="737" t="s">
        <v>9908</v>
      </c>
      <c r="H3464" s="737" t="s">
        <v>2587</v>
      </c>
      <c r="I3464" s="737" t="s">
        <v>2526</v>
      </c>
      <c r="J3464" s="753" t="s">
        <v>2526</v>
      </c>
      <c r="K3464" s="682">
        <v>1</v>
      </c>
      <c r="L3464" s="748">
        <v>4</v>
      </c>
      <c r="M3464" s="749">
        <v>11972.489999999998</v>
      </c>
      <c r="N3464" s="682"/>
      <c r="O3464" s="748"/>
      <c r="P3464" s="749"/>
    </row>
    <row r="3465" spans="1:16" x14ac:dyDescent="0.2">
      <c r="A3465" s="744">
        <v>480</v>
      </c>
      <c r="B3465" s="744" t="s">
        <v>2598</v>
      </c>
      <c r="C3465" s="744" t="s">
        <v>1201</v>
      </c>
      <c r="D3465" s="746" t="s">
        <v>2611</v>
      </c>
      <c r="E3465" s="750">
        <v>1500</v>
      </c>
      <c r="F3465" s="744" t="s">
        <v>9909</v>
      </c>
      <c r="G3465" s="737" t="s">
        <v>9910</v>
      </c>
      <c r="H3465" s="737" t="s">
        <v>2519</v>
      </c>
      <c r="I3465" s="737" t="s">
        <v>2519</v>
      </c>
      <c r="J3465" s="753" t="s">
        <v>2519</v>
      </c>
      <c r="K3465" s="682">
        <v>3</v>
      </c>
      <c r="L3465" s="748">
        <v>9</v>
      </c>
      <c r="M3465" s="749">
        <v>15164.060000000001</v>
      </c>
      <c r="N3465" s="682">
        <v>2</v>
      </c>
      <c r="O3465" s="748">
        <v>6</v>
      </c>
      <c r="P3465" s="749">
        <v>9850.31</v>
      </c>
    </row>
    <row r="3466" spans="1:16" x14ac:dyDescent="0.2">
      <c r="A3466" s="744">
        <v>480</v>
      </c>
      <c r="B3466" s="744" t="s">
        <v>2598</v>
      </c>
      <c r="C3466" s="744" t="s">
        <v>1201</v>
      </c>
      <c r="D3466" s="746" t="s">
        <v>2614</v>
      </c>
      <c r="E3466" s="750">
        <v>1500</v>
      </c>
      <c r="F3466" s="744" t="s">
        <v>9911</v>
      </c>
      <c r="G3466" s="737" t="s">
        <v>9912</v>
      </c>
      <c r="H3466" s="737" t="s">
        <v>2587</v>
      </c>
      <c r="I3466" s="737" t="s">
        <v>2526</v>
      </c>
      <c r="J3466" s="753" t="s">
        <v>2526</v>
      </c>
      <c r="K3466" s="682">
        <v>1</v>
      </c>
      <c r="L3466" s="748">
        <v>12</v>
      </c>
      <c r="M3466" s="749">
        <v>29415.42</v>
      </c>
      <c r="N3466" s="682">
        <v>1</v>
      </c>
      <c r="O3466" s="748">
        <v>6</v>
      </c>
      <c r="P3466" s="749">
        <v>12863.32</v>
      </c>
    </row>
    <row r="3467" spans="1:16" ht="22.5" x14ac:dyDescent="0.2">
      <c r="A3467" s="744">
        <v>480</v>
      </c>
      <c r="B3467" s="744" t="s">
        <v>2598</v>
      </c>
      <c r="C3467" s="744" t="s">
        <v>1201</v>
      </c>
      <c r="D3467" s="746" t="s">
        <v>2700</v>
      </c>
      <c r="E3467" s="750">
        <v>1500</v>
      </c>
      <c r="F3467" s="744" t="s">
        <v>9913</v>
      </c>
      <c r="G3467" s="737" t="s">
        <v>9914</v>
      </c>
      <c r="H3467" s="737" t="s">
        <v>3655</v>
      </c>
      <c r="I3467" s="737" t="s">
        <v>2625</v>
      </c>
      <c r="J3467" s="753" t="s">
        <v>2511</v>
      </c>
      <c r="K3467" s="682">
        <v>1</v>
      </c>
      <c r="L3467" s="748">
        <v>12</v>
      </c>
      <c r="M3467" s="749">
        <v>28041.559999999998</v>
      </c>
      <c r="N3467" s="682">
        <v>1</v>
      </c>
      <c r="O3467" s="748">
        <v>6</v>
      </c>
      <c r="P3467" s="749">
        <v>12585.67</v>
      </c>
    </row>
    <row r="3468" spans="1:16" x14ac:dyDescent="0.2">
      <c r="A3468" s="744">
        <v>480</v>
      </c>
      <c r="B3468" s="744" t="s">
        <v>2598</v>
      </c>
      <c r="C3468" s="744" t="s">
        <v>1201</v>
      </c>
      <c r="D3468" s="746" t="s">
        <v>6974</v>
      </c>
      <c r="E3468" s="750">
        <v>1500</v>
      </c>
      <c r="F3468" s="744" t="s">
        <v>9915</v>
      </c>
      <c r="G3468" s="737" t="s">
        <v>9916</v>
      </c>
      <c r="H3468" s="737" t="s">
        <v>9917</v>
      </c>
      <c r="I3468" s="737" t="s">
        <v>2625</v>
      </c>
      <c r="J3468" s="753" t="s">
        <v>2511</v>
      </c>
      <c r="K3468" s="682">
        <v>1</v>
      </c>
      <c r="L3468" s="748">
        <v>12</v>
      </c>
      <c r="M3468" s="749">
        <v>29298.480000000003</v>
      </c>
      <c r="N3468" s="682">
        <v>1</v>
      </c>
      <c r="O3468" s="748">
        <v>6</v>
      </c>
      <c r="P3468" s="749">
        <v>12899.310000000001</v>
      </c>
    </row>
    <row r="3469" spans="1:16" x14ac:dyDescent="0.2">
      <c r="A3469" s="744">
        <v>480</v>
      </c>
      <c r="B3469" s="744" t="s">
        <v>2598</v>
      </c>
      <c r="C3469" s="744" t="s">
        <v>1201</v>
      </c>
      <c r="D3469" s="746" t="s">
        <v>2611</v>
      </c>
      <c r="E3469" s="750">
        <v>1500</v>
      </c>
      <c r="F3469" s="744" t="s">
        <v>9918</v>
      </c>
      <c r="G3469" s="737" t="s">
        <v>9919</v>
      </c>
      <c r="H3469" s="737" t="s">
        <v>9920</v>
      </c>
      <c r="I3469" s="737" t="s">
        <v>2625</v>
      </c>
      <c r="J3469" s="753" t="s">
        <v>2511</v>
      </c>
      <c r="K3469" s="682">
        <v>5</v>
      </c>
      <c r="L3469" s="748">
        <v>12</v>
      </c>
      <c r="M3469" s="749">
        <v>23688.020000000004</v>
      </c>
      <c r="N3469" s="682">
        <v>2</v>
      </c>
      <c r="O3469" s="748">
        <v>6</v>
      </c>
      <c r="P3469" s="749">
        <v>9925.31</v>
      </c>
    </row>
    <row r="3470" spans="1:16" x14ac:dyDescent="0.2">
      <c r="A3470" s="744">
        <v>480</v>
      </c>
      <c r="B3470" s="744" t="s">
        <v>2598</v>
      </c>
      <c r="C3470" s="744" t="s">
        <v>1201</v>
      </c>
      <c r="D3470" s="746" t="s">
        <v>2865</v>
      </c>
      <c r="E3470" s="750">
        <v>1800</v>
      </c>
      <c r="F3470" s="744" t="s">
        <v>9921</v>
      </c>
      <c r="G3470" s="737" t="s">
        <v>9922</v>
      </c>
      <c r="H3470" s="737" t="s">
        <v>9923</v>
      </c>
      <c r="I3470" s="737" t="s">
        <v>2625</v>
      </c>
      <c r="J3470" s="753" t="s">
        <v>2511</v>
      </c>
      <c r="K3470" s="682">
        <v>5</v>
      </c>
      <c r="L3470" s="748">
        <v>12</v>
      </c>
      <c r="M3470" s="749">
        <v>27181.079999999998</v>
      </c>
      <c r="N3470" s="682">
        <v>2</v>
      </c>
      <c r="O3470" s="748">
        <v>6</v>
      </c>
      <c r="P3470" s="749">
        <v>11664.49</v>
      </c>
    </row>
    <row r="3471" spans="1:16" ht="22.5" x14ac:dyDescent="0.2">
      <c r="A3471" s="744">
        <v>480</v>
      </c>
      <c r="B3471" s="744" t="s">
        <v>2598</v>
      </c>
      <c r="C3471" s="744" t="s">
        <v>1201</v>
      </c>
      <c r="D3471" s="746" t="s">
        <v>2604</v>
      </c>
      <c r="E3471" s="750">
        <v>1500</v>
      </c>
      <c r="F3471" s="744" t="s">
        <v>9924</v>
      </c>
      <c r="G3471" s="737" t="s">
        <v>9925</v>
      </c>
      <c r="H3471" s="737" t="s">
        <v>9926</v>
      </c>
      <c r="I3471" s="737" t="s">
        <v>2625</v>
      </c>
      <c r="J3471" s="753" t="s">
        <v>2511</v>
      </c>
      <c r="K3471" s="682">
        <v>1</v>
      </c>
      <c r="L3471" s="748">
        <v>12</v>
      </c>
      <c r="M3471" s="749">
        <v>27025.839999999989</v>
      </c>
      <c r="N3471" s="682">
        <v>1</v>
      </c>
      <c r="O3471" s="748">
        <v>6</v>
      </c>
      <c r="P3471" s="749">
        <v>12307.03</v>
      </c>
    </row>
    <row r="3472" spans="1:16" x14ac:dyDescent="0.2">
      <c r="A3472" s="744">
        <v>480</v>
      </c>
      <c r="B3472" s="744" t="s">
        <v>1264</v>
      </c>
      <c r="C3472" s="744" t="s">
        <v>1201</v>
      </c>
      <c r="D3472" s="746" t="s">
        <v>3274</v>
      </c>
      <c r="E3472" s="750">
        <v>2100</v>
      </c>
      <c r="F3472" s="744" t="s">
        <v>9927</v>
      </c>
      <c r="G3472" s="737" t="s">
        <v>9928</v>
      </c>
      <c r="H3472" s="737" t="s">
        <v>2509</v>
      </c>
      <c r="I3472" s="737" t="s">
        <v>2625</v>
      </c>
      <c r="J3472" s="753" t="s">
        <v>2511</v>
      </c>
      <c r="K3472" s="682">
        <v>3</v>
      </c>
      <c r="L3472" s="748">
        <v>5</v>
      </c>
      <c r="M3472" s="749">
        <v>16762.88</v>
      </c>
      <c r="N3472" s="682"/>
      <c r="O3472" s="748"/>
      <c r="P3472" s="749"/>
    </row>
    <row r="3473" spans="1:16" x14ac:dyDescent="0.2">
      <c r="A3473" s="744">
        <v>480</v>
      </c>
      <c r="B3473" s="744" t="s">
        <v>2598</v>
      </c>
      <c r="C3473" s="744" t="s">
        <v>1201</v>
      </c>
      <c r="D3473" s="746" t="s">
        <v>2614</v>
      </c>
      <c r="E3473" s="750">
        <v>1500</v>
      </c>
      <c r="F3473" s="744" t="s">
        <v>9929</v>
      </c>
      <c r="G3473" s="737" t="s">
        <v>9930</v>
      </c>
      <c r="H3473" s="737" t="s">
        <v>2617</v>
      </c>
      <c r="I3473" s="737" t="s">
        <v>2526</v>
      </c>
      <c r="J3473" s="753" t="s">
        <v>2526</v>
      </c>
      <c r="K3473" s="682">
        <v>1</v>
      </c>
      <c r="L3473" s="748">
        <v>12</v>
      </c>
      <c r="M3473" s="749">
        <v>29625.82</v>
      </c>
      <c r="N3473" s="682">
        <v>1</v>
      </c>
      <c r="O3473" s="748">
        <v>6</v>
      </c>
      <c r="P3473" s="749">
        <v>12756.81</v>
      </c>
    </row>
    <row r="3474" spans="1:16" x14ac:dyDescent="0.2">
      <c r="A3474" s="744">
        <v>480</v>
      </c>
      <c r="B3474" s="744" t="s">
        <v>1264</v>
      </c>
      <c r="C3474" s="744" t="s">
        <v>1201</v>
      </c>
      <c r="D3474" s="746" t="s">
        <v>2650</v>
      </c>
      <c r="E3474" s="750">
        <v>2100</v>
      </c>
      <c r="F3474" s="744" t="s">
        <v>9931</v>
      </c>
      <c r="G3474" s="737" t="s">
        <v>9932</v>
      </c>
      <c r="H3474" s="737" t="s">
        <v>2624</v>
      </c>
      <c r="I3474" s="737" t="s">
        <v>2625</v>
      </c>
      <c r="J3474" s="753" t="s">
        <v>2511</v>
      </c>
      <c r="K3474" s="682">
        <v>7</v>
      </c>
      <c r="L3474" s="748">
        <v>12</v>
      </c>
      <c r="M3474" s="749">
        <v>30886.29</v>
      </c>
      <c r="N3474" s="682">
        <v>2</v>
      </c>
      <c r="O3474" s="748">
        <v>6</v>
      </c>
      <c r="P3474" s="749">
        <v>13530</v>
      </c>
    </row>
    <row r="3475" spans="1:16" ht="22.5" x14ac:dyDescent="0.2">
      <c r="A3475" s="744">
        <v>480</v>
      </c>
      <c r="B3475" s="744" t="s">
        <v>3203</v>
      </c>
      <c r="C3475" s="744" t="s">
        <v>1201</v>
      </c>
      <c r="D3475" s="746" t="s">
        <v>2614</v>
      </c>
      <c r="E3475" s="750">
        <v>1500</v>
      </c>
      <c r="F3475" s="744" t="s">
        <v>9933</v>
      </c>
      <c r="G3475" s="737" t="s">
        <v>9934</v>
      </c>
      <c r="H3475" s="737" t="s">
        <v>2873</v>
      </c>
      <c r="I3475" s="737" t="s">
        <v>2625</v>
      </c>
      <c r="J3475" s="753" t="s">
        <v>2511</v>
      </c>
      <c r="K3475" s="682">
        <v>3</v>
      </c>
      <c r="L3475" s="748">
        <v>7</v>
      </c>
      <c r="M3475" s="749">
        <v>19203.630000000005</v>
      </c>
      <c r="N3475" s="682"/>
      <c r="O3475" s="748"/>
      <c r="P3475" s="749"/>
    </row>
    <row r="3476" spans="1:16" x14ac:dyDescent="0.2">
      <c r="A3476" s="744">
        <v>480</v>
      </c>
      <c r="B3476" s="744" t="s">
        <v>1264</v>
      </c>
      <c r="C3476" s="744" t="s">
        <v>1201</v>
      </c>
      <c r="D3476" s="746" t="s">
        <v>9935</v>
      </c>
      <c r="E3476" s="750">
        <v>2100</v>
      </c>
      <c r="F3476" s="744" t="s">
        <v>9936</v>
      </c>
      <c r="G3476" s="737" t="s">
        <v>9937</v>
      </c>
      <c r="H3476" s="737" t="s">
        <v>2519</v>
      </c>
      <c r="I3476" s="737" t="s">
        <v>2519</v>
      </c>
      <c r="J3476" s="753" t="s">
        <v>2519</v>
      </c>
      <c r="K3476" s="682">
        <v>3</v>
      </c>
      <c r="L3476" s="748">
        <v>8</v>
      </c>
      <c r="M3476" s="749">
        <v>22022.32</v>
      </c>
      <c r="N3476" s="682"/>
      <c r="O3476" s="748"/>
      <c r="P3476" s="749"/>
    </row>
    <row r="3477" spans="1:16" x14ac:dyDescent="0.2">
      <c r="A3477" s="744">
        <v>480</v>
      </c>
      <c r="B3477" s="744" t="s">
        <v>2598</v>
      </c>
      <c r="C3477" s="744" t="s">
        <v>1201</v>
      </c>
      <c r="D3477" s="746" t="s">
        <v>2865</v>
      </c>
      <c r="E3477" s="750">
        <v>1800</v>
      </c>
      <c r="F3477" s="744" t="s">
        <v>9938</v>
      </c>
      <c r="G3477" s="737" t="s">
        <v>9939</v>
      </c>
      <c r="H3477" s="737" t="s">
        <v>2624</v>
      </c>
      <c r="I3477" s="737" t="s">
        <v>2625</v>
      </c>
      <c r="J3477" s="753" t="s">
        <v>2511</v>
      </c>
      <c r="K3477" s="682">
        <v>5</v>
      </c>
      <c r="L3477" s="748">
        <v>12</v>
      </c>
      <c r="M3477" s="749">
        <v>26667.579999999994</v>
      </c>
      <c r="N3477" s="682">
        <v>2</v>
      </c>
      <c r="O3477" s="748">
        <v>6</v>
      </c>
      <c r="P3477" s="749">
        <v>11595.61</v>
      </c>
    </row>
    <row r="3478" spans="1:16" ht="22.5" x14ac:dyDescent="0.2">
      <c r="A3478" s="744">
        <v>480</v>
      </c>
      <c r="B3478" s="744" t="s">
        <v>1264</v>
      </c>
      <c r="C3478" s="744" t="s">
        <v>1201</v>
      </c>
      <c r="D3478" s="746" t="s">
        <v>3553</v>
      </c>
      <c r="E3478" s="750">
        <v>3500</v>
      </c>
      <c r="F3478" s="744" t="s">
        <v>9940</v>
      </c>
      <c r="G3478" s="737" t="s">
        <v>9941</v>
      </c>
      <c r="H3478" s="737" t="s">
        <v>9942</v>
      </c>
      <c r="I3478" s="737" t="s">
        <v>2625</v>
      </c>
      <c r="J3478" s="753" t="s">
        <v>2511</v>
      </c>
      <c r="K3478" s="682">
        <v>2</v>
      </c>
      <c r="L3478" s="748">
        <v>4</v>
      </c>
      <c r="M3478" s="749">
        <v>22286.76</v>
      </c>
      <c r="N3478" s="682"/>
      <c r="O3478" s="748"/>
      <c r="P3478" s="749"/>
    </row>
    <row r="3479" spans="1:16" x14ac:dyDescent="0.2">
      <c r="A3479" s="744">
        <v>480</v>
      </c>
      <c r="B3479" s="744" t="s">
        <v>1264</v>
      </c>
      <c r="C3479" s="744" t="s">
        <v>1201</v>
      </c>
      <c r="D3479" s="746" t="s">
        <v>2746</v>
      </c>
      <c r="E3479" s="750">
        <v>1500</v>
      </c>
      <c r="F3479" s="744" t="s">
        <v>9943</v>
      </c>
      <c r="G3479" s="737" t="s">
        <v>9944</v>
      </c>
      <c r="H3479" s="737" t="s">
        <v>2587</v>
      </c>
      <c r="I3479" s="737" t="s">
        <v>2526</v>
      </c>
      <c r="J3479" s="753" t="s">
        <v>2526</v>
      </c>
      <c r="K3479" s="682">
        <v>5</v>
      </c>
      <c r="L3479" s="748">
        <v>12</v>
      </c>
      <c r="M3479" s="749">
        <v>29505.96</v>
      </c>
      <c r="N3479" s="682">
        <v>2</v>
      </c>
      <c r="O3479" s="748">
        <v>6</v>
      </c>
      <c r="P3479" s="749">
        <v>12929.03</v>
      </c>
    </row>
    <row r="3480" spans="1:16" ht="22.5" x14ac:dyDescent="0.2">
      <c r="A3480" s="744">
        <v>480</v>
      </c>
      <c r="B3480" s="744" t="s">
        <v>2598</v>
      </c>
      <c r="C3480" s="744" t="s">
        <v>1201</v>
      </c>
      <c r="D3480" s="746" t="s">
        <v>2700</v>
      </c>
      <c r="E3480" s="750">
        <v>1800</v>
      </c>
      <c r="F3480" s="744" t="s">
        <v>9945</v>
      </c>
      <c r="G3480" s="737" t="s">
        <v>9946</v>
      </c>
      <c r="H3480" s="737" t="s">
        <v>2873</v>
      </c>
      <c r="I3480" s="737" t="s">
        <v>2625</v>
      </c>
      <c r="J3480" s="753" t="s">
        <v>2511</v>
      </c>
      <c r="K3480" s="682">
        <v>5</v>
      </c>
      <c r="L3480" s="748">
        <v>12</v>
      </c>
      <c r="M3480" s="749">
        <v>33107.81</v>
      </c>
      <c r="N3480" s="682">
        <v>2</v>
      </c>
      <c r="O3480" s="748">
        <v>6</v>
      </c>
      <c r="P3480" s="749">
        <v>14571.55</v>
      </c>
    </row>
    <row r="3481" spans="1:16" ht="22.5" x14ac:dyDescent="0.2">
      <c r="A3481" s="744">
        <v>480</v>
      </c>
      <c r="B3481" s="744" t="s">
        <v>2598</v>
      </c>
      <c r="C3481" s="744" t="s">
        <v>1201</v>
      </c>
      <c r="D3481" s="746" t="s">
        <v>4241</v>
      </c>
      <c r="E3481" s="750">
        <v>1500</v>
      </c>
      <c r="F3481" s="744" t="s">
        <v>9947</v>
      </c>
      <c r="G3481" s="737" t="s">
        <v>9948</v>
      </c>
      <c r="H3481" s="737" t="s">
        <v>9949</v>
      </c>
      <c r="I3481" s="737" t="s">
        <v>2603</v>
      </c>
      <c r="J3481" s="753" t="s">
        <v>2547</v>
      </c>
      <c r="K3481" s="682">
        <v>1</v>
      </c>
      <c r="L3481" s="748">
        <v>12</v>
      </c>
      <c r="M3481" s="749">
        <v>29454.919999999995</v>
      </c>
      <c r="N3481" s="682">
        <v>1</v>
      </c>
      <c r="O3481" s="748">
        <v>6</v>
      </c>
      <c r="P3481" s="749">
        <v>12862.92</v>
      </c>
    </row>
    <row r="3482" spans="1:16" x14ac:dyDescent="0.2">
      <c r="A3482" s="744">
        <v>480</v>
      </c>
      <c r="B3482" s="744" t="s">
        <v>1264</v>
      </c>
      <c r="C3482" s="744" t="s">
        <v>1201</v>
      </c>
      <c r="D3482" s="746" t="s">
        <v>2641</v>
      </c>
      <c r="E3482" s="750">
        <v>2500</v>
      </c>
      <c r="F3482" s="744" t="s">
        <v>9950</v>
      </c>
      <c r="G3482" s="737" t="s">
        <v>9951</v>
      </c>
      <c r="H3482" s="737" t="s">
        <v>9952</v>
      </c>
      <c r="I3482" s="737" t="s">
        <v>2526</v>
      </c>
      <c r="J3482" s="753" t="s">
        <v>2526</v>
      </c>
      <c r="K3482" s="682">
        <v>5</v>
      </c>
      <c r="L3482" s="748">
        <v>12</v>
      </c>
      <c r="M3482" s="749">
        <v>40374.170000000006</v>
      </c>
      <c r="N3482" s="682">
        <v>2</v>
      </c>
      <c r="O3482" s="748">
        <v>6</v>
      </c>
      <c r="P3482" s="749">
        <v>18493.120000000003</v>
      </c>
    </row>
    <row r="3483" spans="1:16" ht="22.5" x14ac:dyDescent="0.2">
      <c r="A3483" s="744">
        <v>480</v>
      </c>
      <c r="B3483" s="744" t="s">
        <v>2598</v>
      </c>
      <c r="C3483" s="744" t="s">
        <v>1201</v>
      </c>
      <c r="D3483" s="746" t="s">
        <v>2700</v>
      </c>
      <c r="E3483" s="750">
        <v>1800</v>
      </c>
      <c r="F3483" s="744" t="s">
        <v>9953</v>
      </c>
      <c r="G3483" s="737" t="s">
        <v>9954</v>
      </c>
      <c r="H3483" s="737" t="s">
        <v>2640</v>
      </c>
      <c r="I3483" s="737" t="s">
        <v>2625</v>
      </c>
      <c r="J3483" s="753" t="s">
        <v>2511</v>
      </c>
      <c r="K3483" s="682">
        <v>5</v>
      </c>
      <c r="L3483" s="748">
        <v>12</v>
      </c>
      <c r="M3483" s="749">
        <v>33021.910000000003</v>
      </c>
      <c r="N3483" s="682">
        <v>2</v>
      </c>
      <c r="O3483" s="748">
        <v>6</v>
      </c>
      <c r="P3483" s="749">
        <v>14629.36</v>
      </c>
    </row>
    <row r="3484" spans="1:16" x14ac:dyDescent="0.2">
      <c r="A3484" s="744">
        <v>480</v>
      </c>
      <c r="B3484" s="744" t="s">
        <v>1264</v>
      </c>
      <c r="C3484" s="744" t="s">
        <v>1201</v>
      </c>
      <c r="D3484" s="746" t="s">
        <v>3446</v>
      </c>
      <c r="E3484" s="750">
        <v>1800</v>
      </c>
      <c r="F3484" s="744" t="s">
        <v>9955</v>
      </c>
      <c r="G3484" s="737" t="s">
        <v>9956</v>
      </c>
      <c r="H3484" s="737" t="s">
        <v>2688</v>
      </c>
      <c r="I3484" s="737" t="s">
        <v>2526</v>
      </c>
      <c r="J3484" s="753" t="s">
        <v>2526</v>
      </c>
      <c r="K3484" s="682">
        <v>5</v>
      </c>
      <c r="L3484" s="748">
        <v>12</v>
      </c>
      <c r="M3484" s="749">
        <v>27171.959999999995</v>
      </c>
      <c r="N3484" s="682">
        <v>2</v>
      </c>
      <c r="O3484" s="748">
        <v>6</v>
      </c>
      <c r="P3484" s="749">
        <v>11715.869999999999</v>
      </c>
    </row>
    <row r="3485" spans="1:16" x14ac:dyDescent="0.2">
      <c r="A3485" s="744">
        <v>480</v>
      </c>
      <c r="B3485" s="744" t="s">
        <v>2598</v>
      </c>
      <c r="C3485" s="744" t="s">
        <v>1201</v>
      </c>
      <c r="D3485" s="746" t="s">
        <v>2865</v>
      </c>
      <c r="E3485" s="750">
        <v>1800</v>
      </c>
      <c r="F3485" s="744" t="s">
        <v>9957</v>
      </c>
      <c r="G3485" s="737" t="s">
        <v>9958</v>
      </c>
      <c r="H3485" s="737" t="s">
        <v>3087</v>
      </c>
      <c r="I3485" s="737" t="s">
        <v>2526</v>
      </c>
      <c r="J3485" s="753" t="s">
        <v>2526</v>
      </c>
      <c r="K3485" s="682">
        <v>1</v>
      </c>
      <c r="L3485" s="748">
        <v>12</v>
      </c>
      <c r="M3485" s="749">
        <v>26828.689999999995</v>
      </c>
      <c r="N3485" s="682">
        <v>1</v>
      </c>
      <c r="O3485" s="748">
        <v>6</v>
      </c>
      <c r="P3485" s="749">
        <v>11644.24</v>
      </c>
    </row>
    <row r="3486" spans="1:16" x14ac:dyDescent="0.2">
      <c r="A3486" s="744">
        <v>480</v>
      </c>
      <c r="B3486" s="744" t="s">
        <v>1264</v>
      </c>
      <c r="C3486" s="744" t="s">
        <v>1201</v>
      </c>
      <c r="D3486" s="746" t="s">
        <v>2611</v>
      </c>
      <c r="E3486" s="750">
        <v>1500</v>
      </c>
      <c r="F3486" s="744" t="s">
        <v>9959</v>
      </c>
      <c r="G3486" s="737" t="s">
        <v>9960</v>
      </c>
      <c r="H3486" s="737" t="s">
        <v>2519</v>
      </c>
      <c r="I3486" s="737" t="s">
        <v>2519</v>
      </c>
      <c r="J3486" s="753" t="s">
        <v>2519</v>
      </c>
      <c r="K3486" s="682">
        <v>5</v>
      </c>
      <c r="L3486" s="748">
        <v>12</v>
      </c>
      <c r="M3486" s="749">
        <v>23397.309999999994</v>
      </c>
      <c r="N3486" s="682">
        <v>2</v>
      </c>
      <c r="O3486" s="748">
        <v>6</v>
      </c>
      <c r="P3486" s="749">
        <v>9930</v>
      </c>
    </row>
    <row r="3487" spans="1:16" x14ac:dyDescent="0.2">
      <c r="A3487" s="744">
        <v>480</v>
      </c>
      <c r="B3487" s="744" t="s">
        <v>2598</v>
      </c>
      <c r="C3487" s="744" t="s">
        <v>1201</v>
      </c>
      <c r="D3487" s="746" t="s">
        <v>2700</v>
      </c>
      <c r="E3487" s="750">
        <v>1800</v>
      </c>
      <c r="F3487" s="744" t="s">
        <v>9961</v>
      </c>
      <c r="G3487" s="737" t="s">
        <v>9962</v>
      </c>
      <c r="H3487" s="737" t="s">
        <v>3524</v>
      </c>
      <c r="I3487" s="737" t="s">
        <v>2625</v>
      </c>
      <c r="J3487" s="753" t="s">
        <v>2511</v>
      </c>
      <c r="K3487" s="682">
        <v>4</v>
      </c>
      <c r="L3487" s="748">
        <v>12</v>
      </c>
      <c r="M3487" s="749">
        <v>33374.740000000005</v>
      </c>
      <c r="N3487" s="682">
        <v>1</v>
      </c>
      <c r="O3487" s="748">
        <v>6</v>
      </c>
      <c r="P3487" s="749">
        <v>14728.720000000001</v>
      </c>
    </row>
    <row r="3488" spans="1:16" x14ac:dyDescent="0.2">
      <c r="A3488" s="744">
        <v>480</v>
      </c>
      <c r="B3488" s="744" t="s">
        <v>1264</v>
      </c>
      <c r="C3488" s="744" t="s">
        <v>1201</v>
      </c>
      <c r="D3488" s="746" t="s">
        <v>2674</v>
      </c>
      <c r="E3488" s="750">
        <v>1500</v>
      </c>
      <c r="F3488" s="744" t="s">
        <v>9963</v>
      </c>
      <c r="G3488" s="737" t="s">
        <v>9964</v>
      </c>
      <c r="H3488" s="737" t="s">
        <v>2640</v>
      </c>
      <c r="I3488" s="737" t="s">
        <v>2625</v>
      </c>
      <c r="J3488" s="753" t="s">
        <v>2511</v>
      </c>
      <c r="K3488" s="682">
        <v>1</v>
      </c>
      <c r="L3488" s="748">
        <v>12</v>
      </c>
      <c r="M3488" s="749">
        <v>29692.85999999999</v>
      </c>
      <c r="N3488" s="682">
        <v>1</v>
      </c>
      <c r="O3488" s="748">
        <v>6</v>
      </c>
      <c r="P3488" s="749">
        <v>12865.97</v>
      </c>
    </row>
    <row r="3489" spans="1:16" x14ac:dyDescent="0.2">
      <c r="A3489" s="744">
        <v>480</v>
      </c>
      <c r="B3489" s="744" t="s">
        <v>2598</v>
      </c>
      <c r="C3489" s="744" t="s">
        <v>1201</v>
      </c>
      <c r="D3489" s="746" t="s">
        <v>3252</v>
      </c>
      <c r="E3489" s="750">
        <v>2500</v>
      </c>
      <c r="F3489" s="744" t="s">
        <v>9965</v>
      </c>
      <c r="G3489" s="737" t="s">
        <v>9966</v>
      </c>
      <c r="H3489" s="737" t="s">
        <v>2519</v>
      </c>
      <c r="I3489" s="737" t="s">
        <v>2519</v>
      </c>
      <c r="J3489" s="753" t="s">
        <v>2519</v>
      </c>
      <c r="K3489" s="682">
        <v>5</v>
      </c>
      <c r="L3489" s="748">
        <v>12</v>
      </c>
      <c r="M3489" s="749">
        <v>35522.93</v>
      </c>
      <c r="N3489" s="682">
        <v>2</v>
      </c>
      <c r="O3489" s="748">
        <v>6</v>
      </c>
      <c r="P3489" s="749">
        <v>15912.99</v>
      </c>
    </row>
    <row r="3490" spans="1:16" x14ac:dyDescent="0.2">
      <c r="A3490" s="744">
        <v>480</v>
      </c>
      <c r="B3490" s="744" t="s">
        <v>1264</v>
      </c>
      <c r="C3490" s="744" t="s">
        <v>1201</v>
      </c>
      <c r="D3490" s="746" t="s">
        <v>2999</v>
      </c>
      <c r="E3490" s="750">
        <v>5000</v>
      </c>
      <c r="F3490" s="744" t="s">
        <v>9967</v>
      </c>
      <c r="G3490" s="737" t="s">
        <v>9968</v>
      </c>
      <c r="H3490" s="737" t="s">
        <v>2519</v>
      </c>
      <c r="I3490" s="737" t="s">
        <v>2519</v>
      </c>
      <c r="J3490" s="753" t="s">
        <v>2519</v>
      </c>
      <c r="K3490" s="682"/>
      <c r="L3490" s="748"/>
      <c r="M3490" s="749"/>
      <c r="N3490" s="682">
        <v>1</v>
      </c>
      <c r="O3490" s="748">
        <v>6</v>
      </c>
      <c r="P3490" s="749">
        <v>30065.759999999998</v>
      </c>
    </row>
    <row r="3491" spans="1:16" x14ac:dyDescent="0.2">
      <c r="A3491" s="744">
        <v>480</v>
      </c>
      <c r="B3491" s="744" t="s">
        <v>2598</v>
      </c>
      <c r="C3491" s="744" t="s">
        <v>1201</v>
      </c>
      <c r="D3491" s="746" t="s">
        <v>2641</v>
      </c>
      <c r="E3491" s="750">
        <v>2500</v>
      </c>
      <c r="F3491" s="744" t="s">
        <v>9969</v>
      </c>
      <c r="G3491" s="737" t="s">
        <v>9970</v>
      </c>
      <c r="H3491" s="737" t="s">
        <v>2519</v>
      </c>
      <c r="I3491" s="737" t="s">
        <v>2519</v>
      </c>
      <c r="J3491" s="753" t="s">
        <v>2519</v>
      </c>
      <c r="K3491" s="682">
        <v>5</v>
      </c>
      <c r="L3491" s="748">
        <v>12</v>
      </c>
      <c r="M3491" s="749">
        <v>40922.509999999995</v>
      </c>
      <c r="N3491" s="682">
        <v>2</v>
      </c>
      <c r="O3491" s="748">
        <v>6</v>
      </c>
      <c r="P3491" s="749">
        <v>18834.169999999998</v>
      </c>
    </row>
    <row r="3492" spans="1:16" x14ac:dyDescent="0.2">
      <c r="A3492" s="744">
        <v>480</v>
      </c>
      <c r="B3492" s="744" t="s">
        <v>1264</v>
      </c>
      <c r="C3492" s="744" t="s">
        <v>1201</v>
      </c>
      <c r="D3492" s="746" t="s">
        <v>3125</v>
      </c>
      <c r="E3492" s="750">
        <v>3500</v>
      </c>
      <c r="F3492" s="744" t="s">
        <v>9971</v>
      </c>
      <c r="G3492" s="737" t="s">
        <v>9972</v>
      </c>
      <c r="H3492" s="737" t="s">
        <v>2519</v>
      </c>
      <c r="I3492" s="737" t="s">
        <v>2519</v>
      </c>
      <c r="J3492" s="753" t="s">
        <v>2519</v>
      </c>
      <c r="K3492" s="682">
        <v>5</v>
      </c>
      <c r="L3492" s="748">
        <v>12</v>
      </c>
      <c r="M3492" s="749">
        <v>30699.32</v>
      </c>
      <c r="N3492" s="682">
        <v>1</v>
      </c>
      <c r="O3492" s="748">
        <v>6</v>
      </c>
      <c r="P3492" s="749">
        <v>1289.17</v>
      </c>
    </row>
    <row r="3493" spans="1:16" ht="22.5" x14ac:dyDescent="0.2">
      <c r="A3493" s="744">
        <v>480</v>
      </c>
      <c r="B3493" s="744" t="s">
        <v>1264</v>
      </c>
      <c r="C3493" s="744" t="s">
        <v>1201</v>
      </c>
      <c r="D3493" s="746" t="s">
        <v>2614</v>
      </c>
      <c r="E3493" s="750">
        <v>1500</v>
      </c>
      <c r="F3493" s="744" t="s">
        <v>9973</v>
      </c>
      <c r="G3493" s="737" t="s">
        <v>9974</v>
      </c>
      <c r="H3493" s="737" t="s">
        <v>2617</v>
      </c>
      <c r="I3493" s="737" t="s">
        <v>2526</v>
      </c>
      <c r="J3493" s="753" t="s">
        <v>2526</v>
      </c>
      <c r="K3493" s="682">
        <v>5</v>
      </c>
      <c r="L3493" s="748">
        <v>12</v>
      </c>
      <c r="M3493" s="749">
        <v>29568.330000000005</v>
      </c>
      <c r="N3493" s="682">
        <v>2</v>
      </c>
      <c r="O3493" s="748">
        <v>6</v>
      </c>
      <c r="P3493" s="749">
        <v>12900.83</v>
      </c>
    </row>
    <row r="3494" spans="1:16" x14ac:dyDescent="0.2">
      <c r="A3494" s="744">
        <v>480</v>
      </c>
      <c r="B3494" s="744" t="s">
        <v>1264</v>
      </c>
      <c r="C3494" s="744" t="s">
        <v>1201</v>
      </c>
      <c r="D3494" s="746" t="s">
        <v>2641</v>
      </c>
      <c r="E3494" s="750">
        <v>2100</v>
      </c>
      <c r="F3494" s="744" t="s">
        <v>9975</v>
      </c>
      <c r="G3494" s="737" t="s">
        <v>9976</v>
      </c>
      <c r="H3494" s="737" t="s">
        <v>9567</v>
      </c>
      <c r="I3494" s="737" t="s">
        <v>2526</v>
      </c>
      <c r="J3494" s="753" t="s">
        <v>2526</v>
      </c>
      <c r="K3494" s="682">
        <v>5</v>
      </c>
      <c r="L3494" s="748">
        <v>12</v>
      </c>
      <c r="M3494" s="749">
        <v>36435.969999999994</v>
      </c>
      <c r="N3494" s="682">
        <v>1</v>
      </c>
      <c r="O3494" s="748">
        <v>6</v>
      </c>
      <c r="P3494" s="749">
        <v>16514.66</v>
      </c>
    </row>
    <row r="3495" spans="1:16" x14ac:dyDescent="0.2">
      <c r="A3495" s="744">
        <v>480</v>
      </c>
      <c r="B3495" s="744" t="s">
        <v>1264</v>
      </c>
      <c r="C3495" s="744" t="s">
        <v>1201</v>
      </c>
      <c r="D3495" s="746" t="s">
        <v>2809</v>
      </c>
      <c r="E3495" s="750">
        <v>1500</v>
      </c>
      <c r="F3495" s="744" t="s">
        <v>9977</v>
      </c>
      <c r="G3495" s="737" t="s">
        <v>9978</v>
      </c>
      <c r="H3495" s="737" t="s">
        <v>9979</v>
      </c>
      <c r="I3495" s="737" t="s">
        <v>2526</v>
      </c>
      <c r="J3495" s="753" t="s">
        <v>2526</v>
      </c>
      <c r="K3495" s="682">
        <v>5</v>
      </c>
      <c r="L3495" s="748">
        <v>12</v>
      </c>
      <c r="M3495" s="749">
        <v>23201.55</v>
      </c>
      <c r="N3495" s="682">
        <v>2</v>
      </c>
      <c r="O3495" s="748">
        <v>6</v>
      </c>
      <c r="P3495" s="749">
        <v>9886.4700000000012</v>
      </c>
    </row>
    <row r="3496" spans="1:16" x14ac:dyDescent="0.2">
      <c r="A3496" s="744">
        <v>480</v>
      </c>
      <c r="B3496" s="744" t="s">
        <v>1264</v>
      </c>
      <c r="C3496" s="744" t="s">
        <v>1201</v>
      </c>
      <c r="D3496" s="746" t="s">
        <v>8066</v>
      </c>
      <c r="E3496" s="750">
        <v>2100</v>
      </c>
      <c r="F3496" s="744" t="s">
        <v>9980</v>
      </c>
      <c r="G3496" s="737" t="s">
        <v>9981</v>
      </c>
      <c r="H3496" s="737" t="s">
        <v>5716</v>
      </c>
      <c r="I3496" s="737" t="s">
        <v>2625</v>
      </c>
      <c r="J3496" s="753" t="s">
        <v>2511</v>
      </c>
      <c r="K3496" s="682">
        <v>5</v>
      </c>
      <c r="L3496" s="748">
        <v>12</v>
      </c>
      <c r="M3496" s="749">
        <v>30558.3</v>
      </c>
      <c r="N3496" s="682">
        <v>2</v>
      </c>
      <c r="O3496" s="748">
        <v>6</v>
      </c>
      <c r="P3496" s="749">
        <v>13445.56</v>
      </c>
    </row>
    <row r="3497" spans="1:16" x14ac:dyDescent="0.2">
      <c r="A3497" s="744">
        <v>480</v>
      </c>
      <c r="B3497" s="744" t="s">
        <v>1264</v>
      </c>
      <c r="C3497" s="744" t="s">
        <v>1201</v>
      </c>
      <c r="D3497" s="746" t="s">
        <v>4340</v>
      </c>
      <c r="E3497" s="750">
        <v>1500</v>
      </c>
      <c r="F3497" s="744" t="s">
        <v>9982</v>
      </c>
      <c r="G3497" s="737" t="s">
        <v>9983</v>
      </c>
      <c r="H3497" s="737" t="s">
        <v>2587</v>
      </c>
      <c r="I3497" s="737" t="s">
        <v>2526</v>
      </c>
      <c r="J3497" s="753" t="s">
        <v>2526</v>
      </c>
      <c r="K3497" s="682">
        <v>1</v>
      </c>
      <c r="L3497" s="748">
        <v>12</v>
      </c>
      <c r="M3497" s="749">
        <v>29287.740000000005</v>
      </c>
      <c r="N3497" s="682">
        <v>1</v>
      </c>
      <c r="O3497" s="748">
        <v>6</v>
      </c>
      <c r="P3497" s="749">
        <v>12906.25</v>
      </c>
    </row>
    <row r="3498" spans="1:16" ht="22.5" x14ac:dyDescent="0.2">
      <c r="A3498" s="744">
        <v>480</v>
      </c>
      <c r="B3498" s="744" t="s">
        <v>1264</v>
      </c>
      <c r="C3498" s="744" t="s">
        <v>1201</v>
      </c>
      <c r="D3498" s="746" t="s">
        <v>3747</v>
      </c>
      <c r="E3498" s="750">
        <v>2100</v>
      </c>
      <c r="F3498" s="744" t="s">
        <v>9984</v>
      </c>
      <c r="G3498" s="737" t="s">
        <v>9985</v>
      </c>
      <c r="H3498" s="737" t="s">
        <v>9986</v>
      </c>
      <c r="I3498" s="737" t="s">
        <v>2603</v>
      </c>
      <c r="J3498" s="753" t="s">
        <v>2547</v>
      </c>
      <c r="K3498" s="682">
        <v>5</v>
      </c>
      <c r="L3498" s="748">
        <v>12</v>
      </c>
      <c r="M3498" s="749">
        <v>31444.690000000002</v>
      </c>
      <c r="N3498" s="682">
        <v>3</v>
      </c>
      <c r="O3498" s="748">
        <v>6</v>
      </c>
      <c r="P3498" s="749">
        <v>13489.46</v>
      </c>
    </row>
    <row r="3499" spans="1:16" x14ac:dyDescent="0.2">
      <c r="A3499" s="744">
        <v>480</v>
      </c>
      <c r="B3499" s="744" t="s">
        <v>2598</v>
      </c>
      <c r="C3499" s="744" t="s">
        <v>1201</v>
      </c>
      <c r="D3499" s="746" t="s">
        <v>2641</v>
      </c>
      <c r="E3499" s="750">
        <v>2100</v>
      </c>
      <c r="F3499" s="744" t="s">
        <v>9987</v>
      </c>
      <c r="G3499" s="737" t="s">
        <v>9988</v>
      </c>
      <c r="H3499" s="737" t="s">
        <v>2519</v>
      </c>
      <c r="I3499" s="737" t="s">
        <v>2519</v>
      </c>
      <c r="J3499" s="753" t="s">
        <v>2519</v>
      </c>
      <c r="K3499" s="682">
        <v>5</v>
      </c>
      <c r="L3499" s="748">
        <v>12</v>
      </c>
      <c r="M3499" s="749">
        <v>30665.07</v>
      </c>
      <c r="N3499" s="682">
        <v>2</v>
      </c>
      <c r="O3499" s="748">
        <v>6</v>
      </c>
      <c r="P3499" s="749">
        <v>13436.38</v>
      </c>
    </row>
    <row r="3500" spans="1:16" x14ac:dyDescent="0.2">
      <c r="A3500" s="744">
        <v>480</v>
      </c>
      <c r="B3500" s="744" t="s">
        <v>1264</v>
      </c>
      <c r="C3500" s="744" t="s">
        <v>1201</v>
      </c>
      <c r="D3500" s="746" t="s">
        <v>4340</v>
      </c>
      <c r="E3500" s="750">
        <v>1500</v>
      </c>
      <c r="F3500" s="744" t="s">
        <v>9989</v>
      </c>
      <c r="G3500" s="737" t="s">
        <v>9990</v>
      </c>
      <c r="H3500" s="737" t="s">
        <v>3524</v>
      </c>
      <c r="I3500" s="737" t="s">
        <v>2625</v>
      </c>
      <c r="J3500" s="753" t="s">
        <v>2511</v>
      </c>
      <c r="K3500" s="682">
        <v>1</v>
      </c>
      <c r="L3500" s="748">
        <v>12</v>
      </c>
      <c r="M3500" s="749">
        <v>29261.540000000005</v>
      </c>
      <c r="N3500" s="682">
        <v>1</v>
      </c>
      <c r="O3500" s="748">
        <v>6</v>
      </c>
      <c r="P3500" s="749">
        <v>12907.23</v>
      </c>
    </row>
    <row r="3501" spans="1:16" ht="22.5" x14ac:dyDescent="0.2">
      <c r="A3501" s="744">
        <v>480</v>
      </c>
      <c r="B3501" s="744" t="s">
        <v>1264</v>
      </c>
      <c r="C3501" s="744" t="s">
        <v>1201</v>
      </c>
      <c r="D3501" s="746" t="s">
        <v>7427</v>
      </c>
      <c r="E3501" s="750">
        <v>2500</v>
      </c>
      <c r="F3501" s="744" t="s">
        <v>9991</v>
      </c>
      <c r="G3501" s="737" t="s">
        <v>9992</v>
      </c>
      <c r="H3501" s="737" t="s">
        <v>2519</v>
      </c>
      <c r="I3501" s="737" t="s">
        <v>2519</v>
      </c>
      <c r="J3501" s="753" t="s">
        <v>2519</v>
      </c>
      <c r="K3501" s="682">
        <v>5</v>
      </c>
      <c r="L3501" s="748">
        <v>12</v>
      </c>
      <c r="M3501" s="749">
        <v>35513.379999999997</v>
      </c>
      <c r="N3501" s="682">
        <v>3</v>
      </c>
      <c r="O3501" s="748">
        <v>6</v>
      </c>
      <c r="P3501" s="749">
        <v>15763.33</v>
      </c>
    </row>
    <row r="3502" spans="1:16" ht="22.5" x14ac:dyDescent="0.2">
      <c r="A3502" s="744">
        <v>480</v>
      </c>
      <c r="B3502" s="744" t="s">
        <v>2598</v>
      </c>
      <c r="C3502" s="744" t="s">
        <v>1201</v>
      </c>
      <c r="D3502" s="746" t="s">
        <v>2614</v>
      </c>
      <c r="E3502" s="750">
        <v>1500</v>
      </c>
      <c r="F3502" s="744" t="s">
        <v>9993</v>
      </c>
      <c r="G3502" s="737" t="s">
        <v>9994</v>
      </c>
      <c r="H3502" s="737" t="s">
        <v>2519</v>
      </c>
      <c r="I3502" s="737" t="s">
        <v>2519</v>
      </c>
      <c r="J3502" s="753" t="s">
        <v>2519</v>
      </c>
      <c r="K3502" s="682">
        <v>5</v>
      </c>
      <c r="L3502" s="748">
        <v>12</v>
      </c>
      <c r="M3502" s="749">
        <v>23420.509999999995</v>
      </c>
      <c r="N3502" s="682">
        <v>2</v>
      </c>
      <c r="O3502" s="748">
        <v>6</v>
      </c>
      <c r="P3502" s="749">
        <v>9880.7199999999993</v>
      </c>
    </row>
    <row r="3503" spans="1:16" x14ac:dyDescent="0.2">
      <c r="A3503" s="744">
        <v>480</v>
      </c>
      <c r="B3503" s="744" t="s">
        <v>2598</v>
      </c>
      <c r="C3503" s="744" t="s">
        <v>1201</v>
      </c>
      <c r="D3503" s="746" t="s">
        <v>3073</v>
      </c>
      <c r="E3503" s="750">
        <v>2100</v>
      </c>
      <c r="F3503" s="744" t="s">
        <v>9995</v>
      </c>
      <c r="G3503" s="737" t="s">
        <v>9996</v>
      </c>
      <c r="H3503" s="737" t="s">
        <v>4745</v>
      </c>
      <c r="I3503" s="737" t="s">
        <v>2526</v>
      </c>
      <c r="J3503" s="753" t="s">
        <v>2526</v>
      </c>
      <c r="K3503" s="682">
        <v>1</v>
      </c>
      <c r="L3503" s="748">
        <v>12</v>
      </c>
      <c r="M3503" s="749">
        <v>36715.109999999993</v>
      </c>
      <c r="N3503" s="682">
        <v>1</v>
      </c>
      <c r="O3503" s="748">
        <v>6</v>
      </c>
      <c r="P3503" s="749">
        <v>16420.760000000002</v>
      </c>
    </row>
    <row r="3504" spans="1:16" x14ac:dyDescent="0.2">
      <c r="A3504" s="744">
        <v>480</v>
      </c>
      <c r="B3504" s="744" t="s">
        <v>1264</v>
      </c>
      <c r="C3504" s="744" t="s">
        <v>1201</v>
      </c>
      <c r="D3504" s="746" t="s">
        <v>3025</v>
      </c>
      <c r="E3504" s="750">
        <v>1800</v>
      </c>
      <c r="F3504" s="744" t="s">
        <v>9997</v>
      </c>
      <c r="G3504" s="737" t="s">
        <v>9998</v>
      </c>
      <c r="H3504" s="737" t="s">
        <v>2873</v>
      </c>
      <c r="I3504" s="737" t="s">
        <v>2526</v>
      </c>
      <c r="J3504" s="753" t="s">
        <v>2526</v>
      </c>
      <c r="K3504" s="682">
        <v>5</v>
      </c>
      <c r="L3504" s="748">
        <v>12</v>
      </c>
      <c r="M3504" s="749">
        <v>30994.200000000004</v>
      </c>
      <c r="N3504" s="682">
        <v>2</v>
      </c>
      <c r="O3504" s="748">
        <v>6</v>
      </c>
      <c r="P3504" s="749">
        <v>13117.42</v>
      </c>
    </row>
    <row r="3505" spans="1:16" ht="22.5" x14ac:dyDescent="0.2">
      <c r="A3505" s="744">
        <v>480</v>
      </c>
      <c r="B3505" s="744" t="s">
        <v>2598</v>
      </c>
      <c r="C3505" s="744" t="s">
        <v>1201</v>
      </c>
      <c r="D3505" s="746" t="s">
        <v>2700</v>
      </c>
      <c r="E3505" s="750">
        <v>1800</v>
      </c>
      <c r="F3505" s="744" t="s">
        <v>9999</v>
      </c>
      <c r="G3505" s="737" t="s">
        <v>10000</v>
      </c>
      <c r="H3505" s="737" t="s">
        <v>10001</v>
      </c>
      <c r="I3505" s="737" t="s">
        <v>2625</v>
      </c>
      <c r="J3505" s="753" t="s">
        <v>2733</v>
      </c>
      <c r="K3505" s="682">
        <v>5</v>
      </c>
      <c r="L3505" s="748">
        <v>12</v>
      </c>
      <c r="M3505" s="749">
        <v>27226.239999999998</v>
      </c>
      <c r="N3505" s="682">
        <v>2</v>
      </c>
      <c r="O3505" s="748">
        <v>6</v>
      </c>
      <c r="P3505" s="749">
        <v>11729.619999999999</v>
      </c>
    </row>
    <row r="3506" spans="1:16" x14ac:dyDescent="0.2">
      <c r="A3506" s="744">
        <v>480</v>
      </c>
      <c r="B3506" s="744" t="s">
        <v>1264</v>
      </c>
      <c r="C3506" s="744" t="s">
        <v>1201</v>
      </c>
      <c r="D3506" s="746" t="s">
        <v>2809</v>
      </c>
      <c r="E3506" s="750">
        <v>1500</v>
      </c>
      <c r="F3506" s="744" t="s">
        <v>10002</v>
      </c>
      <c r="G3506" s="737" t="s">
        <v>10003</v>
      </c>
      <c r="H3506" s="737" t="s">
        <v>2587</v>
      </c>
      <c r="I3506" s="737" t="s">
        <v>2526</v>
      </c>
      <c r="J3506" s="753" t="s">
        <v>2526</v>
      </c>
      <c r="K3506" s="682">
        <v>5</v>
      </c>
      <c r="L3506" s="748">
        <v>12</v>
      </c>
      <c r="M3506" s="749">
        <v>29490.790000000005</v>
      </c>
      <c r="N3506" s="682">
        <v>2</v>
      </c>
      <c r="O3506" s="748">
        <v>6</v>
      </c>
      <c r="P3506" s="749">
        <v>12849.439999999999</v>
      </c>
    </row>
    <row r="3507" spans="1:16" x14ac:dyDescent="0.2">
      <c r="A3507" s="744">
        <v>480</v>
      </c>
      <c r="B3507" s="744" t="s">
        <v>1264</v>
      </c>
      <c r="C3507" s="744" t="s">
        <v>1201</v>
      </c>
      <c r="D3507" s="746" t="s">
        <v>2650</v>
      </c>
      <c r="E3507" s="750">
        <v>2100</v>
      </c>
      <c r="F3507" s="744" t="s">
        <v>10004</v>
      </c>
      <c r="G3507" s="737" t="s">
        <v>10005</v>
      </c>
      <c r="H3507" s="737" t="s">
        <v>2688</v>
      </c>
      <c r="I3507" s="737" t="s">
        <v>2625</v>
      </c>
      <c r="J3507" s="753" t="s">
        <v>2511</v>
      </c>
      <c r="K3507" s="682">
        <v>1</v>
      </c>
      <c r="L3507" s="748">
        <v>3</v>
      </c>
      <c r="M3507" s="749">
        <v>12305.35</v>
      </c>
      <c r="N3507" s="682"/>
      <c r="O3507" s="748"/>
      <c r="P3507" s="749"/>
    </row>
    <row r="3508" spans="1:16" x14ac:dyDescent="0.2">
      <c r="A3508" s="744">
        <v>480</v>
      </c>
      <c r="B3508" s="744" t="s">
        <v>3203</v>
      </c>
      <c r="C3508" s="744" t="s">
        <v>1201</v>
      </c>
      <c r="D3508" s="746" t="s">
        <v>2700</v>
      </c>
      <c r="E3508" s="750">
        <v>1800</v>
      </c>
      <c r="F3508" s="744" t="s">
        <v>10006</v>
      </c>
      <c r="G3508" s="737" t="s">
        <v>10007</v>
      </c>
      <c r="H3508" s="737" t="s">
        <v>3524</v>
      </c>
      <c r="I3508" s="737" t="s">
        <v>2625</v>
      </c>
      <c r="J3508" s="753" t="s">
        <v>2511</v>
      </c>
      <c r="K3508" s="682">
        <v>3</v>
      </c>
      <c r="L3508" s="748">
        <v>7</v>
      </c>
      <c r="M3508" s="749">
        <v>18808.12</v>
      </c>
      <c r="N3508" s="682"/>
      <c r="O3508" s="748"/>
      <c r="P3508" s="749"/>
    </row>
    <row r="3509" spans="1:16" x14ac:dyDescent="0.2">
      <c r="A3509" s="744">
        <v>480</v>
      </c>
      <c r="B3509" s="744" t="s">
        <v>2598</v>
      </c>
      <c r="C3509" s="744" t="s">
        <v>1201</v>
      </c>
      <c r="D3509" s="746" t="s">
        <v>4601</v>
      </c>
      <c r="E3509" s="750">
        <v>1500</v>
      </c>
      <c r="F3509" s="744" t="s">
        <v>10008</v>
      </c>
      <c r="G3509" s="737" t="s">
        <v>10009</v>
      </c>
      <c r="H3509" s="737" t="s">
        <v>2620</v>
      </c>
      <c r="I3509" s="737" t="s">
        <v>2526</v>
      </c>
      <c r="J3509" s="753" t="s">
        <v>2526</v>
      </c>
      <c r="K3509" s="682">
        <v>1</v>
      </c>
      <c r="L3509" s="748">
        <v>12</v>
      </c>
      <c r="M3509" s="749">
        <v>28996.1</v>
      </c>
      <c r="N3509" s="682">
        <v>1</v>
      </c>
      <c r="O3509" s="748">
        <v>6</v>
      </c>
      <c r="P3509" s="749">
        <v>12815.84</v>
      </c>
    </row>
    <row r="3510" spans="1:16" x14ac:dyDescent="0.2">
      <c r="A3510" s="744">
        <v>480</v>
      </c>
      <c r="B3510" s="744" t="s">
        <v>1264</v>
      </c>
      <c r="C3510" s="744" t="s">
        <v>1201</v>
      </c>
      <c r="D3510" s="746" t="s">
        <v>2614</v>
      </c>
      <c r="E3510" s="750">
        <v>1500</v>
      </c>
      <c r="F3510" s="744" t="s">
        <v>10010</v>
      </c>
      <c r="G3510" s="737" t="s">
        <v>10011</v>
      </c>
      <c r="H3510" s="737" t="s">
        <v>2519</v>
      </c>
      <c r="I3510" s="737" t="s">
        <v>2519</v>
      </c>
      <c r="J3510" s="753" t="s">
        <v>2519</v>
      </c>
      <c r="K3510" s="682">
        <v>1</v>
      </c>
      <c r="L3510" s="748">
        <v>1</v>
      </c>
      <c r="M3510" s="749">
        <v>5112.5</v>
      </c>
      <c r="N3510" s="682"/>
      <c r="O3510" s="748"/>
      <c r="P3510" s="749"/>
    </row>
    <row r="3511" spans="1:16" x14ac:dyDescent="0.2">
      <c r="A3511" s="744">
        <v>480</v>
      </c>
      <c r="B3511" s="744" t="s">
        <v>2598</v>
      </c>
      <c r="C3511" s="744" t="s">
        <v>1201</v>
      </c>
      <c r="D3511" s="746" t="s">
        <v>2614</v>
      </c>
      <c r="E3511" s="750">
        <v>1500</v>
      </c>
      <c r="F3511" s="744" t="s">
        <v>10012</v>
      </c>
      <c r="G3511" s="737" t="s">
        <v>10013</v>
      </c>
      <c r="H3511" s="737" t="s">
        <v>2617</v>
      </c>
      <c r="I3511" s="737" t="s">
        <v>2625</v>
      </c>
      <c r="J3511" s="753" t="s">
        <v>2511</v>
      </c>
      <c r="K3511" s="682">
        <v>5</v>
      </c>
      <c r="L3511" s="748">
        <v>12</v>
      </c>
      <c r="M3511" s="749">
        <v>26963.910000000003</v>
      </c>
      <c r="N3511" s="682">
        <v>2</v>
      </c>
      <c r="O3511" s="748">
        <v>6</v>
      </c>
      <c r="P3511" s="749">
        <v>12906.65</v>
      </c>
    </row>
    <row r="3512" spans="1:16" x14ac:dyDescent="0.2">
      <c r="A3512" s="744">
        <v>480</v>
      </c>
      <c r="B3512" s="744" t="s">
        <v>2598</v>
      </c>
      <c r="C3512" s="744" t="s">
        <v>1201</v>
      </c>
      <c r="D3512" s="746" t="s">
        <v>2611</v>
      </c>
      <c r="E3512" s="750">
        <v>1500</v>
      </c>
      <c r="F3512" s="744" t="s">
        <v>10014</v>
      </c>
      <c r="G3512" s="737" t="s">
        <v>10015</v>
      </c>
      <c r="H3512" s="737" t="s">
        <v>2509</v>
      </c>
      <c r="I3512" s="737" t="s">
        <v>2625</v>
      </c>
      <c r="J3512" s="753" t="s">
        <v>2511</v>
      </c>
      <c r="K3512" s="682">
        <v>5</v>
      </c>
      <c r="L3512" s="748">
        <v>12</v>
      </c>
      <c r="M3512" s="749">
        <v>22845.510000000002</v>
      </c>
      <c r="N3512" s="682">
        <v>2</v>
      </c>
      <c r="O3512" s="748">
        <v>6</v>
      </c>
      <c r="P3512" s="749">
        <v>9714.99</v>
      </c>
    </row>
    <row r="3513" spans="1:16" x14ac:dyDescent="0.2">
      <c r="A3513" s="744">
        <v>480</v>
      </c>
      <c r="B3513" s="744" t="s">
        <v>1264</v>
      </c>
      <c r="C3513" s="744" t="s">
        <v>1201</v>
      </c>
      <c r="D3513" s="746" t="s">
        <v>3252</v>
      </c>
      <c r="E3513" s="750">
        <v>2100</v>
      </c>
      <c r="F3513" s="744" t="s">
        <v>10016</v>
      </c>
      <c r="G3513" s="737" t="s">
        <v>10017</v>
      </c>
      <c r="H3513" s="737" t="s">
        <v>2587</v>
      </c>
      <c r="I3513" s="737" t="s">
        <v>2526</v>
      </c>
      <c r="J3513" s="753" t="s">
        <v>2526</v>
      </c>
      <c r="K3513" s="682">
        <v>5</v>
      </c>
      <c r="L3513" s="748">
        <v>12</v>
      </c>
      <c r="M3513" s="749">
        <v>30650.04</v>
      </c>
      <c r="N3513" s="682">
        <v>2</v>
      </c>
      <c r="O3513" s="748">
        <v>6</v>
      </c>
      <c r="P3513" s="749">
        <v>13443.970000000001</v>
      </c>
    </row>
    <row r="3514" spans="1:16" x14ac:dyDescent="0.2">
      <c r="A3514" s="744">
        <v>480</v>
      </c>
      <c r="B3514" s="744" t="s">
        <v>1264</v>
      </c>
      <c r="C3514" s="744" t="s">
        <v>1201</v>
      </c>
      <c r="D3514" s="746" t="s">
        <v>2650</v>
      </c>
      <c r="E3514" s="750">
        <v>2100</v>
      </c>
      <c r="F3514" s="744" t="s">
        <v>10018</v>
      </c>
      <c r="G3514" s="737" t="s">
        <v>10019</v>
      </c>
      <c r="H3514" s="737" t="s">
        <v>2587</v>
      </c>
      <c r="I3514" s="737" t="s">
        <v>2526</v>
      </c>
      <c r="J3514" s="753" t="s">
        <v>2526</v>
      </c>
      <c r="K3514" s="682">
        <v>7</v>
      </c>
      <c r="L3514" s="748">
        <v>12</v>
      </c>
      <c r="M3514" s="749">
        <v>30894.45</v>
      </c>
      <c r="N3514" s="682">
        <v>2</v>
      </c>
      <c r="O3514" s="748">
        <v>6</v>
      </c>
      <c r="P3514" s="749">
        <v>13528.1</v>
      </c>
    </row>
    <row r="3515" spans="1:16" x14ac:dyDescent="0.2">
      <c r="A3515" s="744">
        <v>480</v>
      </c>
      <c r="B3515" s="744" t="s">
        <v>2598</v>
      </c>
      <c r="C3515" s="744" t="s">
        <v>1201</v>
      </c>
      <c r="D3515" s="746" t="s">
        <v>7489</v>
      </c>
      <c r="E3515" s="750">
        <v>2500</v>
      </c>
      <c r="F3515" s="744" t="s">
        <v>10020</v>
      </c>
      <c r="G3515" s="737" t="s">
        <v>10021</v>
      </c>
      <c r="H3515" s="737" t="s">
        <v>2640</v>
      </c>
      <c r="I3515" s="737" t="s">
        <v>2625</v>
      </c>
      <c r="J3515" s="753" t="s">
        <v>2511</v>
      </c>
      <c r="K3515" s="682">
        <v>1</v>
      </c>
      <c r="L3515" s="748">
        <v>12</v>
      </c>
      <c r="M3515" s="749">
        <v>41611.229999999996</v>
      </c>
      <c r="N3515" s="682">
        <v>1</v>
      </c>
      <c r="O3515" s="748">
        <v>6</v>
      </c>
      <c r="P3515" s="749">
        <v>18904.38</v>
      </c>
    </row>
    <row r="3516" spans="1:16" ht="22.5" x14ac:dyDescent="0.2">
      <c r="A3516" s="744">
        <v>480</v>
      </c>
      <c r="B3516" s="744" t="s">
        <v>2598</v>
      </c>
      <c r="C3516" s="744" t="s">
        <v>1201</v>
      </c>
      <c r="D3516" s="746" t="s">
        <v>2700</v>
      </c>
      <c r="E3516" s="750">
        <v>1800</v>
      </c>
      <c r="F3516" s="744" t="s">
        <v>10022</v>
      </c>
      <c r="G3516" s="737" t="s">
        <v>10023</v>
      </c>
      <c r="H3516" s="737" t="s">
        <v>10024</v>
      </c>
      <c r="I3516" s="737" t="s">
        <v>2625</v>
      </c>
      <c r="J3516" s="753" t="s">
        <v>2511</v>
      </c>
      <c r="K3516" s="682">
        <v>5</v>
      </c>
      <c r="L3516" s="748">
        <v>12</v>
      </c>
      <c r="M3516" s="749">
        <v>33296.959999999992</v>
      </c>
      <c r="N3516" s="682">
        <v>2</v>
      </c>
      <c r="O3516" s="748">
        <v>6</v>
      </c>
      <c r="P3516" s="749">
        <v>14650.29</v>
      </c>
    </row>
    <row r="3517" spans="1:16" ht="22.5" x14ac:dyDescent="0.2">
      <c r="A3517" s="744">
        <v>480</v>
      </c>
      <c r="B3517" s="744" t="s">
        <v>2598</v>
      </c>
      <c r="C3517" s="744" t="s">
        <v>1201</v>
      </c>
      <c r="D3517" s="746" t="s">
        <v>10025</v>
      </c>
      <c r="E3517" s="750">
        <v>3500</v>
      </c>
      <c r="F3517" s="744" t="s">
        <v>10026</v>
      </c>
      <c r="G3517" s="737" t="s">
        <v>10027</v>
      </c>
      <c r="H3517" s="737" t="s">
        <v>10028</v>
      </c>
      <c r="I3517" s="737" t="s">
        <v>2625</v>
      </c>
      <c r="J3517" s="753" t="s">
        <v>2511</v>
      </c>
      <c r="K3517" s="682">
        <v>3</v>
      </c>
      <c r="L3517" s="748">
        <v>8</v>
      </c>
      <c r="M3517" s="749">
        <v>29449.690000000002</v>
      </c>
      <c r="N3517" s="682">
        <v>2</v>
      </c>
      <c r="O3517" s="748">
        <v>6</v>
      </c>
      <c r="P3517" s="749">
        <v>21930</v>
      </c>
    </row>
    <row r="3518" spans="1:16" ht="22.5" x14ac:dyDescent="0.2">
      <c r="A3518" s="744">
        <v>480</v>
      </c>
      <c r="B3518" s="744" t="s">
        <v>2598</v>
      </c>
      <c r="C3518" s="744" t="s">
        <v>1201</v>
      </c>
      <c r="D3518" s="746" t="s">
        <v>4601</v>
      </c>
      <c r="E3518" s="750">
        <v>1500</v>
      </c>
      <c r="F3518" s="744" t="s">
        <v>10029</v>
      </c>
      <c r="G3518" s="737" t="s">
        <v>10030</v>
      </c>
      <c r="H3518" s="737" t="s">
        <v>10031</v>
      </c>
      <c r="I3518" s="737" t="s">
        <v>2526</v>
      </c>
      <c r="J3518" s="753" t="s">
        <v>2526</v>
      </c>
      <c r="K3518" s="682">
        <v>1</v>
      </c>
      <c r="L3518" s="748">
        <v>12</v>
      </c>
      <c r="M3518" s="749">
        <v>28580.239999999994</v>
      </c>
      <c r="N3518" s="682">
        <v>1</v>
      </c>
      <c r="O3518" s="748">
        <v>6</v>
      </c>
      <c r="P3518" s="749">
        <v>12774.71</v>
      </c>
    </row>
    <row r="3519" spans="1:16" ht="22.5" x14ac:dyDescent="0.2">
      <c r="A3519" s="744">
        <v>480</v>
      </c>
      <c r="B3519" s="744" t="s">
        <v>1264</v>
      </c>
      <c r="C3519" s="744" t="s">
        <v>1201</v>
      </c>
      <c r="D3519" s="746" t="s">
        <v>2809</v>
      </c>
      <c r="E3519" s="750">
        <v>1500</v>
      </c>
      <c r="F3519" s="744" t="s">
        <v>10032</v>
      </c>
      <c r="G3519" s="737" t="s">
        <v>10033</v>
      </c>
      <c r="H3519" s="737" t="s">
        <v>10034</v>
      </c>
      <c r="I3519" s="737" t="s">
        <v>2625</v>
      </c>
      <c r="J3519" s="753" t="s">
        <v>2511</v>
      </c>
      <c r="K3519" s="682">
        <v>5</v>
      </c>
      <c r="L3519" s="748">
        <v>12</v>
      </c>
      <c r="M3519" s="749">
        <v>23498.33</v>
      </c>
      <c r="N3519" s="682">
        <v>2</v>
      </c>
      <c r="O3519" s="748">
        <v>6</v>
      </c>
      <c r="P3519" s="749">
        <v>9930</v>
      </c>
    </row>
    <row r="3520" spans="1:16" ht="22.5" x14ac:dyDescent="0.2">
      <c r="A3520" s="744">
        <v>480</v>
      </c>
      <c r="B3520" s="744" t="s">
        <v>2598</v>
      </c>
      <c r="C3520" s="744" t="s">
        <v>1201</v>
      </c>
      <c r="D3520" s="746" t="s">
        <v>10035</v>
      </c>
      <c r="E3520" s="750">
        <v>2500</v>
      </c>
      <c r="F3520" s="744" t="s">
        <v>10036</v>
      </c>
      <c r="G3520" s="737" t="s">
        <v>10037</v>
      </c>
      <c r="H3520" s="737" t="s">
        <v>10038</v>
      </c>
      <c r="I3520" s="737" t="s">
        <v>2625</v>
      </c>
      <c r="J3520" s="753" t="s">
        <v>2511</v>
      </c>
      <c r="K3520" s="682">
        <v>3</v>
      </c>
      <c r="L3520" s="748">
        <v>8</v>
      </c>
      <c r="M3520" s="749">
        <v>20651.599999999999</v>
      </c>
      <c r="N3520" s="682">
        <v>2</v>
      </c>
      <c r="O3520" s="748">
        <v>6</v>
      </c>
      <c r="P3520" s="749">
        <v>15827.76</v>
      </c>
    </row>
    <row r="3521" spans="1:16" x14ac:dyDescent="0.2">
      <c r="A3521" s="744">
        <v>480</v>
      </c>
      <c r="B3521" s="744" t="s">
        <v>1264</v>
      </c>
      <c r="C3521" s="744" t="s">
        <v>1201</v>
      </c>
      <c r="D3521" s="746" t="s">
        <v>2746</v>
      </c>
      <c r="E3521" s="750">
        <v>1500</v>
      </c>
      <c r="F3521" s="744" t="s">
        <v>10039</v>
      </c>
      <c r="G3521" s="737" t="s">
        <v>10040</v>
      </c>
      <c r="H3521" s="737" t="s">
        <v>10041</v>
      </c>
      <c r="I3521" s="737" t="s">
        <v>2526</v>
      </c>
      <c r="J3521" s="753" t="s">
        <v>2526</v>
      </c>
      <c r="K3521" s="682">
        <v>5</v>
      </c>
      <c r="L3521" s="748">
        <v>12</v>
      </c>
      <c r="M3521" s="749">
        <v>29182.059999999998</v>
      </c>
      <c r="N3521" s="682">
        <v>2</v>
      </c>
      <c r="O3521" s="748">
        <v>6</v>
      </c>
      <c r="P3521" s="749">
        <v>12860.689999999999</v>
      </c>
    </row>
    <row r="3522" spans="1:16" ht="22.5" x14ac:dyDescent="0.2">
      <c r="A3522" s="744">
        <v>480</v>
      </c>
      <c r="B3522" s="744" t="s">
        <v>1264</v>
      </c>
      <c r="C3522" s="744" t="s">
        <v>1201</v>
      </c>
      <c r="D3522" s="746" t="s">
        <v>2650</v>
      </c>
      <c r="E3522" s="750">
        <v>2100</v>
      </c>
      <c r="F3522" s="744" t="s">
        <v>10042</v>
      </c>
      <c r="G3522" s="737" t="s">
        <v>10043</v>
      </c>
      <c r="H3522" s="737" t="s">
        <v>10044</v>
      </c>
      <c r="I3522" s="737" t="s">
        <v>2625</v>
      </c>
      <c r="J3522" s="753" t="s">
        <v>2511</v>
      </c>
      <c r="K3522" s="682">
        <v>7</v>
      </c>
      <c r="L3522" s="748">
        <v>12</v>
      </c>
      <c r="M3522" s="749">
        <v>30831.890000000003</v>
      </c>
      <c r="N3522" s="682">
        <v>3</v>
      </c>
      <c r="O3522" s="748">
        <v>6</v>
      </c>
      <c r="P3522" s="749">
        <v>13512.65</v>
      </c>
    </row>
    <row r="3523" spans="1:16" x14ac:dyDescent="0.2">
      <c r="A3523" s="744">
        <v>480</v>
      </c>
      <c r="B3523" s="744" t="s">
        <v>1264</v>
      </c>
      <c r="C3523" s="744" t="s">
        <v>1201</v>
      </c>
      <c r="D3523" s="746" t="s">
        <v>2650</v>
      </c>
      <c r="E3523" s="750">
        <v>2100</v>
      </c>
      <c r="F3523" s="744" t="s">
        <v>10045</v>
      </c>
      <c r="G3523" s="737" t="s">
        <v>10046</v>
      </c>
      <c r="H3523" s="737" t="s">
        <v>3164</v>
      </c>
      <c r="I3523" s="737" t="s">
        <v>2625</v>
      </c>
      <c r="J3523" s="753" t="s">
        <v>2511</v>
      </c>
      <c r="K3523" s="682">
        <v>7</v>
      </c>
      <c r="L3523" s="748">
        <v>12</v>
      </c>
      <c r="M3523" s="749">
        <v>30486.100000000006</v>
      </c>
      <c r="N3523" s="682">
        <v>3</v>
      </c>
      <c r="O3523" s="748">
        <v>6</v>
      </c>
      <c r="P3523" s="749">
        <v>11228.51</v>
      </c>
    </row>
    <row r="3524" spans="1:16" x14ac:dyDescent="0.2">
      <c r="A3524" s="744">
        <v>480</v>
      </c>
      <c r="B3524" s="744" t="s">
        <v>1264</v>
      </c>
      <c r="C3524" s="744" t="s">
        <v>1201</v>
      </c>
      <c r="D3524" s="746" t="s">
        <v>2650</v>
      </c>
      <c r="E3524" s="750">
        <v>2100</v>
      </c>
      <c r="F3524" s="744" t="s">
        <v>10047</v>
      </c>
      <c r="G3524" s="737" t="s">
        <v>10048</v>
      </c>
      <c r="H3524" s="737" t="s">
        <v>2587</v>
      </c>
      <c r="I3524" s="737" t="s">
        <v>2526</v>
      </c>
      <c r="J3524" s="753" t="s">
        <v>2526</v>
      </c>
      <c r="K3524" s="682">
        <v>7</v>
      </c>
      <c r="L3524" s="748">
        <v>12</v>
      </c>
      <c r="M3524" s="749">
        <v>30825.180000000004</v>
      </c>
      <c r="N3524" s="682">
        <v>2</v>
      </c>
      <c r="O3524" s="748">
        <v>6</v>
      </c>
      <c r="P3524" s="749">
        <v>13435.64</v>
      </c>
    </row>
    <row r="3525" spans="1:16" x14ac:dyDescent="0.2">
      <c r="A3525" s="744">
        <v>480</v>
      </c>
      <c r="B3525" s="744" t="s">
        <v>3203</v>
      </c>
      <c r="C3525" s="744" t="s">
        <v>1201</v>
      </c>
      <c r="D3525" s="746" t="s">
        <v>2700</v>
      </c>
      <c r="E3525" s="750">
        <v>1800</v>
      </c>
      <c r="F3525" s="744" t="s">
        <v>10049</v>
      </c>
      <c r="G3525" s="737" t="s">
        <v>10050</v>
      </c>
      <c r="H3525" s="737" t="s">
        <v>2519</v>
      </c>
      <c r="I3525" s="737" t="s">
        <v>2519</v>
      </c>
      <c r="J3525" s="753" t="s">
        <v>2519</v>
      </c>
      <c r="K3525" s="682">
        <v>1</v>
      </c>
      <c r="L3525" s="748">
        <v>2</v>
      </c>
      <c r="M3525" s="749">
        <v>7239.37</v>
      </c>
      <c r="N3525" s="682"/>
      <c r="O3525" s="748"/>
      <c r="P3525" s="749"/>
    </row>
    <row r="3526" spans="1:16" x14ac:dyDescent="0.2">
      <c r="A3526" s="744">
        <v>480</v>
      </c>
      <c r="B3526" s="744" t="s">
        <v>1264</v>
      </c>
      <c r="C3526" s="744" t="s">
        <v>1201</v>
      </c>
      <c r="D3526" s="746" t="s">
        <v>2674</v>
      </c>
      <c r="E3526" s="750">
        <v>1500</v>
      </c>
      <c r="F3526" s="744" t="s">
        <v>10051</v>
      </c>
      <c r="G3526" s="737" t="s">
        <v>10052</v>
      </c>
      <c r="H3526" s="737" t="s">
        <v>10053</v>
      </c>
      <c r="I3526" s="737" t="s">
        <v>2526</v>
      </c>
      <c r="J3526" s="753" t="s">
        <v>2526</v>
      </c>
      <c r="K3526" s="682">
        <v>1</v>
      </c>
      <c r="L3526" s="748">
        <v>12</v>
      </c>
      <c r="M3526" s="749">
        <v>28956.119999999992</v>
      </c>
      <c r="N3526" s="682">
        <v>1</v>
      </c>
      <c r="O3526" s="748">
        <v>6</v>
      </c>
      <c r="P3526" s="749">
        <v>12899.86</v>
      </c>
    </row>
    <row r="3527" spans="1:16" ht="22.5" x14ac:dyDescent="0.2">
      <c r="A3527" s="744">
        <v>480</v>
      </c>
      <c r="B3527" s="744" t="s">
        <v>1264</v>
      </c>
      <c r="C3527" s="744" t="s">
        <v>1201</v>
      </c>
      <c r="D3527" s="746" t="s">
        <v>3747</v>
      </c>
      <c r="E3527" s="750">
        <v>2100</v>
      </c>
      <c r="F3527" s="744" t="s">
        <v>10054</v>
      </c>
      <c r="G3527" s="737" t="s">
        <v>10055</v>
      </c>
      <c r="H3527" s="737" t="s">
        <v>9863</v>
      </c>
      <c r="I3527" s="737" t="s">
        <v>2625</v>
      </c>
      <c r="J3527" s="753" t="s">
        <v>2511</v>
      </c>
      <c r="K3527" s="682">
        <v>5</v>
      </c>
      <c r="L3527" s="748">
        <v>12</v>
      </c>
      <c r="M3527" s="749">
        <v>30677.16</v>
      </c>
      <c r="N3527" s="682">
        <v>3</v>
      </c>
      <c r="O3527" s="748">
        <v>6</v>
      </c>
      <c r="P3527" s="749">
        <v>13530</v>
      </c>
    </row>
    <row r="3528" spans="1:16" x14ac:dyDescent="0.2">
      <c r="A3528" s="744">
        <v>480</v>
      </c>
      <c r="B3528" s="744" t="s">
        <v>2598</v>
      </c>
      <c r="C3528" s="744" t="s">
        <v>1201</v>
      </c>
      <c r="D3528" s="746" t="s">
        <v>2865</v>
      </c>
      <c r="E3528" s="750">
        <v>1800</v>
      </c>
      <c r="F3528" s="744" t="s">
        <v>10056</v>
      </c>
      <c r="G3528" s="737" t="s">
        <v>10057</v>
      </c>
      <c r="H3528" s="737" t="s">
        <v>3524</v>
      </c>
      <c r="I3528" s="737" t="s">
        <v>2625</v>
      </c>
      <c r="J3528" s="753" t="s">
        <v>2511</v>
      </c>
      <c r="K3528" s="682">
        <v>5</v>
      </c>
      <c r="L3528" s="748">
        <v>12</v>
      </c>
      <c r="M3528" s="749">
        <v>27214.339999999997</v>
      </c>
      <c r="N3528" s="682">
        <v>2</v>
      </c>
      <c r="O3528" s="748">
        <v>6</v>
      </c>
      <c r="P3528" s="749">
        <v>11583.74</v>
      </c>
    </row>
    <row r="3529" spans="1:16" ht="22.5" x14ac:dyDescent="0.2">
      <c r="A3529" s="744">
        <v>480</v>
      </c>
      <c r="B3529" s="744" t="s">
        <v>1264</v>
      </c>
      <c r="C3529" s="744" t="s">
        <v>1201</v>
      </c>
      <c r="D3529" s="746" t="s">
        <v>3025</v>
      </c>
      <c r="E3529" s="750">
        <v>1800</v>
      </c>
      <c r="F3529" s="744" t="s">
        <v>10058</v>
      </c>
      <c r="G3529" s="737" t="s">
        <v>10059</v>
      </c>
      <c r="H3529" s="737" t="s">
        <v>10060</v>
      </c>
      <c r="I3529" s="737" t="s">
        <v>2625</v>
      </c>
      <c r="J3529" s="753" t="s">
        <v>2511</v>
      </c>
      <c r="K3529" s="682">
        <v>5</v>
      </c>
      <c r="L3529" s="748">
        <v>12</v>
      </c>
      <c r="M3529" s="749">
        <v>33117.909999999996</v>
      </c>
      <c r="N3529" s="682">
        <v>2</v>
      </c>
      <c r="O3529" s="748">
        <v>6</v>
      </c>
      <c r="P3529" s="749">
        <v>14652.529999999999</v>
      </c>
    </row>
    <row r="3530" spans="1:16" x14ac:dyDescent="0.2">
      <c r="A3530" s="744">
        <v>480</v>
      </c>
      <c r="B3530" s="744" t="s">
        <v>2598</v>
      </c>
      <c r="C3530" s="744" t="s">
        <v>1201</v>
      </c>
      <c r="D3530" s="746" t="s">
        <v>2611</v>
      </c>
      <c r="E3530" s="750">
        <v>1500</v>
      </c>
      <c r="F3530" s="744" t="s">
        <v>10061</v>
      </c>
      <c r="G3530" s="737" t="s">
        <v>10062</v>
      </c>
      <c r="H3530" s="737" t="s">
        <v>4745</v>
      </c>
      <c r="I3530" s="737" t="s">
        <v>2526</v>
      </c>
      <c r="J3530" s="753" t="s">
        <v>2526</v>
      </c>
      <c r="K3530" s="682">
        <v>5</v>
      </c>
      <c r="L3530" s="748">
        <v>12</v>
      </c>
      <c r="M3530" s="749">
        <v>23127.919999999998</v>
      </c>
      <c r="N3530" s="682">
        <v>2</v>
      </c>
      <c r="O3530" s="748">
        <v>6</v>
      </c>
      <c r="P3530" s="749">
        <v>10021.66</v>
      </c>
    </row>
    <row r="3531" spans="1:16" ht="22.5" x14ac:dyDescent="0.2">
      <c r="A3531" s="744">
        <v>480</v>
      </c>
      <c r="B3531" s="744" t="s">
        <v>1264</v>
      </c>
      <c r="C3531" s="744" t="s">
        <v>1201</v>
      </c>
      <c r="D3531" s="746" t="s">
        <v>3252</v>
      </c>
      <c r="E3531" s="750">
        <v>2500</v>
      </c>
      <c r="F3531" s="744" t="s">
        <v>10063</v>
      </c>
      <c r="G3531" s="737" t="s">
        <v>10064</v>
      </c>
      <c r="H3531" s="737" t="s">
        <v>2873</v>
      </c>
      <c r="I3531" s="737" t="s">
        <v>2625</v>
      </c>
      <c r="J3531" s="753" t="s">
        <v>2511</v>
      </c>
      <c r="K3531" s="682">
        <v>5</v>
      </c>
      <c r="L3531" s="748">
        <v>12</v>
      </c>
      <c r="M3531" s="749">
        <v>35662.32</v>
      </c>
      <c r="N3531" s="682">
        <v>1</v>
      </c>
      <c r="O3531" s="748">
        <v>2</v>
      </c>
      <c r="P3531" s="749">
        <v>7563.5400000000009</v>
      </c>
    </row>
    <row r="3532" spans="1:16" ht="22.5" x14ac:dyDescent="0.2">
      <c r="A3532" s="744">
        <v>480</v>
      </c>
      <c r="B3532" s="744" t="s">
        <v>2598</v>
      </c>
      <c r="C3532" s="744" t="s">
        <v>1201</v>
      </c>
      <c r="D3532" s="746" t="s">
        <v>2614</v>
      </c>
      <c r="E3532" s="750">
        <v>1500</v>
      </c>
      <c r="F3532" s="744" t="s">
        <v>10065</v>
      </c>
      <c r="G3532" s="737" t="s">
        <v>10066</v>
      </c>
      <c r="H3532" s="737" t="s">
        <v>2873</v>
      </c>
      <c r="I3532" s="737" t="s">
        <v>2625</v>
      </c>
      <c r="J3532" s="753" t="s">
        <v>2511</v>
      </c>
      <c r="K3532" s="682">
        <v>5</v>
      </c>
      <c r="L3532" s="748">
        <v>12</v>
      </c>
      <c r="M3532" s="749">
        <v>23480.6</v>
      </c>
      <c r="N3532" s="682">
        <v>2</v>
      </c>
      <c r="O3532" s="748">
        <v>6</v>
      </c>
      <c r="P3532" s="749">
        <v>9911.869999999999</v>
      </c>
    </row>
    <row r="3533" spans="1:16" x14ac:dyDescent="0.2">
      <c r="A3533" s="744">
        <v>480</v>
      </c>
      <c r="B3533" s="744" t="s">
        <v>1264</v>
      </c>
      <c r="C3533" s="744" t="s">
        <v>1201</v>
      </c>
      <c r="D3533" s="746" t="s">
        <v>5298</v>
      </c>
      <c r="E3533" s="750">
        <v>2100</v>
      </c>
      <c r="F3533" s="744" t="s">
        <v>10067</v>
      </c>
      <c r="G3533" s="737" t="s">
        <v>10068</v>
      </c>
      <c r="H3533" s="737" t="s">
        <v>2806</v>
      </c>
      <c r="I3533" s="737" t="s">
        <v>2625</v>
      </c>
      <c r="J3533" s="753" t="s">
        <v>2511</v>
      </c>
      <c r="K3533" s="682">
        <v>5</v>
      </c>
      <c r="L3533" s="748">
        <v>12</v>
      </c>
      <c r="M3533" s="749">
        <v>29967.09</v>
      </c>
      <c r="N3533" s="682">
        <v>2</v>
      </c>
      <c r="O3533" s="748">
        <v>6</v>
      </c>
      <c r="P3533" s="749">
        <v>13512.65</v>
      </c>
    </row>
    <row r="3534" spans="1:16" x14ac:dyDescent="0.2">
      <c r="A3534" s="744">
        <v>480</v>
      </c>
      <c r="B3534" s="744" t="s">
        <v>1264</v>
      </c>
      <c r="C3534" s="744" t="s">
        <v>1201</v>
      </c>
      <c r="D3534" s="746" t="s">
        <v>5053</v>
      </c>
      <c r="E3534" s="750">
        <v>3500</v>
      </c>
      <c r="F3534" s="744" t="s">
        <v>10069</v>
      </c>
      <c r="G3534" s="737" t="s">
        <v>10070</v>
      </c>
      <c r="H3534" s="737" t="s">
        <v>2806</v>
      </c>
      <c r="I3534" s="737" t="s">
        <v>2625</v>
      </c>
      <c r="J3534" s="753" t="s">
        <v>2511</v>
      </c>
      <c r="K3534" s="682">
        <v>1</v>
      </c>
      <c r="L3534" s="748">
        <v>12</v>
      </c>
      <c r="M3534" s="749">
        <v>52105.27</v>
      </c>
      <c r="N3534" s="682">
        <v>1</v>
      </c>
      <c r="O3534" s="748">
        <v>6</v>
      </c>
      <c r="P3534" s="749">
        <v>24616.12</v>
      </c>
    </row>
    <row r="3535" spans="1:16" x14ac:dyDescent="0.2">
      <c r="A3535" s="744">
        <v>480</v>
      </c>
      <c r="B3535" s="744" t="s">
        <v>1264</v>
      </c>
      <c r="C3535" s="744" t="s">
        <v>1201</v>
      </c>
      <c r="D3535" s="746" t="s">
        <v>4340</v>
      </c>
      <c r="E3535" s="750">
        <v>1500</v>
      </c>
      <c r="F3535" s="744" t="s">
        <v>10071</v>
      </c>
      <c r="G3535" s="737" t="s">
        <v>10072</v>
      </c>
      <c r="H3535" s="737" t="s">
        <v>2617</v>
      </c>
      <c r="I3535" s="737" t="s">
        <v>2526</v>
      </c>
      <c r="J3535" s="753" t="s">
        <v>2526</v>
      </c>
      <c r="K3535" s="682">
        <v>1</v>
      </c>
      <c r="L3535" s="748">
        <v>12</v>
      </c>
      <c r="M3535" s="749">
        <v>28898.309999999998</v>
      </c>
      <c r="N3535" s="682">
        <v>1</v>
      </c>
      <c r="O3535" s="748">
        <v>6</v>
      </c>
      <c r="P3535" s="749">
        <v>12767.51</v>
      </c>
    </row>
    <row r="3536" spans="1:16" ht="22.5" x14ac:dyDescent="0.2">
      <c r="A3536" s="744">
        <v>480</v>
      </c>
      <c r="B3536" s="744" t="s">
        <v>2598</v>
      </c>
      <c r="C3536" s="744" t="s">
        <v>1201</v>
      </c>
      <c r="D3536" s="746" t="s">
        <v>2700</v>
      </c>
      <c r="E3536" s="750">
        <v>1800</v>
      </c>
      <c r="F3536" s="744" t="s">
        <v>10073</v>
      </c>
      <c r="G3536" s="737" t="s">
        <v>10074</v>
      </c>
      <c r="H3536" s="737" t="s">
        <v>2640</v>
      </c>
      <c r="I3536" s="737" t="s">
        <v>2625</v>
      </c>
      <c r="J3536" s="753" t="s">
        <v>2511</v>
      </c>
      <c r="K3536" s="682">
        <v>5</v>
      </c>
      <c r="L3536" s="748">
        <v>12</v>
      </c>
      <c r="M3536" s="749">
        <v>33133.539999999994</v>
      </c>
      <c r="N3536" s="682">
        <v>2</v>
      </c>
      <c r="O3536" s="748">
        <v>6</v>
      </c>
      <c r="P3536" s="749">
        <v>14728.720000000001</v>
      </c>
    </row>
    <row r="3537" spans="1:16" x14ac:dyDescent="0.2">
      <c r="A3537" s="744">
        <v>480</v>
      </c>
      <c r="B3537" s="744" t="s">
        <v>2598</v>
      </c>
      <c r="C3537" s="744" t="s">
        <v>1201</v>
      </c>
      <c r="D3537" s="746" t="s">
        <v>2700</v>
      </c>
      <c r="E3537" s="750">
        <v>1800</v>
      </c>
      <c r="F3537" s="744" t="s">
        <v>10075</v>
      </c>
      <c r="G3537" s="737" t="s">
        <v>10076</v>
      </c>
      <c r="H3537" s="737" t="s">
        <v>3524</v>
      </c>
      <c r="I3537" s="737" t="s">
        <v>2625</v>
      </c>
      <c r="J3537" s="753" t="s">
        <v>2511</v>
      </c>
      <c r="K3537" s="682">
        <v>5</v>
      </c>
      <c r="L3537" s="748">
        <v>12</v>
      </c>
      <c r="M3537" s="749">
        <v>33362.74</v>
      </c>
      <c r="N3537" s="682">
        <v>2</v>
      </c>
      <c r="O3537" s="748">
        <v>6</v>
      </c>
      <c r="P3537" s="749">
        <v>14727.439999999999</v>
      </c>
    </row>
    <row r="3538" spans="1:16" x14ac:dyDescent="0.2">
      <c r="A3538" s="744">
        <v>480</v>
      </c>
      <c r="B3538" s="744" t="s">
        <v>2598</v>
      </c>
      <c r="C3538" s="744" t="s">
        <v>1201</v>
      </c>
      <c r="D3538" s="746" t="s">
        <v>2865</v>
      </c>
      <c r="E3538" s="750">
        <v>1800</v>
      </c>
      <c r="F3538" s="744" t="s">
        <v>10077</v>
      </c>
      <c r="G3538" s="737" t="s">
        <v>10078</v>
      </c>
      <c r="H3538" s="737" t="s">
        <v>2519</v>
      </c>
      <c r="I3538" s="737" t="s">
        <v>2519</v>
      </c>
      <c r="J3538" s="753" t="s">
        <v>2519</v>
      </c>
      <c r="K3538" s="682">
        <v>5</v>
      </c>
      <c r="L3538" s="748">
        <v>12</v>
      </c>
      <c r="M3538" s="749">
        <v>27296.579999999994</v>
      </c>
      <c r="N3538" s="682">
        <v>2</v>
      </c>
      <c r="O3538" s="748">
        <v>6</v>
      </c>
      <c r="P3538" s="749">
        <v>11583.36</v>
      </c>
    </row>
    <row r="3539" spans="1:16" x14ac:dyDescent="0.2">
      <c r="A3539" s="744">
        <v>480</v>
      </c>
      <c r="B3539" s="744" t="s">
        <v>1264</v>
      </c>
      <c r="C3539" s="744" t="s">
        <v>1201</v>
      </c>
      <c r="D3539" s="746" t="s">
        <v>10079</v>
      </c>
      <c r="E3539" s="750">
        <v>1500</v>
      </c>
      <c r="F3539" s="744" t="s">
        <v>10080</v>
      </c>
      <c r="G3539" s="737" t="s">
        <v>10081</v>
      </c>
      <c r="H3539" s="737" t="s">
        <v>2519</v>
      </c>
      <c r="I3539" s="737" t="s">
        <v>2519</v>
      </c>
      <c r="J3539" s="753" t="s">
        <v>2519</v>
      </c>
      <c r="K3539" s="682">
        <v>1</v>
      </c>
      <c r="L3539" s="748">
        <v>12</v>
      </c>
      <c r="M3539" s="749">
        <v>28578.180000000004</v>
      </c>
      <c r="N3539" s="682">
        <v>1</v>
      </c>
      <c r="O3539" s="748">
        <v>3</v>
      </c>
      <c r="P3539" s="749">
        <v>5569.85</v>
      </c>
    </row>
    <row r="3540" spans="1:16" x14ac:dyDescent="0.2">
      <c r="A3540" s="744">
        <v>480</v>
      </c>
      <c r="B3540" s="744" t="s">
        <v>2598</v>
      </c>
      <c r="C3540" s="744" t="s">
        <v>1201</v>
      </c>
      <c r="D3540" s="746" t="s">
        <v>2611</v>
      </c>
      <c r="E3540" s="750">
        <v>1500</v>
      </c>
      <c r="F3540" s="744" t="s">
        <v>10082</v>
      </c>
      <c r="G3540" s="737" t="s">
        <v>10083</v>
      </c>
      <c r="H3540" s="737" t="s">
        <v>4343</v>
      </c>
      <c r="I3540" s="737" t="s">
        <v>2625</v>
      </c>
      <c r="J3540" s="753" t="s">
        <v>2511</v>
      </c>
      <c r="K3540" s="682">
        <v>5</v>
      </c>
      <c r="L3540" s="748">
        <v>12</v>
      </c>
      <c r="M3540" s="749">
        <v>19478.670000000002</v>
      </c>
      <c r="N3540" s="682">
        <v>2</v>
      </c>
      <c r="O3540" s="748">
        <v>6</v>
      </c>
      <c r="P3540" s="749">
        <v>9922.61</v>
      </c>
    </row>
    <row r="3541" spans="1:16" ht="22.5" x14ac:dyDescent="0.2">
      <c r="A3541" s="744">
        <v>480</v>
      </c>
      <c r="B3541" s="744" t="s">
        <v>1264</v>
      </c>
      <c r="C3541" s="744" t="s">
        <v>1201</v>
      </c>
      <c r="D3541" s="746" t="s">
        <v>3446</v>
      </c>
      <c r="E3541" s="750">
        <v>1800</v>
      </c>
      <c r="F3541" s="744" t="s">
        <v>10084</v>
      </c>
      <c r="G3541" s="737" t="s">
        <v>10085</v>
      </c>
      <c r="H3541" s="737" t="s">
        <v>10086</v>
      </c>
      <c r="I3541" s="737" t="s">
        <v>2603</v>
      </c>
      <c r="J3541" s="753" t="s">
        <v>2547</v>
      </c>
      <c r="K3541" s="682">
        <v>5</v>
      </c>
      <c r="L3541" s="748">
        <v>12</v>
      </c>
      <c r="M3541" s="749">
        <v>27202.739999999998</v>
      </c>
      <c r="N3541" s="682">
        <v>2</v>
      </c>
      <c r="O3541" s="748">
        <v>6</v>
      </c>
      <c r="P3541" s="749">
        <v>11727.5</v>
      </c>
    </row>
    <row r="3542" spans="1:16" ht="22.5" x14ac:dyDescent="0.2">
      <c r="A3542" s="744">
        <v>480</v>
      </c>
      <c r="B3542" s="744" t="s">
        <v>1264</v>
      </c>
      <c r="C3542" s="744" t="s">
        <v>1201</v>
      </c>
      <c r="D3542" s="746" t="s">
        <v>2999</v>
      </c>
      <c r="E3542" s="750">
        <v>5000</v>
      </c>
      <c r="F3542" s="744" t="s">
        <v>10087</v>
      </c>
      <c r="G3542" s="737" t="s">
        <v>10088</v>
      </c>
      <c r="H3542" s="737" t="s">
        <v>2519</v>
      </c>
      <c r="I3542" s="737" t="s">
        <v>2519</v>
      </c>
      <c r="J3542" s="753" t="s">
        <v>2519</v>
      </c>
      <c r="K3542" s="682">
        <v>5</v>
      </c>
      <c r="L3542" s="748">
        <v>12</v>
      </c>
      <c r="M3542" s="749">
        <v>65234.36</v>
      </c>
      <c r="N3542" s="682">
        <v>2</v>
      </c>
      <c r="O3542" s="748">
        <v>6</v>
      </c>
      <c r="P3542" s="749">
        <v>30875.13</v>
      </c>
    </row>
    <row r="3543" spans="1:16" x14ac:dyDescent="0.2">
      <c r="A3543" s="744">
        <v>480</v>
      </c>
      <c r="B3543" s="744" t="s">
        <v>1264</v>
      </c>
      <c r="C3543" s="744" t="s">
        <v>1201</v>
      </c>
      <c r="D3543" s="746" t="s">
        <v>2604</v>
      </c>
      <c r="E3543" s="750">
        <v>1500</v>
      </c>
      <c r="F3543" s="744" t="s">
        <v>10089</v>
      </c>
      <c r="G3543" s="737" t="s">
        <v>10090</v>
      </c>
      <c r="H3543" s="737" t="s">
        <v>10091</v>
      </c>
      <c r="I3543" s="737" t="s">
        <v>2526</v>
      </c>
      <c r="J3543" s="753" t="s">
        <v>2526</v>
      </c>
      <c r="K3543" s="682">
        <v>1</v>
      </c>
      <c r="L3543" s="748">
        <v>12</v>
      </c>
      <c r="M3543" s="749">
        <v>25695.79</v>
      </c>
      <c r="N3543" s="682">
        <v>1</v>
      </c>
      <c r="O3543" s="748">
        <v>6</v>
      </c>
      <c r="P3543" s="749">
        <v>12813.76</v>
      </c>
    </row>
    <row r="3544" spans="1:16" x14ac:dyDescent="0.2">
      <c r="A3544" s="744">
        <v>480</v>
      </c>
      <c r="B3544" s="744" t="s">
        <v>1264</v>
      </c>
      <c r="C3544" s="744" t="s">
        <v>1201</v>
      </c>
      <c r="D3544" s="746" t="s">
        <v>3252</v>
      </c>
      <c r="E3544" s="750">
        <v>2500</v>
      </c>
      <c r="F3544" s="744" t="s">
        <v>10092</v>
      </c>
      <c r="G3544" s="737" t="s">
        <v>10093</v>
      </c>
      <c r="H3544" s="737" t="s">
        <v>10094</v>
      </c>
      <c r="I3544" s="737" t="s">
        <v>2625</v>
      </c>
      <c r="J3544" s="753" t="s">
        <v>2511</v>
      </c>
      <c r="K3544" s="682">
        <v>3</v>
      </c>
      <c r="L3544" s="748">
        <v>9</v>
      </c>
      <c r="M3544" s="749">
        <v>24110.789999999997</v>
      </c>
      <c r="N3544" s="682">
        <v>2</v>
      </c>
      <c r="O3544" s="748">
        <v>6</v>
      </c>
      <c r="P3544" s="749">
        <v>13553.87</v>
      </c>
    </row>
    <row r="3545" spans="1:16" x14ac:dyDescent="0.2">
      <c r="A3545" s="744">
        <v>480</v>
      </c>
      <c r="B3545" s="744" t="s">
        <v>1264</v>
      </c>
      <c r="C3545" s="744" t="s">
        <v>1201</v>
      </c>
      <c r="D3545" s="746" t="s">
        <v>2809</v>
      </c>
      <c r="E3545" s="750">
        <v>1500</v>
      </c>
      <c r="F3545" s="744" t="s">
        <v>10095</v>
      </c>
      <c r="G3545" s="737" t="s">
        <v>10096</v>
      </c>
      <c r="H3545" s="737" t="s">
        <v>10097</v>
      </c>
      <c r="I3545" s="737" t="s">
        <v>2625</v>
      </c>
      <c r="J3545" s="753" t="s">
        <v>2511</v>
      </c>
      <c r="K3545" s="682">
        <v>5</v>
      </c>
      <c r="L3545" s="748">
        <v>12</v>
      </c>
      <c r="M3545" s="749">
        <v>29252.350000000002</v>
      </c>
      <c r="N3545" s="682">
        <v>2</v>
      </c>
      <c r="O3545" s="748">
        <v>6</v>
      </c>
      <c r="P3545" s="749">
        <v>12839.170000000002</v>
      </c>
    </row>
    <row r="3546" spans="1:16" x14ac:dyDescent="0.2">
      <c r="A3546" s="744">
        <v>480</v>
      </c>
      <c r="B3546" s="744" t="s">
        <v>1264</v>
      </c>
      <c r="C3546" s="744" t="s">
        <v>1201</v>
      </c>
      <c r="D3546" s="746" t="s">
        <v>4450</v>
      </c>
      <c r="E3546" s="750">
        <v>4500</v>
      </c>
      <c r="F3546" s="744" t="s">
        <v>10098</v>
      </c>
      <c r="G3546" s="737" t="s">
        <v>10099</v>
      </c>
      <c r="H3546" s="737" t="s">
        <v>2806</v>
      </c>
      <c r="I3546" s="737" t="s">
        <v>2625</v>
      </c>
      <c r="J3546" s="753" t="s">
        <v>2511</v>
      </c>
      <c r="K3546" s="682">
        <v>4</v>
      </c>
      <c r="L3546" s="748">
        <v>8</v>
      </c>
      <c r="M3546" s="749">
        <v>33985.65</v>
      </c>
      <c r="N3546" s="682"/>
      <c r="O3546" s="748"/>
      <c r="P3546" s="749"/>
    </row>
    <row r="3547" spans="1:16" x14ac:dyDescent="0.2">
      <c r="A3547" s="744">
        <v>480</v>
      </c>
      <c r="B3547" s="744" t="s">
        <v>1264</v>
      </c>
      <c r="C3547" s="744" t="s">
        <v>1201</v>
      </c>
      <c r="D3547" s="746" t="s">
        <v>2650</v>
      </c>
      <c r="E3547" s="750">
        <v>2100</v>
      </c>
      <c r="F3547" s="744" t="s">
        <v>10100</v>
      </c>
      <c r="G3547" s="737" t="s">
        <v>10101</v>
      </c>
      <c r="H3547" s="737" t="s">
        <v>2873</v>
      </c>
      <c r="I3547" s="737" t="s">
        <v>2625</v>
      </c>
      <c r="J3547" s="753" t="s">
        <v>2511</v>
      </c>
      <c r="K3547" s="682">
        <v>6</v>
      </c>
      <c r="L3547" s="748">
        <v>12</v>
      </c>
      <c r="M3547" s="749">
        <v>30876.809999999998</v>
      </c>
      <c r="N3547" s="682">
        <v>2</v>
      </c>
      <c r="O3547" s="748">
        <v>6</v>
      </c>
      <c r="P3547" s="749">
        <v>13518.029999999999</v>
      </c>
    </row>
    <row r="3548" spans="1:16" ht="22.5" x14ac:dyDescent="0.2">
      <c r="A3548" s="744">
        <v>480</v>
      </c>
      <c r="B3548" s="744" t="s">
        <v>1264</v>
      </c>
      <c r="C3548" s="744" t="s">
        <v>1201</v>
      </c>
      <c r="D3548" s="746" t="s">
        <v>2746</v>
      </c>
      <c r="E3548" s="750">
        <v>1800</v>
      </c>
      <c r="F3548" s="744" t="s">
        <v>10102</v>
      </c>
      <c r="G3548" s="737" t="s">
        <v>10103</v>
      </c>
      <c r="H3548" s="737" t="s">
        <v>3904</v>
      </c>
      <c r="I3548" s="737" t="s">
        <v>2526</v>
      </c>
      <c r="J3548" s="753" t="s">
        <v>2526</v>
      </c>
      <c r="K3548" s="682">
        <v>5</v>
      </c>
      <c r="L3548" s="748">
        <v>12</v>
      </c>
      <c r="M3548" s="749">
        <v>33221.730000000003</v>
      </c>
      <c r="N3548" s="682">
        <v>2</v>
      </c>
      <c r="O3548" s="748">
        <v>6</v>
      </c>
      <c r="P3548" s="749">
        <v>14730</v>
      </c>
    </row>
    <row r="3549" spans="1:16" ht="22.5" x14ac:dyDescent="0.2">
      <c r="A3549" s="744">
        <v>480</v>
      </c>
      <c r="B3549" s="744" t="s">
        <v>2598</v>
      </c>
      <c r="C3549" s="744" t="s">
        <v>1201</v>
      </c>
      <c r="D3549" s="746" t="s">
        <v>2700</v>
      </c>
      <c r="E3549" s="750">
        <v>1800</v>
      </c>
      <c r="F3549" s="744" t="s">
        <v>10104</v>
      </c>
      <c r="G3549" s="737" t="s">
        <v>10105</v>
      </c>
      <c r="H3549" s="737" t="s">
        <v>2519</v>
      </c>
      <c r="I3549" s="737" t="s">
        <v>2519</v>
      </c>
      <c r="J3549" s="753" t="s">
        <v>2519</v>
      </c>
      <c r="K3549" s="682">
        <v>5</v>
      </c>
      <c r="L3549" s="748">
        <v>12</v>
      </c>
      <c r="M3549" s="749">
        <v>27238.979999999996</v>
      </c>
      <c r="N3549" s="682">
        <v>2</v>
      </c>
      <c r="O3549" s="748">
        <v>6</v>
      </c>
      <c r="P3549" s="749">
        <v>11663.86</v>
      </c>
    </row>
    <row r="3550" spans="1:16" x14ac:dyDescent="0.2">
      <c r="A3550" s="744">
        <v>480</v>
      </c>
      <c r="B3550" s="744" t="s">
        <v>1264</v>
      </c>
      <c r="C3550" s="744" t="s">
        <v>1201</v>
      </c>
      <c r="D3550" s="746" t="s">
        <v>7840</v>
      </c>
      <c r="E3550" s="750">
        <v>1500</v>
      </c>
      <c r="F3550" s="744" t="s">
        <v>10106</v>
      </c>
      <c r="G3550" s="737" t="s">
        <v>10107</v>
      </c>
      <c r="H3550" s="737" t="s">
        <v>10108</v>
      </c>
      <c r="I3550" s="737" t="s">
        <v>2526</v>
      </c>
      <c r="J3550" s="753" t="s">
        <v>2526</v>
      </c>
      <c r="K3550" s="682">
        <v>1</v>
      </c>
      <c r="L3550" s="748">
        <v>12</v>
      </c>
      <c r="M3550" s="749">
        <v>29539.429999999993</v>
      </c>
      <c r="N3550" s="682">
        <v>1</v>
      </c>
      <c r="O3550" s="748">
        <v>6</v>
      </c>
      <c r="P3550" s="749">
        <v>12820.7</v>
      </c>
    </row>
    <row r="3551" spans="1:16" x14ac:dyDescent="0.2">
      <c r="A3551" s="744">
        <v>480</v>
      </c>
      <c r="B3551" s="744" t="s">
        <v>1264</v>
      </c>
      <c r="C3551" s="744" t="s">
        <v>1201</v>
      </c>
      <c r="D3551" s="746" t="s">
        <v>2650</v>
      </c>
      <c r="E3551" s="750">
        <v>2100</v>
      </c>
      <c r="F3551" s="744" t="s">
        <v>10109</v>
      </c>
      <c r="G3551" s="737" t="s">
        <v>10110</v>
      </c>
      <c r="H3551" s="737" t="s">
        <v>6200</v>
      </c>
      <c r="I3551" s="737" t="s">
        <v>2625</v>
      </c>
      <c r="J3551" s="753" t="s">
        <v>2511</v>
      </c>
      <c r="K3551" s="682">
        <v>6</v>
      </c>
      <c r="L3551" s="748">
        <v>12</v>
      </c>
      <c r="M3551" s="749">
        <v>30670.85</v>
      </c>
      <c r="N3551" s="682">
        <v>2</v>
      </c>
      <c r="O3551" s="748">
        <v>6</v>
      </c>
      <c r="P3551" s="749">
        <v>13508.42</v>
      </c>
    </row>
    <row r="3552" spans="1:16" x14ac:dyDescent="0.2">
      <c r="A3552" s="744">
        <v>480</v>
      </c>
      <c r="B3552" s="744" t="s">
        <v>2598</v>
      </c>
      <c r="C3552" s="744" t="s">
        <v>1201</v>
      </c>
      <c r="D3552" s="746" t="s">
        <v>2700</v>
      </c>
      <c r="E3552" s="750">
        <v>1800</v>
      </c>
      <c r="F3552" s="744" t="s">
        <v>10111</v>
      </c>
      <c r="G3552" s="737" t="s">
        <v>10112</v>
      </c>
      <c r="H3552" s="737" t="s">
        <v>2519</v>
      </c>
      <c r="I3552" s="737" t="s">
        <v>2519</v>
      </c>
      <c r="J3552" s="753" t="s">
        <v>2519</v>
      </c>
      <c r="K3552" s="682">
        <v>5</v>
      </c>
      <c r="L3552" s="748">
        <v>12</v>
      </c>
      <c r="M3552" s="749">
        <v>27248.229999999996</v>
      </c>
      <c r="N3552" s="682">
        <v>2</v>
      </c>
      <c r="O3552" s="748">
        <v>6</v>
      </c>
      <c r="P3552" s="749">
        <v>11717.99</v>
      </c>
    </row>
    <row r="3553" spans="1:16" ht="22.5" x14ac:dyDescent="0.2">
      <c r="A3553" s="744">
        <v>480</v>
      </c>
      <c r="B3553" s="744" t="s">
        <v>2598</v>
      </c>
      <c r="C3553" s="744" t="s">
        <v>1201</v>
      </c>
      <c r="D3553" s="746" t="s">
        <v>2611</v>
      </c>
      <c r="E3553" s="750">
        <v>1500</v>
      </c>
      <c r="F3553" s="744" t="s">
        <v>10113</v>
      </c>
      <c r="G3553" s="737" t="s">
        <v>10114</v>
      </c>
      <c r="H3553" s="737" t="s">
        <v>2578</v>
      </c>
      <c r="I3553" s="737" t="s">
        <v>2625</v>
      </c>
      <c r="J3553" s="753" t="s">
        <v>2511</v>
      </c>
      <c r="K3553" s="682">
        <v>5</v>
      </c>
      <c r="L3553" s="748">
        <v>12</v>
      </c>
      <c r="M3553" s="749">
        <v>23622.69</v>
      </c>
      <c r="N3553" s="682">
        <v>2</v>
      </c>
      <c r="O3553" s="748">
        <v>6</v>
      </c>
      <c r="P3553" s="749">
        <v>9921.4599999999991</v>
      </c>
    </row>
    <row r="3554" spans="1:16" ht="22.5" x14ac:dyDescent="0.2">
      <c r="A3554" s="744">
        <v>480</v>
      </c>
      <c r="B3554" s="744" t="s">
        <v>1264</v>
      </c>
      <c r="C3554" s="744" t="s">
        <v>1201</v>
      </c>
      <c r="D3554" s="746" t="s">
        <v>2650</v>
      </c>
      <c r="E3554" s="750">
        <v>2100</v>
      </c>
      <c r="F3554" s="744" t="s">
        <v>10115</v>
      </c>
      <c r="G3554" s="737" t="s">
        <v>10116</v>
      </c>
      <c r="H3554" s="737" t="s">
        <v>10117</v>
      </c>
      <c r="I3554" s="737" t="s">
        <v>2625</v>
      </c>
      <c r="J3554" s="753" t="s">
        <v>2511</v>
      </c>
      <c r="K3554" s="682">
        <v>6</v>
      </c>
      <c r="L3554" s="748">
        <v>12</v>
      </c>
      <c r="M3554" s="749">
        <v>30826.789999999997</v>
      </c>
      <c r="N3554" s="682">
        <v>2</v>
      </c>
      <c r="O3554" s="748">
        <v>6</v>
      </c>
      <c r="P3554" s="749">
        <v>13600</v>
      </c>
    </row>
    <row r="3555" spans="1:16" x14ac:dyDescent="0.2">
      <c r="A3555" s="744">
        <v>480</v>
      </c>
      <c r="B3555" s="744" t="s">
        <v>1264</v>
      </c>
      <c r="C3555" s="744" t="s">
        <v>1201</v>
      </c>
      <c r="D3555" s="746" t="s">
        <v>3252</v>
      </c>
      <c r="E3555" s="750">
        <v>2100</v>
      </c>
      <c r="F3555" s="744" t="s">
        <v>10118</v>
      </c>
      <c r="G3555" s="737" t="s">
        <v>10119</v>
      </c>
      <c r="H3555" s="737" t="s">
        <v>2509</v>
      </c>
      <c r="I3555" s="737" t="s">
        <v>2625</v>
      </c>
      <c r="J3555" s="753" t="s">
        <v>2511</v>
      </c>
      <c r="K3555" s="682">
        <v>5</v>
      </c>
      <c r="L3555" s="748">
        <v>12</v>
      </c>
      <c r="M3555" s="749">
        <v>30532.929999999997</v>
      </c>
      <c r="N3555" s="682">
        <v>2</v>
      </c>
      <c r="O3555" s="748">
        <v>6</v>
      </c>
      <c r="P3555" s="749">
        <v>13511.619999999999</v>
      </c>
    </row>
    <row r="3556" spans="1:16" x14ac:dyDescent="0.2">
      <c r="A3556" s="744">
        <v>480</v>
      </c>
      <c r="B3556" s="744" t="s">
        <v>2598</v>
      </c>
      <c r="C3556" s="744" t="s">
        <v>1201</v>
      </c>
      <c r="D3556" s="746" t="s">
        <v>2614</v>
      </c>
      <c r="E3556" s="750">
        <v>1500</v>
      </c>
      <c r="F3556" s="744" t="s">
        <v>10120</v>
      </c>
      <c r="G3556" s="737" t="s">
        <v>10121</v>
      </c>
      <c r="H3556" s="737" t="s">
        <v>2587</v>
      </c>
      <c r="I3556" s="737" t="s">
        <v>2526</v>
      </c>
      <c r="J3556" s="753" t="s">
        <v>2526</v>
      </c>
      <c r="K3556" s="682">
        <v>1</v>
      </c>
      <c r="L3556" s="748">
        <v>12</v>
      </c>
      <c r="M3556" s="749">
        <v>29632.36</v>
      </c>
      <c r="N3556" s="682">
        <v>1</v>
      </c>
      <c r="O3556" s="748">
        <v>6</v>
      </c>
      <c r="P3556" s="749">
        <v>11749.8</v>
      </c>
    </row>
    <row r="3557" spans="1:16" x14ac:dyDescent="0.2">
      <c r="A3557" s="744">
        <v>480</v>
      </c>
      <c r="B3557" s="744" t="s">
        <v>2598</v>
      </c>
      <c r="C3557" s="744" t="s">
        <v>1201</v>
      </c>
      <c r="D3557" s="746" t="s">
        <v>2700</v>
      </c>
      <c r="E3557" s="750">
        <v>1800</v>
      </c>
      <c r="F3557" s="744" t="s">
        <v>10122</v>
      </c>
      <c r="G3557" s="737" t="s">
        <v>10123</v>
      </c>
      <c r="H3557" s="737" t="s">
        <v>3524</v>
      </c>
      <c r="I3557" s="737" t="s">
        <v>2625</v>
      </c>
      <c r="J3557" s="753" t="s">
        <v>2511</v>
      </c>
      <c r="K3557" s="682">
        <v>5</v>
      </c>
      <c r="L3557" s="748">
        <v>12</v>
      </c>
      <c r="M3557" s="749">
        <v>33142.030000000006</v>
      </c>
      <c r="N3557" s="682">
        <v>2</v>
      </c>
      <c r="O3557" s="748">
        <v>6</v>
      </c>
      <c r="P3557" s="749">
        <v>14729.04</v>
      </c>
    </row>
    <row r="3558" spans="1:16" x14ac:dyDescent="0.2">
      <c r="A3558" s="744">
        <v>480</v>
      </c>
      <c r="B3558" s="744" t="s">
        <v>2598</v>
      </c>
      <c r="C3558" s="744" t="s">
        <v>1201</v>
      </c>
      <c r="D3558" s="746" t="s">
        <v>2865</v>
      </c>
      <c r="E3558" s="750">
        <v>1800</v>
      </c>
      <c r="F3558" s="744" t="s">
        <v>10124</v>
      </c>
      <c r="G3558" s="737" t="s">
        <v>10125</v>
      </c>
      <c r="H3558" s="737" t="s">
        <v>3524</v>
      </c>
      <c r="I3558" s="737" t="s">
        <v>2625</v>
      </c>
      <c r="J3558" s="753" t="s">
        <v>2511</v>
      </c>
      <c r="K3558" s="682">
        <v>5</v>
      </c>
      <c r="L3558" s="748">
        <v>8</v>
      </c>
      <c r="M3558" s="749">
        <v>28354.329999999994</v>
      </c>
      <c r="N3558" s="682">
        <v>2</v>
      </c>
      <c r="O3558" s="748">
        <v>6</v>
      </c>
      <c r="P3558" s="749">
        <v>11662.75</v>
      </c>
    </row>
    <row r="3559" spans="1:16" x14ac:dyDescent="0.2">
      <c r="A3559" s="744">
        <v>480</v>
      </c>
      <c r="B3559" s="744" t="s">
        <v>1264</v>
      </c>
      <c r="C3559" s="744" t="s">
        <v>1201</v>
      </c>
      <c r="D3559" s="746" t="s">
        <v>3766</v>
      </c>
      <c r="E3559" s="750">
        <v>2100</v>
      </c>
      <c r="F3559" s="744" t="s">
        <v>10126</v>
      </c>
      <c r="G3559" s="737" t="s">
        <v>10127</v>
      </c>
      <c r="H3559" s="737" t="s">
        <v>4885</v>
      </c>
      <c r="I3559" s="737" t="s">
        <v>2625</v>
      </c>
      <c r="J3559" s="753" t="s">
        <v>2511</v>
      </c>
      <c r="K3559" s="682">
        <v>3</v>
      </c>
      <c r="L3559" s="748">
        <v>8</v>
      </c>
      <c r="M3559" s="749">
        <v>22824.86</v>
      </c>
      <c r="N3559" s="682"/>
      <c r="O3559" s="748"/>
      <c r="P3559" s="749"/>
    </row>
    <row r="3560" spans="1:16" x14ac:dyDescent="0.2">
      <c r="A3560" s="744">
        <v>480</v>
      </c>
      <c r="B3560" s="744" t="s">
        <v>1264</v>
      </c>
      <c r="C3560" s="744" t="s">
        <v>1201</v>
      </c>
      <c r="D3560" s="746" t="s">
        <v>3252</v>
      </c>
      <c r="E3560" s="750">
        <v>2100</v>
      </c>
      <c r="F3560" s="744" t="s">
        <v>10128</v>
      </c>
      <c r="G3560" s="737" t="s">
        <v>10129</v>
      </c>
      <c r="H3560" s="737" t="s">
        <v>2519</v>
      </c>
      <c r="I3560" s="737" t="s">
        <v>2519</v>
      </c>
      <c r="J3560" s="753" t="s">
        <v>2519</v>
      </c>
      <c r="K3560" s="682">
        <v>5</v>
      </c>
      <c r="L3560" s="748">
        <v>12</v>
      </c>
      <c r="M3560" s="749">
        <v>30792.239999999998</v>
      </c>
      <c r="N3560" s="682">
        <v>2</v>
      </c>
      <c r="O3560" s="748">
        <v>6</v>
      </c>
      <c r="P3560" s="749">
        <v>13454.17</v>
      </c>
    </row>
    <row r="3561" spans="1:16" x14ac:dyDescent="0.2">
      <c r="A3561" s="744">
        <v>480</v>
      </c>
      <c r="B3561" s="744" t="s">
        <v>2598</v>
      </c>
      <c r="C3561" s="744" t="s">
        <v>1201</v>
      </c>
      <c r="D3561" s="746" t="s">
        <v>2614</v>
      </c>
      <c r="E3561" s="750">
        <v>1500</v>
      </c>
      <c r="F3561" s="744" t="s">
        <v>10130</v>
      </c>
      <c r="G3561" s="737" t="s">
        <v>10131</v>
      </c>
      <c r="H3561" s="737" t="s">
        <v>2509</v>
      </c>
      <c r="I3561" s="737" t="s">
        <v>2625</v>
      </c>
      <c r="J3561" s="753" t="s">
        <v>2511</v>
      </c>
      <c r="K3561" s="682">
        <v>5</v>
      </c>
      <c r="L3561" s="748">
        <v>12</v>
      </c>
      <c r="M3561" s="749">
        <v>23637.269999999997</v>
      </c>
      <c r="N3561" s="682">
        <v>2</v>
      </c>
      <c r="O3561" s="748">
        <v>6</v>
      </c>
      <c r="P3561" s="749">
        <v>9823.64</v>
      </c>
    </row>
    <row r="3562" spans="1:16" ht="22.5" x14ac:dyDescent="0.2">
      <c r="A3562" s="744">
        <v>480</v>
      </c>
      <c r="B3562" s="744" t="s">
        <v>1264</v>
      </c>
      <c r="C3562" s="744" t="s">
        <v>1201</v>
      </c>
      <c r="D3562" s="746" t="s">
        <v>7621</v>
      </c>
      <c r="E3562" s="750">
        <v>2100</v>
      </c>
      <c r="F3562" s="744" t="s">
        <v>10132</v>
      </c>
      <c r="G3562" s="737" t="s">
        <v>10133</v>
      </c>
      <c r="H3562" s="737" t="s">
        <v>2519</v>
      </c>
      <c r="I3562" s="737" t="s">
        <v>2519</v>
      </c>
      <c r="J3562" s="753" t="s">
        <v>2519</v>
      </c>
      <c r="K3562" s="682">
        <v>5</v>
      </c>
      <c r="L3562" s="748">
        <v>12</v>
      </c>
      <c r="M3562" s="749">
        <v>30898.68</v>
      </c>
      <c r="N3562" s="682">
        <v>3</v>
      </c>
      <c r="O3562" s="748">
        <v>6</v>
      </c>
      <c r="P3562" s="749">
        <v>13530</v>
      </c>
    </row>
    <row r="3563" spans="1:16" x14ac:dyDescent="0.2">
      <c r="A3563" s="744">
        <v>480</v>
      </c>
      <c r="B3563" s="744" t="s">
        <v>1264</v>
      </c>
      <c r="C3563" s="744" t="s">
        <v>1201</v>
      </c>
      <c r="D3563" s="746" t="s">
        <v>4746</v>
      </c>
      <c r="E3563" s="750">
        <v>2500</v>
      </c>
      <c r="F3563" s="744" t="s">
        <v>10134</v>
      </c>
      <c r="G3563" s="737" t="s">
        <v>10135</v>
      </c>
      <c r="H3563" s="737" t="s">
        <v>6329</v>
      </c>
      <c r="I3563" s="737" t="s">
        <v>2526</v>
      </c>
      <c r="J3563" s="753" t="s">
        <v>2526</v>
      </c>
      <c r="K3563" s="682">
        <v>5</v>
      </c>
      <c r="L3563" s="748">
        <v>12</v>
      </c>
      <c r="M3563" s="749">
        <v>35298.07</v>
      </c>
      <c r="N3563" s="682">
        <v>2</v>
      </c>
      <c r="O3563" s="748">
        <v>6</v>
      </c>
      <c r="P3563" s="749">
        <v>15910.55</v>
      </c>
    </row>
    <row r="3564" spans="1:16" x14ac:dyDescent="0.2">
      <c r="A3564" s="744">
        <v>480</v>
      </c>
      <c r="B3564" s="744" t="s">
        <v>1264</v>
      </c>
      <c r="C3564" s="744" t="s">
        <v>1201</v>
      </c>
      <c r="D3564" s="746" t="s">
        <v>3416</v>
      </c>
      <c r="E3564" s="750">
        <v>1800</v>
      </c>
      <c r="F3564" s="744" t="s">
        <v>10136</v>
      </c>
      <c r="G3564" s="737" t="s">
        <v>10137</v>
      </c>
      <c r="H3564" s="737" t="s">
        <v>2519</v>
      </c>
      <c r="I3564" s="737" t="s">
        <v>2519</v>
      </c>
      <c r="J3564" s="753" t="s">
        <v>2519</v>
      </c>
      <c r="K3564" s="682">
        <v>5</v>
      </c>
      <c r="L3564" s="748">
        <v>12</v>
      </c>
      <c r="M3564" s="749">
        <v>26864.719999999998</v>
      </c>
      <c r="N3564" s="682">
        <v>2</v>
      </c>
      <c r="O3564" s="748">
        <v>6</v>
      </c>
      <c r="P3564" s="749">
        <v>11632.119999999999</v>
      </c>
    </row>
    <row r="3565" spans="1:16" x14ac:dyDescent="0.2">
      <c r="A3565" s="744">
        <v>480</v>
      </c>
      <c r="B3565" s="744" t="s">
        <v>1264</v>
      </c>
      <c r="C3565" s="744" t="s">
        <v>1201</v>
      </c>
      <c r="D3565" s="746" t="s">
        <v>2614</v>
      </c>
      <c r="E3565" s="750">
        <v>1500</v>
      </c>
      <c r="F3565" s="744" t="s">
        <v>10138</v>
      </c>
      <c r="G3565" s="737" t="s">
        <v>10139</v>
      </c>
      <c r="H3565" s="737" t="s">
        <v>2873</v>
      </c>
      <c r="I3565" s="737" t="s">
        <v>2625</v>
      </c>
      <c r="J3565" s="753" t="s">
        <v>2511</v>
      </c>
      <c r="K3565" s="682">
        <v>1</v>
      </c>
      <c r="L3565" s="748">
        <v>2</v>
      </c>
      <c r="M3565" s="749">
        <v>5536.8899999999994</v>
      </c>
      <c r="N3565" s="682"/>
      <c r="O3565" s="748"/>
      <c r="P3565" s="749"/>
    </row>
    <row r="3566" spans="1:16" x14ac:dyDescent="0.2">
      <c r="A3566" s="744">
        <v>480</v>
      </c>
      <c r="B3566" s="744" t="s">
        <v>1264</v>
      </c>
      <c r="C3566" s="744" t="s">
        <v>1201</v>
      </c>
      <c r="D3566" s="746" t="s">
        <v>7621</v>
      </c>
      <c r="E3566" s="750">
        <v>2100</v>
      </c>
      <c r="F3566" s="744" t="s">
        <v>10140</v>
      </c>
      <c r="G3566" s="737" t="s">
        <v>10141</v>
      </c>
      <c r="H3566" s="737" t="s">
        <v>10142</v>
      </c>
      <c r="I3566" s="737" t="s">
        <v>2526</v>
      </c>
      <c r="J3566" s="753" t="s">
        <v>2526</v>
      </c>
      <c r="K3566" s="682">
        <v>5</v>
      </c>
      <c r="L3566" s="748">
        <v>12</v>
      </c>
      <c r="M3566" s="749">
        <v>29944.339999999997</v>
      </c>
      <c r="N3566" s="682">
        <v>2</v>
      </c>
      <c r="O3566" s="748">
        <v>6</v>
      </c>
      <c r="P3566" s="749">
        <v>13214.27</v>
      </c>
    </row>
    <row r="3567" spans="1:16" x14ac:dyDescent="0.2">
      <c r="A3567" s="744">
        <v>480</v>
      </c>
      <c r="B3567" s="744" t="s">
        <v>2598</v>
      </c>
      <c r="C3567" s="744" t="s">
        <v>1201</v>
      </c>
      <c r="D3567" s="746" t="s">
        <v>2641</v>
      </c>
      <c r="E3567" s="750">
        <v>2100</v>
      </c>
      <c r="F3567" s="744" t="s">
        <v>10143</v>
      </c>
      <c r="G3567" s="737" t="s">
        <v>10144</v>
      </c>
      <c r="H3567" s="737" t="s">
        <v>2519</v>
      </c>
      <c r="I3567" s="737" t="s">
        <v>2519</v>
      </c>
      <c r="J3567" s="753" t="s">
        <v>2519</v>
      </c>
      <c r="K3567" s="682">
        <v>5</v>
      </c>
      <c r="L3567" s="748">
        <v>12</v>
      </c>
      <c r="M3567" s="749">
        <v>30733.3</v>
      </c>
      <c r="N3567" s="682">
        <v>2</v>
      </c>
      <c r="O3567" s="748">
        <v>6</v>
      </c>
      <c r="P3567" s="749">
        <v>13405.75</v>
      </c>
    </row>
    <row r="3568" spans="1:16" ht="22.5" x14ac:dyDescent="0.2">
      <c r="A3568" s="744">
        <v>480</v>
      </c>
      <c r="B3568" s="744" t="s">
        <v>1264</v>
      </c>
      <c r="C3568" s="744" t="s">
        <v>1201</v>
      </c>
      <c r="D3568" s="746" t="s">
        <v>2611</v>
      </c>
      <c r="E3568" s="750">
        <v>1500</v>
      </c>
      <c r="F3568" s="744" t="s">
        <v>10145</v>
      </c>
      <c r="G3568" s="737" t="s">
        <v>10146</v>
      </c>
      <c r="H3568" s="737" t="s">
        <v>3279</v>
      </c>
      <c r="I3568" s="737" t="s">
        <v>2625</v>
      </c>
      <c r="J3568" s="753" t="s">
        <v>2511</v>
      </c>
      <c r="K3568" s="682">
        <v>2</v>
      </c>
      <c r="L3568" s="748">
        <v>6</v>
      </c>
      <c r="M3568" s="749">
        <v>11249.880000000001</v>
      </c>
      <c r="N3568" s="682"/>
      <c r="O3568" s="748"/>
      <c r="P3568" s="749"/>
    </row>
    <row r="3569" spans="1:16" ht="22.5" x14ac:dyDescent="0.2">
      <c r="A3569" s="744">
        <v>480</v>
      </c>
      <c r="B3569" s="744" t="s">
        <v>1264</v>
      </c>
      <c r="C3569" s="744" t="s">
        <v>1201</v>
      </c>
      <c r="D3569" s="746" t="s">
        <v>2614</v>
      </c>
      <c r="E3569" s="750">
        <v>1500</v>
      </c>
      <c r="F3569" s="744" t="s">
        <v>10147</v>
      </c>
      <c r="G3569" s="737" t="s">
        <v>10148</v>
      </c>
      <c r="H3569" s="737" t="s">
        <v>10149</v>
      </c>
      <c r="I3569" s="737" t="s">
        <v>2625</v>
      </c>
      <c r="J3569" s="753" t="s">
        <v>2511</v>
      </c>
      <c r="K3569" s="682">
        <v>5</v>
      </c>
      <c r="L3569" s="748">
        <v>12</v>
      </c>
      <c r="M3569" s="749">
        <v>23387.919999999998</v>
      </c>
      <c r="N3569" s="682">
        <v>2</v>
      </c>
      <c r="O3569" s="748">
        <v>6</v>
      </c>
      <c r="P3569" s="749">
        <v>9775.82</v>
      </c>
    </row>
    <row r="3570" spans="1:16" ht="22.5" x14ac:dyDescent="0.2">
      <c r="A3570" s="744">
        <v>480</v>
      </c>
      <c r="B3570" s="744" t="s">
        <v>2598</v>
      </c>
      <c r="C3570" s="744" t="s">
        <v>1201</v>
      </c>
      <c r="D3570" s="746" t="s">
        <v>5968</v>
      </c>
      <c r="E3570" s="750">
        <v>2500</v>
      </c>
      <c r="F3570" s="744" t="s">
        <v>10150</v>
      </c>
      <c r="G3570" s="737" t="s">
        <v>10151</v>
      </c>
      <c r="H3570" s="737" t="s">
        <v>8134</v>
      </c>
      <c r="I3570" s="737" t="s">
        <v>2625</v>
      </c>
      <c r="J3570" s="753" t="s">
        <v>2511</v>
      </c>
      <c r="K3570" s="682">
        <v>5</v>
      </c>
      <c r="L3570" s="748">
        <v>12</v>
      </c>
      <c r="M3570" s="749">
        <v>35209.350000000006</v>
      </c>
      <c r="N3570" s="682">
        <v>2</v>
      </c>
      <c r="O3570" s="748">
        <v>6</v>
      </c>
      <c r="P3570" s="749">
        <v>15684.69</v>
      </c>
    </row>
    <row r="3571" spans="1:16" x14ac:dyDescent="0.2">
      <c r="A3571" s="744">
        <v>480</v>
      </c>
      <c r="B3571" s="744" t="s">
        <v>2598</v>
      </c>
      <c r="C3571" s="744" t="s">
        <v>1201</v>
      </c>
      <c r="D3571" s="746" t="s">
        <v>2611</v>
      </c>
      <c r="E3571" s="750">
        <v>1500</v>
      </c>
      <c r="F3571" s="744" t="s">
        <v>10152</v>
      </c>
      <c r="G3571" s="737" t="s">
        <v>10153</v>
      </c>
      <c r="H3571" s="737" t="s">
        <v>3669</v>
      </c>
      <c r="I3571" s="737" t="s">
        <v>2625</v>
      </c>
      <c r="J3571" s="753" t="s">
        <v>2511</v>
      </c>
      <c r="K3571" s="682">
        <v>5</v>
      </c>
      <c r="L3571" s="748">
        <v>12</v>
      </c>
      <c r="M3571" s="749">
        <v>23129.800000000003</v>
      </c>
      <c r="N3571" s="682">
        <v>2</v>
      </c>
      <c r="O3571" s="748">
        <v>6</v>
      </c>
      <c r="P3571" s="749">
        <v>9779.58</v>
      </c>
    </row>
    <row r="3572" spans="1:16" x14ac:dyDescent="0.2">
      <c r="A3572" s="744">
        <v>480</v>
      </c>
      <c r="B3572" s="744" t="s">
        <v>2598</v>
      </c>
      <c r="C3572" s="744" t="s">
        <v>1201</v>
      </c>
      <c r="D3572" s="746" t="s">
        <v>2614</v>
      </c>
      <c r="E3572" s="750">
        <v>1500</v>
      </c>
      <c r="F3572" s="744" t="s">
        <v>10154</v>
      </c>
      <c r="G3572" s="737" t="s">
        <v>10155</v>
      </c>
      <c r="H3572" s="737" t="s">
        <v>5378</v>
      </c>
      <c r="I3572" s="737" t="s">
        <v>2625</v>
      </c>
      <c r="J3572" s="753" t="s">
        <v>2511</v>
      </c>
      <c r="K3572" s="682">
        <v>5</v>
      </c>
      <c r="L3572" s="748">
        <v>12</v>
      </c>
      <c r="M3572" s="749">
        <v>23593.43</v>
      </c>
      <c r="N3572" s="682"/>
      <c r="O3572" s="748"/>
      <c r="P3572" s="749"/>
    </row>
    <row r="3573" spans="1:16" ht="22.5" x14ac:dyDescent="0.2">
      <c r="A3573" s="744">
        <v>480</v>
      </c>
      <c r="B3573" s="744" t="s">
        <v>1264</v>
      </c>
      <c r="C3573" s="744" t="s">
        <v>1201</v>
      </c>
      <c r="D3573" s="746" t="s">
        <v>10156</v>
      </c>
      <c r="E3573" s="750">
        <v>1500</v>
      </c>
      <c r="F3573" s="744" t="s">
        <v>10157</v>
      </c>
      <c r="G3573" s="737" t="s">
        <v>10158</v>
      </c>
      <c r="H3573" s="737" t="s">
        <v>10159</v>
      </c>
      <c r="I3573" s="737" t="s">
        <v>2625</v>
      </c>
      <c r="J3573" s="753" t="s">
        <v>2511</v>
      </c>
      <c r="K3573" s="682">
        <v>5</v>
      </c>
      <c r="L3573" s="748">
        <v>12</v>
      </c>
      <c r="M3573" s="749">
        <v>23641.469999999998</v>
      </c>
      <c r="N3573" s="682">
        <v>2</v>
      </c>
      <c r="O3573" s="748">
        <v>6</v>
      </c>
      <c r="P3573" s="749">
        <v>9877.2900000000009</v>
      </c>
    </row>
    <row r="3574" spans="1:16" x14ac:dyDescent="0.2">
      <c r="A3574" s="744">
        <v>480</v>
      </c>
      <c r="B3574" s="744" t="s">
        <v>2598</v>
      </c>
      <c r="C3574" s="744" t="s">
        <v>1201</v>
      </c>
      <c r="D3574" s="746" t="s">
        <v>2700</v>
      </c>
      <c r="E3574" s="750">
        <v>1800</v>
      </c>
      <c r="F3574" s="744" t="s">
        <v>10160</v>
      </c>
      <c r="G3574" s="737" t="s">
        <v>10161</v>
      </c>
      <c r="H3574" s="737" t="s">
        <v>2873</v>
      </c>
      <c r="I3574" s="737" t="s">
        <v>2625</v>
      </c>
      <c r="J3574" s="753" t="s">
        <v>2511</v>
      </c>
      <c r="K3574" s="682">
        <v>5</v>
      </c>
      <c r="L3574" s="748">
        <v>12</v>
      </c>
      <c r="M3574" s="749">
        <v>33655.620000000003</v>
      </c>
      <c r="N3574" s="682">
        <v>2</v>
      </c>
      <c r="O3574" s="748">
        <v>6</v>
      </c>
      <c r="P3574" s="749">
        <v>14475.24</v>
      </c>
    </row>
    <row r="3575" spans="1:16" ht="22.5" x14ac:dyDescent="0.2">
      <c r="A3575" s="744">
        <v>480</v>
      </c>
      <c r="B3575" s="744" t="s">
        <v>2598</v>
      </c>
      <c r="C3575" s="744" t="s">
        <v>1201</v>
      </c>
      <c r="D3575" s="746" t="s">
        <v>2611</v>
      </c>
      <c r="E3575" s="750">
        <v>1500</v>
      </c>
      <c r="F3575" s="744" t="s">
        <v>10162</v>
      </c>
      <c r="G3575" s="737" t="s">
        <v>10163</v>
      </c>
      <c r="H3575" s="737" t="s">
        <v>10164</v>
      </c>
      <c r="I3575" s="737" t="s">
        <v>2625</v>
      </c>
      <c r="J3575" s="753" t="s">
        <v>2511</v>
      </c>
      <c r="K3575" s="682">
        <v>3</v>
      </c>
      <c r="L3575" s="748">
        <v>9</v>
      </c>
      <c r="M3575" s="749">
        <v>15158.44</v>
      </c>
      <c r="N3575" s="682">
        <v>2</v>
      </c>
      <c r="O3575" s="748">
        <v>6</v>
      </c>
      <c r="P3575" s="749">
        <v>9929.9</v>
      </c>
    </row>
    <row r="3576" spans="1:16" ht="22.5" x14ac:dyDescent="0.2">
      <c r="A3576" s="744">
        <v>480</v>
      </c>
      <c r="B3576" s="744" t="s">
        <v>2598</v>
      </c>
      <c r="C3576" s="744" t="s">
        <v>1201</v>
      </c>
      <c r="D3576" s="746" t="s">
        <v>2809</v>
      </c>
      <c r="E3576" s="750">
        <v>1500</v>
      </c>
      <c r="F3576" s="744" t="s">
        <v>10165</v>
      </c>
      <c r="G3576" s="737" t="s">
        <v>10166</v>
      </c>
      <c r="H3576" s="737" t="s">
        <v>10167</v>
      </c>
      <c r="I3576" s="737" t="s">
        <v>2526</v>
      </c>
      <c r="J3576" s="753" t="s">
        <v>2526</v>
      </c>
      <c r="K3576" s="682">
        <v>5</v>
      </c>
      <c r="L3576" s="748">
        <v>12</v>
      </c>
      <c r="M3576" s="749">
        <v>23347.82</v>
      </c>
      <c r="N3576" s="682">
        <v>2</v>
      </c>
      <c r="O3576" s="748">
        <v>6</v>
      </c>
      <c r="P3576" s="749">
        <v>9861.0400000000009</v>
      </c>
    </row>
    <row r="3577" spans="1:16" x14ac:dyDescent="0.2">
      <c r="A3577" s="744">
        <v>480</v>
      </c>
      <c r="B3577" s="744" t="s">
        <v>2598</v>
      </c>
      <c r="C3577" s="744" t="s">
        <v>1201</v>
      </c>
      <c r="D3577" s="746" t="s">
        <v>2865</v>
      </c>
      <c r="E3577" s="750">
        <v>1800</v>
      </c>
      <c r="F3577" s="744" t="s">
        <v>10168</v>
      </c>
      <c r="G3577" s="737" t="s">
        <v>10169</v>
      </c>
      <c r="H3577" s="737" t="s">
        <v>10170</v>
      </c>
      <c r="I3577" s="737" t="s">
        <v>2625</v>
      </c>
      <c r="J3577" s="753" t="s">
        <v>2511</v>
      </c>
      <c r="K3577" s="682">
        <v>5</v>
      </c>
      <c r="L3577" s="748">
        <v>12</v>
      </c>
      <c r="M3577" s="749">
        <v>26491.35</v>
      </c>
      <c r="N3577" s="682">
        <v>2</v>
      </c>
      <c r="O3577" s="748">
        <v>6</v>
      </c>
      <c r="P3577" s="749">
        <v>11584.25</v>
      </c>
    </row>
    <row r="3578" spans="1:16" x14ac:dyDescent="0.2">
      <c r="A3578" s="744">
        <v>480</v>
      </c>
      <c r="B3578" s="744" t="s">
        <v>2598</v>
      </c>
      <c r="C3578" s="744" t="s">
        <v>1201</v>
      </c>
      <c r="D3578" s="746" t="s">
        <v>2611</v>
      </c>
      <c r="E3578" s="750">
        <v>1500</v>
      </c>
      <c r="F3578" s="744" t="s">
        <v>10171</v>
      </c>
      <c r="G3578" s="737" t="s">
        <v>10172</v>
      </c>
      <c r="H3578" s="737" t="s">
        <v>2587</v>
      </c>
      <c r="I3578" s="737" t="s">
        <v>2526</v>
      </c>
      <c r="J3578" s="753" t="s">
        <v>2526</v>
      </c>
      <c r="K3578" s="682">
        <v>5</v>
      </c>
      <c r="L3578" s="748">
        <v>12</v>
      </c>
      <c r="M3578" s="749">
        <v>23555.230000000003</v>
      </c>
      <c r="N3578" s="682">
        <v>2</v>
      </c>
      <c r="O3578" s="748">
        <v>6</v>
      </c>
      <c r="P3578" s="749">
        <v>9928.9599999999991</v>
      </c>
    </row>
    <row r="3579" spans="1:16" x14ac:dyDescent="0.2">
      <c r="A3579" s="744">
        <v>480</v>
      </c>
      <c r="B3579" s="744" t="s">
        <v>2598</v>
      </c>
      <c r="C3579" s="744" t="s">
        <v>1201</v>
      </c>
      <c r="D3579" s="746" t="s">
        <v>2700</v>
      </c>
      <c r="E3579" s="750">
        <v>1800</v>
      </c>
      <c r="F3579" s="744" t="s">
        <v>10173</v>
      </c>
      <c r="G3579" s="737" t="s">
        <v>10174</v>
      </c>
      <c r="H3579" s="737" t="s">
        <v>7181</v>
      </c>
      <c r="I3579" s="737" t="s">
        <v>2625</v>
      </c>
      <c r="J3579" s="753" t="s">
        <v>2511</v>
      </c>
      <c r="K3579" s="682">
        <v>1</v>
      </c>
      <c r="L3579" s="748">
        <v>12</v>
      </c>
      <c r="M3579" s="749">
        <v>32915.359999999993</v>
      </c>
      <c r="N3579" s="682">
        <v>1</v>
      </c>
      <c r="O3579" s="748">
        <v>6</v>
      </c>
      <c r="P3579" s="749">
        <v>14575.7</v>
      </c>
    </row>
    <row r="3580" spans="1:16" ht="22.5" x14ac:dyDescent="0.2">
      <c r="A3580" s="744">
        <v>480</v>
      </c>
      <c r="B3580" s="744" t="s">
        <v>2598</v>
      </c>
      <c r="C3580" s="744" t="s">
        <v>1201</v>
      </c>
      <c r="D3580" s="746" t="s">
        <v>2865</v>
      </c>
      <c r="E3580" s="750">
        <v>1800</v>
      </c>
      <c r="F3580" s="744" t="s">
        <v>10175</v>
      </c>
      <c r="G3580" s="737" t="s">
        <v>10176</v>
      </c>
      <c r="H3580" s="737" t="s">
        <v>2519</v>
      </c>
      <c r="I3580" s="737" t="s">
        <v>2519</v>
      </c>
      <c r="J3580" s="753" t="s">
        <v>2519</v>
      </c>
      <c r="K3580" s="682">
        <v>5</v>
      </c>
      <c r="L3580" s="748">
        <v>12</v>
      </c>
      <c r="M3580" s="749">
        <v>27184.339999999997</v>
      </c>
      <c r="N3580" s="682">
        <v>2</v>
      </c>
      <c r="O3580" s="748">
        <v>6</v>
      </c>
      <c r="P3580" s="749">
        <v>11683.11</v>
      </c>
    </row>
    <row r="3581" spans="1:16" ht="22.5" x14ac:dyDescent="0.2">
      <c r="A3581" s="744">
        <v>480</v>
      </c>
      <c r="B3581" s="744" t="s">
        <v>2598</v>
      </c>
      <c r="C3581" s="744" t="s">
        <v>1201</v>
      </c>
      <c r="D3581" s="746" t="s">
        <v>2614</v>
      </c>
      <c r="E3581" s="750">
        <v>1500</v>
      </c>
      <c r="F3581" s="744" t="s">
        <v>10177</v>
      </c>
      <c r="G3581" s="737" t="s">
        <v>10178</v>
      </c>
      <c r="H3581" s="737" t="s">
        <v>2519</v>
      </c>
      <c r="I3581" s="737" t="s">
        <v>2519</v>
      </c>
      <c r="J3581" s="753" t="s">
        <v>2519</v>
      </c>
      <c r="K3581" s="682">
        <v>5</v>
      </c>
      <c r="L3581" s="748">
        <v>12</v>
      </c>
      <c r="M3581" s="749">
        <v>23487.19</v>
      </c>
      <c r="N3581" s="682">
        <v>2</v>
      </c>
      <c r="O3581" s="748">
        <v>6</v>
      </c>
      <c r="P3581" s="749">
        <v>9976.36</v>
      </c>
    </row>
    <row r="3582" spans="1:16" x14ac:dyDescent="0.2">
      <c r="A3582" s="744">
        <v>480</v>
      </c>
      <c r="B3582" s="744" t="s">
        <v>2598</v>
      </c>
      <c r="C3582" s="744" t="s">
        <v>1201</v>
      </c>
      <c r="D3582" s="746" t="s">
        <v>2865</v>
      </c>
      <c r="E3582" s="750">
        <v>1800</v>
      </c>
      <c r="F3582" s="744" t="s">
        <v>10179</v>
      </c>
      <c r="G3582" s="737" t="s">
        <v>10180</v>
      </c>
      <c r="H3582" s="737" t="s">
        <v>2873</v>
      </c>
      <c r="I3582" s="737" t="s">
        <v>2625</v>
      </c>
      <c r="J3582" s="753" t="s">
        <v>2511</v>
      </c>
      <c r="K3582" s="682">
        <v>5</v>
      </c>
      <c r="L3582" s="748">
        <v>12</v>
      </c>
      <c r="M3582" s="749">
        <v>27115.449999999997</v>
      </c>
      <c r="N3582" s="682">
        <v>2</v>
      </c>
      <c r="O3582" s="748">
        <v>6</v>
      </c>
      <c r="P3582" s="749">
        <v>11789.24</v>
      </c>
    </row>
    <row r="3583" spans="1:16" x14ac:dyDescent="0.2">
      <c r="A3583" s="744">
        <v>480</v>
      </c>
      <c r="B3583" s="744" t="s">
        <v>3203</v>
      </c>
      <c r="C3583" s="744" t="s">
        <v>1201</v>
      </c>
      <c r="D3583" s="746" t="s">
        <v>2809</v>
      </c>
      <c r="E3583" s="750">
        <v>1500</v>
      </c>
      <c r="F3583" s="744" t="s">
        <v>10181</v>
      </c>
      <c r="G3583" s="737" t="s">
        <v>10182</v>
      </c>
      <c r="H3583" s="737" t="s">
        <v>2578</v>
      </c>
      <c r="I3583" s="737" t="s">
        <v>2625</v>
      </c>
      <c r="J3583" s="753" t="s">
        <v>2511</v>
      </c>
      <c r="K3583" s="682">
        <v>2</v>
      </c>
      <c r="L3583" s="748">
        <v>5</v>
      </c>
      <c r="M3583" s="749">
        <v>10946.660000000002</v>
      </c>
      <c r="N3583" s="682"/>
      <c r="O3583" s="748"/>
      <c r="P3583" s="749"/>
    </row>
    <row r="3584" spans="1:16" x14ac:dyDescent="0.2">
      <c r="A3584" s="744">
        <v>480</v>
      </c>
      <c r="B3584" s="744" t="s">
        <v>1264</v>
      </c>
      <c r="C3584" s="744" t="s">
        <v>1201</v>
      </c>
      <c r="D3584" s="746" t="s">
        <v>6672</v>
      </c>
      <c r="E3584" s="750">
        <v>1800</v>
      </c>
      <c r="F3584" s="744" t="s">
        <v>10183</v>
      </c>
      <c r="G3584" s="737" t="s">
        <v>10184</v>
      </c>
      <c r="H3584" s="737" t="s">
        <v>2519</v>
      </c>
      <c r="I3584" s="737" t="s">
        <v>2519</v>
      </c>
      <c r="J3584" s="753" t="s">
        <v>2519</v>
      </c>
      <c r="K3584" s="682">
        <v>2</v>
      </c>
      <c r="L3584" s="748">
        <v>4</v>
      </c>
      <c r="M3584" s="749">
        <v>11502.86</v>
      </c>
      <c r="N3584" s="682"/>
      <c r="O3584" s="748"/>
      <c r="P3584" s="749"/>
    </row>
    <row r="3585" spans="1:16" x14ac:dyDescent="0.2">
      <c r="A3585" s="744">
        <v>480</v>
      </c>
      <c r="B3585" s="744" t="s">
        <v>1264</v>
      </c>
      <c r="C3585" s="744" t="s">
        <v>1201</v>
      </c>
      <c r="D3585" s="746" t="s">
        <v>2611</v>
      </c>
      <c r="E3585" s="750">
        <v>1500</v>
      </c>
      <c r="F3585" s="744" t="s">
        <v>10185</v>
      </c>
      <c r="G3585" s="737" t="s">
        <v>10186</v>
      </c>
      <c r="H3585" s="737" t="s">
        <v>3131</v>
      </c>
      <c r="I3585" s="737" t="s">
        <v>2625</v>
      </c>
      <c r="J3585" s="753" t="s">
        <v>2511</v>
      </c>
      <c r="K3585" s="682">
        <v>3</v>
      </c>
      <c r="L3585" s="748">
        <v>9</v>
      </c>
      <c r="M3585" s="749">
        <v>15208.43</v>
      </c>
      <c r="N3585" s="682">
        <v>2</v>
      </c>
      <c r="O3585" s="748">
        <v>6</v>
      </c>
      <c r="P3585" s="749">
        <v>9926.869999999999</v>
      </c>
    </row>
    <row r="3586" spans="1:16" x14ac:dyDescent="0.2">
      <c r="A3586" s="744">
        <v>480</v>
      </c>
      <c r="B3586" s="744" t="s">
        <v>1264</v>
      </c>
      <c r="C3586" s="744" t="s">
        <v>1201</v>
      </c>
      <c r="D3586" s="746" t="s">
        <v>3274</v>
      </c>
      <c r="E3586" s="750">
        <v>2100</v>
      </c>
      <c r="F3586" s="744" t="s">
        <v>10187</v>
      </c>
      <c r="G3586" s="737" t="s">
        <v>10188</v>
      </c>
      <c r="H3586" s="737" t="s">
        <v>2519</v>
      </c>
      <c r="I3586" s="737" t="s">
        <v>2519</v>
      </c>
      <c r="J3586" s="753" t="s">
        <v>2519</v>
      </c>
      <c r="K3586" s="682">
        <v>6</v>
      </c>
      <c r="L3586" s="748">
        <v>12</v>
      </c>
      <c r="M3586" s="749">
        <v>30552.620000000003</v>
      </c>
      <c r="N3586" s="682">
        <v>2</v>
      </c>
      <c r="O3586" s="748">
        <v>6</v>
      </c>
      <c r="P3586" s="749">
        <v>13512.06</v>
      </c>
    </row>
    <row r="3587" spans="1:16" x14ac:dyDescent="0.2">
      <c r="A3587" s="744">
        <v>480</v>
      </c>
      <c r="B3587" s="744" t="s">
        <v>2598</v>
      </c>
      <c r="C3587" s="744" t="s">
        <v>1201</v>
      </c>
      <c r="D3587" s="746" t="s">
        <v>2700</v>
      </c>
      <c r="E3587" s="750">
        <v>1800</v>
      </c>
      <c r="F3587" s="744" t="s">
        <v>10189</v>
      </c>
      <c r="G3587" s="737" t="s">
        <v>10190</v>
      </c>
      <c r="H3587" s="737" t="s">
        <v>2519</v>
      </c>
      <c r="I3587" s="737" t="s">
        <v>2519</v>
      </c>
      <c r="J3587" s="753" t="s">
        <v>2519</v>
      </c>
      <c r="K3587" s="682">
        <v>5</v>
      </c>
      <c r="L3587" s="748">
        <v>12</v>
      </c>
      <c r="M3587" s="749">
        <v>26743.849999999995</v>
      </c>
      <c r="N3587" s="682">
        <v>2</v>
      </c>
      <c r="O3587" s="748">
        <v>3</v>
      </c>
      <c r="P3587" s="749">
        <v>2856.5</v>
      </c>
    </row>
    <row r="3588" spans="1:16" ht="22.5" x14ac:dyDescent="0.2">
      <c r="A3588" s="744">
        <v>480</v>
      </c>
      <c r="B3588" s="744" t="s">
        <v>1264</v>
      </c>
      <c r="C3588" s="744" t="s">
        <v>1201</v>
      </c>
      <c r="D3588" s="746" t="s">
        <v>2611</v>
      </c>
      <c r="E3588" s="750">
        <v>1500</v>
      </c>
      <c r="F3588" s="744" t="s">
        <v>10191</v>
      </c>
      <c r="G3588" s="737" t="s">
        <v>10192</v>
      </c>
      <c r="H3588" s="737" t="s">
        <v>2519</v>
      </c>
      <c r="I3588" s="737" t="s">
        <v>2519</v>
      </c>
      <c r="J3588" s="753" t="s">
        <v>2519</v>
      </c>
      <c r="K3588" s="682"/>
      <c r="L3588" s="748"/>
      <c r="M3588" s="749"/>
      <c r="N3588" s="682">
        <v>1</v>
      </c>
      <c r="O3588" s="748">
        <v>6</v>
      </c>
      <c r="P3588" s="749">
        <v>9879.06</v>
      </c>
    </row>
    <row r="3589" spans="1:16" x14ac:dyDescent="0.2">
      <c r="A3589" s="744">
        <v>480</v>
      </c>
      <c r="B3589" s="744" t="s">
        <v>1264</v>
      </c>
      <c r="C3589" s="744" t="s">
        <v>1201</v>
      </c>
      <c r="D3589" s="746" t="s">
        <v>2611</v>
      </c>
      <c r="E3589" s="750">
        <v>1500</v>
      </c>
      <c r="F3589" s="744" t="s">
        <v>10193</v>
      </c>
      <c r="G3589" s="737" t="s">
        <v>10194</v>
      </c>
      <c r="H3589" s="737" t="s">
        <v>2519</v>
      </c>
      <c r="I3589" s="737" t="s">
        <v>2519</v>
      </c>
      <c r="J3589" s="753" t="s">
        <v>2519</v>
      </c>
      <c r="K3589" s="682">
        <v>3</v>
      </c>
      <c r="L3589" s="748">
        <v>8</v>
      </c>
      <c r="M3589" s="749">
        <v>13520</v>
      </c>
      <c r="N3589" s="682">
        <v>2</v>
      </c>
      <c r="O3589" s="748">
        <v>6</v>
      </c>
      <c r="P3589" s="749">
        <v>9930</v>
      </c>
    </row>
    <row r="3590" spans="1:16" x14ac:dyDescent="0.2">
      <c r="A3590" s="744">
        <v>480</v>
      </c>
      <c r="B3590" s="744" t="s">
        <v>2598</v>
      </c>
      <c r="C3590" s="744" t="s">
        <v>1201</v>
      </c>
      <c r="D3590" s="746" t="s">
        <v>2611</v>
      </c>
      <c r="E3590" s="750">
        <v>1500</v>
      </c>
      <c r="F3590" s="744" t="s">
        <v>10195</v>
      </c>
      <c r="G3590" s="737" t="s">
        <v>10196</v>
      </c>
      <c r="H3590" s="737" t="s">
        <v>2519</v>
      </c>
      <c r="I3590" s="737" t="s">
        <v>2519</v>
      </c>
      <c r="J3590" s="753" t="s">
        <v>2519</v>
      </c>
      <c r="K3590" s="682">
        <v>5</v>
      </c>
      <c r="L3590" s="748">
        <v>12</v>
      </c>
      <c r="M3590" s="749">
        <v>23748.77</v>
      </c>
      <c r="N3590" s="682">
        <v>2</v>
      </c>
      <c r="O3590" s="748">
        <v>6</v>
      </c>
      <c r="P3590" s="749">
        <v>9930</v>
      </c>
    </row>
    <row r="3591" spans="1:16" x14ac:dyDescent="0.2">
      <c r="A3591" s="744">
        <v>480</v>
      </c>
      <c r="B3591" s="744" t="s">
        <v>2598</v>
      </c>
      <c r="C3591" s="744" t="s">
        <v>1201</v>
      </c>
      <c r="D3591" s="746" t="s">
        <v>2700</v>
      </c>
      <c r="E3591" s="750">
        <v>1800</v>
      </c>
      <c r="F3591" s="744" t="s">
        <v>10197</v>
      </c>
      <c r="G3591" s="737" t="s">
        <v>10198</v>
      </c>
      <c r="H3591" s="737" t="s">
        <v>2519</v>
      </c>
      <c r="I3591" s="737" t="s">
        <v>2519</v>
      </c>
      <c r="J3591" s="753" t="s">
        <v>2519</v>
      </c>
      <c r="K3591" s="682">
        <v>5</v>
      </c>
      <c r="L3591" s="748">
        <v>12</v>
      </c>
      <c r="M3591" s="749">
        <v>26897.71</v>
      </c>
      <c r="N3591" s="682">
        <v>2</v>
      </c>
      <c r="O3591" s="748">
        <v>6</v>
      </c>
      <c r="P3591" s="749">
        <v>11697.36</v>
      </c>
    </row>
    <row r="3592" spans="1:16" x14ac:dyDescent="0.2">
      <c r="A3592" s="744">
        <v>480</v>
      </c>
      <c r="B3592" s="744" t="s">
        <v>1264</v>
      </c>
      <c r="C3592" s="744" t="s">
        <v>1201</v>
      </c>
      <c r="D3592" s="746" t="s">
        <v>5298</v>
      </c>
      <c r="E3592" s="750">
        <v>2100</v>
      </c>
      <c r="F3592" s="744" t="s">
        <v>10199</v>
      </c>
      <c r="G3592" s="737" t="s">
        <v>10200</v>
      </c>
      <c r="H3592" s="737" t="s">
        <v>2587</v>
      </c>
      <c r="I3592" s="737" t="s">
        <v>2526</v>
      </c>
      <c r="J3592" s="753" t="s">
        <v>2526</v>
      </c>
      <c r="K3592" s="682">
        <v>5</v>
      </c>
      <c r="L3592" s="748">
        <v>12</v>
      </c>
      <c r="M3592" s="749">
        <v>29827.929999999993</v>
      </c>
      <c r="N3592" s="682">
        <v>2</v>
      </c>
      <c r="O3592" s="748">
        <v>6</v>
      </c>
      <c r="P3592" s="749">
        <v>13480.41</v>
      </c>
    </row>
    <row r="3593" spans="1:16" x14ac:dyDescent="0.2">
      <c r="A3593" s="744">
        <v>480</v>
      </c>
      <c r="B3593" s="744" t="s">
        <v>1264</v>
      </c>
      <c r="C3593" s="744" t="s">
        <v>1201</v>
      </c>
      <c r="D3593" s="746" t="s">
        <v>7660</v>
      </c>
      <c r="E3593" s="750">
        <v>1500</v>
      </c>
      <c r="F3593" s="744" t="s">
        <v>10201</v>
      </c>
      <c r="G3593" s="737" t="s">
        <v>10202</v>
      </c>
      <c r="H3593" s="737" t="s">
        <v>10203</v>
      </c>
      <c r="I3593" s="737" t="s">
        <v>2521</v>
      </c>
      <c r="J3593" s="753" t="s">
        <v>2521</v>
      </c>
      <c r="K3593" s="682">
        <v>5</v>
      </c>
      <c r="L3593" s="748">
        <v>12</v>
      </c>
      <c r="M3593" s="749">
        <v>23592.589999999997</v>
      </c>
      <c r="N3593" s="682">
        <v>2</v>
      </c>
      <c r="O3593" s="748">
        <v>6</v>
      </c>
      <c r="P3593" s="749">
        <v>9917.6</v>
      </c>
    </row>
    <row r="3594" spans="1:16" x14ac:dyDescent="0.2">
      <c r="A3594" s="744">
        <v>480</v>
      </c>
      <c r="B3594" s="744" t="s">
        <v>1264</v>
      </c>
      <c r="C3594" s="744" t="s">
        <v>1201</v>
      </c>
      <c r="D3594" s="746" t="s">
        <v>3756</v>
      </c>
      <c r="E3594" s="750">
        <v>2700</v>
      </c>
      <c r="F3594" s="744" t="s">
        <v>10204</v>
      </c>
      <c r="G3594" s="737" t="s">
        <v>10205</v>
      </c>
      <c r="H3594" s="737" t="s">
        <v>2688</v>
      </c>
      <c r="I3594" s="737" t="s">
        <v>2625</v>
      </c>
      <c r="J3594" s="753" t="s">
        <v>2511</v>
      </c>
      <c r="K3594" s="682">
        <v>1</v>
      </c>
      <c r="L3594" s="748">
        <v>8</v>
      </c>
      <c r="M3594" s="749">
        <v>33919.759999999995</v>
      </c>
      <c r="N3594" s="682"/>
      <c r="O3594" s="748"/>
      <c r="P3594" s="749"/>
    </row>
    <row r="3595" spans="1:16" ht="22.5" x14ac:dyDescent="0.2">
      <c r="A3595" s="744">
        <v>480</v>
      </c>
      <c r="B3595" s="744" t="s">
        <v>1264</v>
      </c>
      <c r="C3595" s="744" t="s">
        <v>1201</v>
      </c>
      <c r="D3595" s="746" t="s">
        <v>2865</v>
      </c>
      <c r="E3595" s="750">
        <v>1800</v>
      </c>
      <c r="F3595" s="744" t="s">
        <v>10206</v>
      </c>
      <c r="G3595" s="737" t="s">
        <v>10207</v>
      </c>
      <c r="H3595" s="737" t="s">
        <v>8134</v>
      </c>
      <c r="I3595" s="737" t="s">
        <v>2625</v>
      </c>
      <c r="J3595" s="753" t="s">
        <v>2511</v>
      </c>
      <c r="K3595" s="682">
        <v>3</v>
      </c>
      <c r="L3595" s="748">
        <v>8</v>
      </c>
      <c r="M3595" s="749">
        <v>15764.219999999998</v>
      </c>
      <c r="N3595" s="682">
        <v>2</v>
      </c>
      <c r="O3595" s="748">
        <v>6</v>
      </c>
      <c r="P3595" s="749">
        <v>11702.49</v>
      </c>
    </row>
    <row r="3596" spans="1:16" ht="22.5" x14ac:dyDescent="0.2">
      <c r="A3596" s="744">
        <v>480</v>
      </c>
      <c r="B3596" s="744" t="s">
        <v>1264</v>
      </c>
      <c r="C3596" s="744" t="s">
        <v>1201</v>
      </c>
      <c r="D3596" s="746" t="s">
        <v>2650</v>
      </c>
      <c r="E3596" s="750">
        <v>2100</v>
      </c>
      <c r="F3596" s="744" t="s">
        <v>10208</v>
      </c>
      <c r="G3596" s="737" t="s">
        <v>10209</v>
      </c>
      <c r="H3596" s="737" t="s">
        <v>2873</v>
      </c>
      <c r="I3596" s="737" t="s">
        <v>2625</v>
      </c>
      <c r="J3596" s="753" t="s">
        <v>2511</v>
      </c>
      <c r="K3596" s="682">
        <v>6</v>
      </c>
      <c r="L3596" s="748">
        <v>12</v>
      </c>
      <c r="M3596" s="749">
        <v>30884.690000000002</v>
      </c>
      <c r="N3596" s="682">
        <v>2</v>
      </c>
      <c r="O3596" s="748">
        <v>6</v>
      </c>
      <c r="P3596" s="749">
        <v>13512.79</v>
      </c>
    </row>
    <row r="3597" spans="1:16" x14ac:dyDescent="0.2">
      <c r="A3597" s="744">
        <v>480</v>
      </c>
      <c r="B3597" s="744" t="s">
        <v>2598</v>
      </c>
      <c r="C3597" s="744" t="s">
        <v>1201</v>
      </c>
      <c r="D3597" s="746" t="s">
        <v>2865</v>
      </c>
      <c r="E3597" s="750">
        <v>1800</v>
      </c>
      <c r="F3597" s="744" t="s">
        <v>10210</v>
      </c>
      <c r="G3597" s="737" t="s">
        <v>10211</v>
      </c>
      <c r="H3597" s="737" t="s">
        <v>2873</v>
      </c>
      <c r="I3597" s="737" t="s">
        <v>2625</v>
      </c>
      <c r="J3597" s="753" t="s">
        <v>2511</v>
      </c>
      <c r="K3597" s="682">
        <v>5</v>
      </c>
      <c r="L3597" s="748">
        <v>12</v>
      </c>
      <c r="M3597" s="749">
        <v>27269.239999999998</v>
      </c>
      <c r="N3597" s="682">
        <v>2</v>
      </c>
      <c r="O3597" s="748">
        <v>6</v>
      </c>
      <c r="P3597" s="749">
        <v>11730</v>
      </c>
    </row>
    <row r="3598" spans="1:16" x14ac:dyDescent="0.2">
      <c r="A3598" s="744">
        <v>480</v>
      </c>
      <c r="B3598" s="744" t="s">
        <v>1264</v>
      </c>
      <c r="C3598" s="744" t="s">
        <v>1201</v>
      </c>
      <c r="D3598" s="746" t="s">
        <v>2614</v>
      </c>
      <c r="E3598" s="750">
        <v>1500</v>
      </c>
      <c r="F3598" s="744" t="s">
        <v>10212</v>
      </c>
      <c r="G3598" s="737" t="s">
        <v>10213</v>
      </c>
      <c r="H3598" s="737" t="s">
        <v>4261</v>
      </c>
      <c r="I3598" s="737" t="s">
        <v>2526</v>
      </c>
      <c r="J3598" s="753" t="s">
        <v>2526</v>
      </c>
      <c r="K3598" s="682">
        <v>1</v>
      </c>
      <c r="L3598" s="748">
        <v>12</v>
      </c>
      <c r="M3598" s="749">
        <v>29696.810000000005</v>
      </c>
      <c r="N3598" s="682">
        <v>1</v>
      </c>
      <c r="O3598" s="748">
        <v>6</v>
      </c>
      <c r="P3598" s="749">
        <v>12929.869999999999</v>
      </c>
    </row>
    <row r="3599" spans="1:16" ht="22.5" x14ac:dyDescent="0.2">
      <c r="A3599" s="744">
        <v>480</v>
      </c>
      <c r="B3599" s="744" t="s">
        <v>1264</v>
      </c>
      <c r="C3599" s="744" t="s">
        <v>1201</v>
      </c>
      <c r="D3599" s="746" t="s">
        <v>2809</v>
      </c>
      <c r="E3599" s="750">
        <v>1500</v>
      </c>
      <c r="F3599" s="744" t="s">
        <v>10214</v>
      </c>
      <c r="G3599" s="737" t="s">
        <v>10215</v>
      </c>
      <c r="H3599" s="737" t="s">
        <v>10216</v>
      </c>
      <c r="I3599" s="737" t="s">
        <v>2526</v>
      </c>
      <c r="J3599" s="753" t="s">
        <v>2526</v>
      </c>
      <c r="K3599" s="682">
        <v>5</v>
      </c>
      <c r="L3599" s="748">
        <v>12</v>
      </c>
      <c r="M3599" s="749">
        <v>23468.03</v>
      </c>
      <c r="N3599" s="682">
        <v>2</v>
      </c>
      <c r="O3599" s="748">
        <v>6</v>
      </c>
      <c r="P3599" s="749">
        <v>9922.19</v>
      </c>
    </row>
    <row r="3600" spans="1:16" x14ac:dyDescent="0.2">
      <c r="A3600" s="744">
        <v>480</v>
      </c>
      <c r="B3600" s="744" t="s">
        <v>1264</v>
      </c>
      <c r="C3600" s="744" t="s">
        <v>1201</v>
      </c>
      <c r="D3600" s="746" t="s">
        <v>2650</v>
      </c>
      <c r="E3600" s="750">
        <v>2100</v>
      </c>
      <c r="F3600" s="744" t="s">
        <v>10217</v>
      </c>
      <c r="G3600" s="737" t="s">
        <v>10218</v>
      </c>
      <c r="H3600" s="737" t="s">
        <v>10219</v>
      </c>
      <c r="I3600" s="737" t="s">
        <v>2625</v>
      </c>
      <c r="J3600" s="753" t="s">
        <v>2511</v>
      </c>
      <c r="K3600" s="682">
        <v>3</v>
      </c>
      <c r="L3600" s="748">
        <v>4</v>
      </c>
      <c r="M3600" s="749">
        <v>14700.359999999999</v>
      </c>
      <c r="N3600" s="682"/>
      <c r="O3600" s="748"/>
      <c r="P3600" s="749"/>
    </row>
    <row r="3601" spans="1:16" ht="22.5" x14ac:dyDescent="0.2">
      <c r="A3601" s="744">
        <v>480</v>
      </c>
      <c r="B3601" s="744" t="s">
        <v>2598</v>
      </c>
      <c r="C3601" s="744" t="s">
        <v>1201</v>
      </c>
      <c r="D3601" s="746" t="s">
        <v>2662</v>
      </c>
      <c r="E3601" s="750">
        <v>2100</v>
      </c>
      <c r="F3601" s="744" t="s">
        <v>10220</v>
      </c>
      <c r="G3601" s="737" t="s">
        <v>10221</v>
      </c>
      <c r="H3601" s="737" t="s">
        <v>10222</v>
      </c>
      <c r="I3601" s="737" t="s">
        <v>2625</v>
      </c>
      <c r="J3601" s="753" t="s">
        <v>2511</v>
      </c>
      <c r="K3601" s="682">
        <v>5</v>
      </c>
      <c r="L3601" s="748">
        <v>12</v>
      </c>
      <c r="M3601" s="749">
        <v>30897.23</v>
      </c>
      <c r="N3601" s="682">
        <v>2</v>
      </c>
      <c r="O3601" s="748">
        <v>6</v>
      </c>
      <c r="P3601" s="749">
        <v>13528.539999999999</v>
      </c>
    </row>
    <row r="3602" spans="1:16" x14ac:dyDescent="0.2">
      <c r="A3602" s="744">
        <v>480</v>
      </c>
      <c r="B3602" s="744" t="s">
        <v>1264</v>
      </c>
      <c r="C3602" s="744" t="s">
        <v>1201</v>
      </c>
      <c r="D3602" s="746" t="s">
        <v>2650</v>
      </c>
      <c r="E3602" s="750">
        <v>2100</v>
      </c>
      <c r="F3602" s="744" t="s">
        <v>10223</v>
      </c>
      <c r="G3602" s="737" t="s">
        <v>10224</v>
      </c>
      <c r="H3602" s="737" t="s">
        <v>6200</v>
      </c>
      <c r="I3602" s="737" t="s">
        <v>2625</v>
      </c>
      <c r="J3602" s="753" t="s">
        <v>2511</v>
      </c>
      <c r="K3602" s="682">
        <v>6</v>
      </c>
      <c r="L3602" s="748">
        <v>12</v>
      </c>
      <c r="M3602" s="749">
        <v>30197.95</v>
      </c>
      <c r="N3602" s="682">
        <v>2</v>
      </c>
      <c r="O3602" s="748">
        <v>6</v>
      </c>
      <c r="P3602" s="749">
        <v>11733.04</v>
      </c>
    </row>
    <row r="3603" spans="1:16" x14ac:dyDescent="0.2">
      <c r="A3603" s="744">
        <v>480</v>
      </c>
      <c r="B3603" s="744" t="s">
        <v>1264</v>
      </c>
      <c r="C3603" s="744" t="s">
        <v>1201</v>
      </c>
      <c r="D3603" s="746" t="s">
        <v>5053</v>
      </c>
      <c r="E3603" s="750">
        <v>3500</v>
      </c>
      <c r="F3603" s="744" t="s">
        <v>10225</v>
      </c>
      <c r="G3603" s="737" t="s">
        <v>10226</v>
      </c>
      <c r="H3603" s="737" t="s">
        <v>4934</v>
      </c>
      <c r="I3603" s="737" t="s">
        <v>2625</v>
      </c>
      <c r="J3603" s="753" t="s">
        <v>2511</v>
      </c>
      <c r="K3603" s="682">
        <v>1</v>
      </c>
      <c r="L3603" s="748">
        <v>12</v>
      </c>
      <c r="M3603" s="749">
        <v>47559.26</v>
      </c>
      <c r="N3603" s="682">
        <v>1</v>
      </c>
      <c r="O3603" s="748">
        <v>6</v>
      </c>
      <c r="P3603" s="749">
        <v>21881.38</v>
      </c>
    </row>
    <row r="3604" spans="1:16" x14ac:dyDescent="0.2">
      <c r="A3604" s="744">
        <v>480</v>
      </c>
      <c r="B3604" s="744" t="s">
        <v>2598</v>
      </c>
      <c r="C3604" s="744" t="s">
        <v>1201</v>
      </c>
      <c r="D3604" s="746" t="s">
        <v>2614</v>
      </c>
      <c r="E3604" s="750">
        <v>1500</v>
      </c>
      <c r="F3604" s="744" t="s">
        <v>10227</v>
      </c>
      <c r="G3604" s="737" t="s">
        <v>10228</v>
      </c>
      <c r="H3604" s="737" t="s">
        <v>2519</v>
      </c>
      <c r="I3604" s="737" t="s">
        <v>2519</v>
      </c>
      <c r="J3604" s="753" t="s">
        <v>2519</v>
      </c>
      <c r="K3604" s="682">
        <v>5</v>
      </c>
      <c r="L3604" s="748">
        <v>12</v>
      </c>
      <c r="M3604" s="749">
        <v>23291.009999999995</v>
      </c>
      <c r="N3604" s="682">
        <v>2</v>
      </c>
      <c r="O3604" s="748">
        <v>6</v>
      </c>
      <c r="P3604" s="749">
        <v>9362.61</v>
      </c>
    </row>
    <row r="3605" spans="1:16" x14ac:dyDescent="0.2">
      <c r="A3605" s="744">
        <v>480</v>
      </c>
      <c r="B3605" s="744" t="s">
        <v>2598</v>
      </c>
      <c r="C3605" s="744" t="s">
        <v>1201</v>
      </c>
      <c r="D3605" s="746" t="s">
        <v>2700</v>
      </c>
      <c r="E3605" s="750">
        <v>1800</v>
      </c>
      <c r="F3605" s="744" t="s">
        <v>10229</v>
      </c>
      <c r="G3605" s="737" t="s">
        <v>10230</v>
      </c>
      <c r="H3605" s="737" t="s">
        <v>3524</v>
      </c>
      <c r="I3605" s="737" t="s">
        <v>2625</v>
      </c>
      <c r="J3605" s="753" t="s">
        <v>2511</v>
      </c>
      <c r="K3605" s="682">
        <v>5</v>
      </c>
      <c r="L3605" s="748">
        <v>12</v>
      </c>
      <c r="M3605" s="749">
        <v>27168.219999999994</v>
      </c>
      <c r="N3605" s="682">
        <v>2</v>
      </c>
      <c r="O3605" s="748">
        <v>6</v>
      </c>
      <c r="P3605" s="749">
        <v>11686.36</v>
      </c>
    </row>
    <row r="3606" spans="1:16" x14ac:dyDescent="0.2">
      <c r="A3606" s="744">
        <v>480</v>
      </c>
      <c r="B3606" s="744" t="s">
        <v>2598</v>
      </c>
      <c r="C3606" s="744" t="s">
        <v>1201</v>
      </c>
      <c r="D3606" s="746" t="s">
        <v>2611</v>
      </c>
      <c r="E3606" s="750">
        <v>1500</v>
      </c>
      <c r="F3606" s="744" t="s">
        <v>10231</v>
      </c>
      <c r="G3606" s="737" t="s">
        <v>10232</v>
      </c>
      <c r="H3606" s="737" t="s">
        <v>10233</v>
      </c>
      <c r="I3606" s="737" t="s">
        <v>2526</v>
      </c>
      <c r="J3606" s="753" t="s">
        <v>2526</v>
      </c>
      <c r="K3606" s="682">
        <v>5</v>
      </c>
      <c r="L3606" s="748">
        <v>12</v>
      </c>
      <c r="M3606" s="749">
        <v>23673.539999999997</v>
      </c>
      <c r="N3606" s="682">
        <v>2</v>
      </c>
      <c r="O3606" s="748">
        <v>6</v>
      </c>
      <c r="P3606" s="749">
        <v>9928.74</v>
      </c>
    </row>
    <row r="3607" spans="1:16" x14ac:dyDescent="0.2">
      <c r="A3607" s="744">
        <v>480</v>
      </c>
      <c r="B3607" s="744" t="s">
        <v>2598</v>
      </c>
      <c r="C3607" s="744" t="s">
        <v>1201</v>
      </c>
      <c r="D3607" s="746" t="s">
        <v>2614</v>
      </c>
      <c r="E3607" s="750">
        <v>1500</v>
      </c>
      <c r="F3607" s="744" t="s">
        <v>10234</v>
      </c>
      <c r="G3607" s="737" t="s">
        <v>10235</v>
      </c>
      <c r="H3607" s="737" t="s">
        <v>2587</v>
      </c>
      <c r="I3607" s="737" t="s">
        <v>2526</v>
      </c>
      <c r="J3607" s="753" t="s">
        <v>2526</v>
      </c>
      <c r="K3607" s="682">
        <v>5</v>
      </c>
      <c r="L3607" s="748">
        <v>12</v>
      </c>
      <c r="M3607" s="749">
        <v>22044.170000000002</v>
      </c>
      <c r="N3607" s="682">
        <v>2</v>
      </c>
      <c r="O3607" s="748">
        <v>6</v>
      </c>
      <c r="P3607" s="749">
        <v>9550.2099999999991</v>
      </c>
    </row>
    <row r="3608" spans="1:16" x14ac:dyDescent="0.2">
      <c r="A3608" s="744">
        <v>480</v>
      </c>
      <c r="B3608" s="744" t="s">
        <v>2598</v>
      </c>
      <c r="C3608" s="744" t="s">
        <v>1201</v>
      </c>
      <c r="D3608" s="746" t="s">
        <v>2700</v>
      </c>
      <c r="E3608" s="750">
        <v>1800</v>
      </c>
      <c r="F3608" s="744" t="s">
        <v>10236</v>
      </c>
      <c r="G3608" s="737" t="s">
        <v>10237</v>
      </c>
      <c r="H3608" s="737" t="s">
        <v>3524</v>
      </c>
      <c r="I3608" s="737" t="s">
        <v>2625</v>
      </c>
      <c r="J3608" s="753" t="s">
        <v>2511</v>
      </c>
      <c r="K3608" s="682">
        <v>4</v>
      </c>
      <c r="L3608" s="748">
        <v>12</v>
      </c>
      <c r="M3608" s="749">
        <v>30035.25</v>
      </c>
      <c r="N3608" s="682">
        <v>1</v>
      </c>
      <c r="O3608" s="748">
        <v>6</v>
      </c>
      <c r="P3608" s="749">
        <v>14227.38</v>
      </c>
    </row>
    <row r="3609" spans="1:16" x14ac:dyDescent="0.2">
      <c r="A3609" s="744">
        <v>480</v>
      </c>
      <c r="B3609" s="744" t="s">
        <v>1264</v>
      </c>
      <c r="C3609" s="744" t="s">
        <v>1201</v>
      </c>
      <c r="D3609" s="746" t="s">
        <v>2809</v>
      </c>
      <c r="E3609" s="750">
        <v>1500</v>
      </c>
      <c r="F3609" s="744" t="s">
        <v>10238</v>
      </c>
      <c r="G3609" s="737" t="s">
        <v>10239</v>
      </c>
      <c r="H3609" s="737" t="s">
        <v>2509</v>
      </c>
      <c r="I3609" s="737" t="s">
        <v>2625</v>
      </c>
      <c r="J3609" s="753" t="s">
        <v>2511</v>
      </c>
      <c r="K3609" s="682">
        <v>2</v>
      </c>
      <c r="L3609" s="748">
        <v>5</v>
      </c>
      <c r="M3609" s="749">
        <v>13330.410000000002</v>
      </c>
      <c r="N3609" s="682"/>
      <c r="O3609" s="748"/>
      <c r="P3609" s="749"/>
    </row>
    <row r="3610" spans="1:16" x14ac:dyDescent="0.2">
      <c r="A3610" s="744">
        <v>480</v>
      </c>
      <c r="B3610" s="744" t="s">
        <v>2598</v>
      </c>
      <c r="C3610" s="744" t="s">
        <v>1201</v>
      </c>
      <c r="D3610" s="746" t="s">
        <v>2614</v>
      </c>
      <c r="E3610" s="750">
        <v>1500</v>
      </c>
      <c r="F3610" s="744" t="s">
        <v>10240</v>
      </c>
      <c r="G3610" s="737" t="s">
        <v>10241</v>
      </c>
      <c r="H3610" s="737" t="s">
        <v>10242</v>
      </c>
      <c r="I3610" s="737" t="s">
        <v>2625</v>
      </c>
      <c r="J3610" s="753" t="s">
        <v>2511</v>
      </c>
      <c r="K3610" s="682">
        <v>4</v>
      </c>
      <c r="L3610" s="748">
        <v>12</v>
      </c>
      <c r="M3610" s="749">
        <v>29466.530000000002</v>
      </c>
      <c r="N3610" s="682">
        <v>1</v>
      </c>
      <c r="O3610" s="748">
        <v>6</v>
      </c>
      <c r="P3610" s="749">
        <v>12859.16</v>
      </c>
    </row>
    <row r="3611" spans="1:16" x14ac:dyDescent="0.2">
      <c r="A3611" s="744">
        <v>480</v>
      </c>
      <c r="B3611" s="744" t="s">
        <v>2598</v>
      </c>
      <c r="C3611" s="744" t="s">
        <v>1201</v>
      </c>
      <c r="D3611" s="746" t="s">
        <v>2809</v>
      </c>
      <c r="E3611" s="750">
        <v>1500</v>
      </c>
      <c r="F3611" s="744" t="s">
        <v>10243</v>
      </c>
      <c r="G3611" s="737" t="s">
        <v>10244</v>
      </c>
      <c r="H3611" s="737" t="s">
        <v>2519</v>
      </c>
      <c r="I3611" s="737" t="s">
        <v>2519</v>
      </c>
      <c r="J3611" s="753" t="s">
        <v>2519</v>
      </c>
      <c r="K3611" s="682">
        <v>3</v>
      </c>
      <c r="L3611" s="748">
        <v>8</v>
      </c>
      <c r="M3611" s="749">
        <v>13308.219999999998</v>
      </c>
      <c r="N3611" s="682">
        <v>2</v>
      </c>
      <c r="O3611" s="748">
        <v>6</v>
      </c>
      <c r="P3611" s="749">
        <v>9762.61</v>
      </c>
    </row>
    <row r="3612" spans="1:16" x14ac:dyDescent="0.2">
      <c r="A3612" s="744">
        <v>480</v>
      </c>
      <c r="B3612" s="744" t="s">
        <v>1264</v>
      </c>
      <c r="C3612" s="744" t="s">
        <v>1201</v>
      </c>
      <c r="D3612" s="746" t="s">
        <v>10245</v>
      </c>
      <c r="E3612" s="750">
        <v>1500</v>
      </c>
      <c r="F3612" s="744" t="s">
        <v>10246</v>
      </c>
      <c r="G3612" s="737" t="s">
        <v>10247</v>
      </c>
      <c r="H3612" s="737" t="s">
        <v>10248</v>
      </c>
      <c r="I3612" s="737" t="s">
        <v>2625</v>
      </c>
      <c r="J3612" s="753" t="s">
        <v>2511</v>
      </c>
      <c r="K3612" s="682">
        <v>5</v>
      </c>
      <c r="L3612" s="748">
        <v>12</v>
      </c>
      <c r="M3612" s="749">
        <v>23629.780000000002</v>
      </c>
      <c r="N3612" s="682">
        <v>2</v>
      </c>
      <c r="O3612" s="748">
        <v>6</v>
      </c>
      <c r="P3612" s="749">
        <v>9900.2000000000007</v>
      </c>
    </row>
    <row r="3613" spans="1:16" x14ac:dyDescent="0.2">
      <c r="A3613" s="744">
        <v>480</v>
      </c>
      <c r="B3613" s="744" t="s">
        <v>1264</v>
      </c>
      <c r="C3613" s="744" t="s">
        <v>1201</v>
      </c>
      <c r="D3613" s="746" t="s">
        <v>3084</v>
      </c>
      <c r="E3613" s="750">
        <v>1800</v>
      </c>
      <c r="F3613" s="744" t="s">
        <v>10249</v>
      </c>
      <c r="G3613" s="737" t="s">
        <v>10250</v>
      </c>
      <c r="H3613" s="737" t="s">
        <v>2519</v>
      </c>
      <c r="I3613" s="737" t="s">
        <v>2519</v>
      </c>
      <c r="J3613" s="753" t="s">
        <v>2519</v>
      </c>
      <c r="K3613" s="682">
        <v>5</v>
      </c>
      <c r="L3613" s="748">
        <v>12</v>
      </c>
      <c r="M3613" s="749">
        <v>26041.199999999993</v>
      </c>
      <c r="N3613" s="682">
        <v>2</v>
      </c>
      <c r="O3613" s="748">
        <v>6</v>
      </c>
      <c r="P3613" s="749">
        <v>11507.61</v>
      </c>
    </row>
    <row r="3614" spans="1:16" x14ac:dyDescent="0.2">
      <c r="A3614" s="744">
        <v>480</v>
      </c>
      <c r="B3614" s="744" t="s">
        <v>1264</v>
      </c>
      <c r="C3614" s="744" t="s">
        <v>1201</v>
      </c>
      <c r="D3614" s="746" t="s">
        <v>3084</v>
      </c>
      <c r="E3614" s="750">
        <v>1800</v>
      </c>
      <c r="F3614" s="744" t="s">
        <v>10251</v>
      </c>
      <c r="G3614" s="737" t="s">
        <v>10252</v>
      </c>
      <c r="H3614" s="737" t="s">
        <v>10253</v>
      </c>
      <c r="I3614" s="737" t="s">
        <v>2625</v>
      </c>
      <c r="J3614" s="753" t="s">
        <v>2511</v>
      </c>
      <c r="K3614" s="682">
        <v>5</v>
      </c>
      <c r="L3614" s="748">
        <v>12</v>
      </c>
      <c r="M3614" s="749">
        <v>27064.279999999995</v>
      </c>
      <c r="N3614" s="682">
        <v>2</v>
      </c>
      <c r="O3614" s="748">
        <v>6</v>
      </c>
      <c r="P3614" s="749">
        <v>11719.99</v>
      </c>
    </row>
    <row r="3615" spans="1:16" x14ac:dyDescent="0.2">
      <c r="A3615" s="744">
        <v>480</v>
      </c>
      <c r="B3615" s="744" t="s">
        <v>1264</v>
      </c>
      <c r="C3615" s="744" t="s">
        <v>1201</v>
      </c>
      <c r="D3615" s="746" t="s">
        <v>4746</v>
      </c>
      <c r="E3615" s="750">
        <v>2500</v>
      </c>
      <c r="F3615" s="744" t="s">
        <v>10254</v>
      </c>
      <c r="G3615" s="737" t="s">
        <v>10255</v>
      </c>
      <c r="H3615" s="737" t="s">
        <v>2519</v>
      </c>
      <c r="I3615" s="737" t="s">
        <v>2519</v>
      </c>
      <c r="J3615" s="753" t="s">
        <v>2519</v>
      </c>
      <c r="K3615" s="682">
        <v>5</v>
      </c>
      <c r="L3615" s="748">
        <v>12</v>
      </c>
      <c r="M3615" s="749">
        <v>35674.49</v>
      </c>
      <c r="N3615" s="682">
        <v>2</v>
      </c>
      <c r="O3615" s="748">
        <v>6</v>
      </c>
      <c r="P3615" s="749">
        <v>15925.66</v>
      </c>
    </row>
    <row r="3616" spans="1:16" ht="22.5" x14ac:dyDescent="0.2">
      <c r="A3616" s="744">
        <v>480</v>
      </c>
      <c r="B3616" s="744" t="s">
        <v>1264</v>
      </c>
      <c r="C3616" s="744" t="s">
        <v>1201</v>
      </c>
      <c r="D3616" s="746" t="s">
        <v>10256</v>
      </c>
      <c r="E3616" s="750">
        <v>3500</v>
      </c>
      <c r="F3616" s="744" t="s">
        <v>10257</v>
      </c>
      <c r="G3616" s="737" t="s">
        <v>10258</v>
      </c>
      <c r="H3616" s="737" t="s">
        <v>2509</v>
      </c>
      <c r="I3616" s="737" t="s">
        <v>2625</v>
      </c>
      <c r="J3616" s="753" t="s">
        <v>2511</v>
      </c>
      <c r="K3616" s="682">
        <v>1</v>
      </c>
      <c r="L3616" s="748">
        <v>4</v>
      </c>
      <c r="M3616" s="749">
        <v>19927.22</v>
      </c>
      <c r="N3616" s="682"/>
      <c r="O3616" s="748"/>
      <c r="P3616" s="749"/>
    </row>
    <row r="3617" spans="1:16" x14ac:dyDescent="0.2">
      <c r="A3617" s="744">
        <v>480</v>
      </c>
      <c r="B3617" s="744" t="s">
        <v>1264</v>
      </c>
      <c r="C3617" s="744" t="s">
        <v>1201</v>
      </c>
      <c r="D3617" s="746" t="s">
        <v>2809</v>
      </c>
      <c r="E3617" s="750">
        <v>1500</v>
      </c>
      <c r="F3617" s="744" t="s">
        <v>10259</v>
      </c>
      <c r="G3617" s="737" t="s">
        <v>10260</v>
      </c>
      <c r="H3617" s="737" t="s">
        <v>10261</v>
      </c>
      <c r="I3617" s="737" t="s">
        <v>2625</v>
      </c>
      <c r="J3617" s="753" t="s">
        <v>2511</v>
      </c>
      <c r="K3617" s="682">
        <v>6</v>
      </c>
      <c r="L3617" s="748">
        <v>12</v>
      </c>
      <c r="M3617" s="749">
        <v>23677.71</v>
      </c>
      <c r="N3617" s="682">
        <v>2</v>
      </c>
      <c r="O3617" s="748">
        <v>6</v>
      </c>
      <c r="P3617" s="749">
        <v>9908.119999999999</v>
      </c>
    </row>
    <row r="3618" spans="1:16" ht="22.5" x14ac:dyDescent="0.2">
      <c r="A3618" s="744">
        <v>480</v>
      </c>
      <c r="B3618" s="744" t="s">
        <v>1264</v>
      </c>
      <c r="C3618" s="744" t="s">
        <v>1201</v>
      </c>
      <c r="D3618" s="746" t="s">
        <v>2650</v>
      </c>
      <c r="E3618" s="750">
        <v>2100</v>
      </c>
      <c r="F3618" s="744" t="s">
        <v>10262</v>
      </c>
      <c r="G3618" s="737" t="s">
        <v>10263</v>
      </c>
      <c r="H3618" s="737" t="s">
        <v>10264</v>
      </c>
      <c r="I3618" s="737" t="s">
        <v>2625</v>
      </c>
      <c r="J3618" s="753" t="s">
        <v>2511</v>
      </c>
      <c r="K3618" s="682">
        <v>1</v>
      </c>
      <c r="L3618" s="748">
        <v>1</v>
      </c>
      <c r="M3618" s="749">
        <v>7684.32</v>
      </c>
      <c r="N3618" s="682"/>
      <c r="O3618" s="748"/>
      <c r="P3618" s="749"/>
    </row>
    <row r="3619" spans="1:16" x14ac:dyDescent="0.2">
      <c r="A3619" s="744">
        <v>480</v>
      </c>
      <c r="B3619" s="744" t="s">
        <v>2598</v>
      </c>
      <c r="C3619" s="744" t="s">
        <v>1201</v>
      </c>
      <c r="D3619" s="746" t="s">
        <v>2865</v>
      </c>
      <c r="E3619" s="750">
        <v>1800</v>
      </c>
      <c r="F3619" s="744" t="s">
        <v>10265</v>
      </c>
      <c r="G3619" s="737" t="s">
        <v>10266</v>
      </c>
      <c r="H3619" s="737" t="s">
        <v>2873</v>
      </c>
      <c r="I3619" s="737" t="s">
        <v>2625</v>
      </c>
      <c r="J3619" s="753" t="s">
        <v>2511</v>
      </c>
      <c r="K3619" s="682">
        <v>5</v>
      </c>
      <c r="L3619" s="748">
        <v>12</v>
      </c>
      <c r="M3619" s="749">
        <v>27240</v>
      </c>
      <c r="N3619" s="682">
        <v>2</v>
      </c>
      <c r="O3619" s="748">
        <v>6</v>
      </c>
      <c r="P3619" s="749">
        <v>11729.25</v>
      </c>
    </row>
    <row r="3620" spans="1:16" x14ac:dyDescent="0.2">
      <c r="A3620" s="744">
        <v>480</v>
      </c>
      <c r="B3620" s="744" t="s">
        <v>1264</v>
      </c>
      <c r="C3620" s="744" t="s">
        <v>1201</v>
      </c>
      <c r="D3620" s="746" t="s">
        <v>2650</v>
      </c>
      <c r="E3620" s="750">
        <v>2100</v>
      </c>
      <c r="F3620" s="744" t="s">
        <v>10267</v>
      </c>
      <c r="G3620" s="737" t="s">
        <v>10268</v>
      </c>
      <c r="H3620" s="737" t="s">
        <v>2519</v>
      </c>
      <c r="I3620" s="737" t="s">
        <v>2519</v>
      </c>
      <c r="J3620" s="753" t="s">
        <v>2519</v>
      </c>
      <c r="K3620" s="682">
        <v>6</v>
      </c>
      <c r="L3620" s="748">
        <v>12</v>
      </c>
      <c r="M3620" s="749">
        <v>30896.93</v>
      </c>
      <c r="N3620" s="682">
        <v>2</v>
      </c>
      <c r="O3620" s="748">
        <v>6</v>
      </c>
      <c r="P3620" s="749">
        <v>13530</v>
      </c>
    </row>
    <row r="3621" spans="1:16" x14ac:dyDescent="0.2">
      <c r="A3621" s="744">
        <v>480</v>
      </c>
      <c r="B3621" s="744" t="s">
        <v>1264</v>
      </c>
      <c r="C3621" s="744" t="s">
        <v>1201</v>
      </c>
      <c r="D3621" s="746" t="s">
        <v>2809</v>
      </c>
      <c r="E3621" s="750">
        <v>1500</v>
      </c>
      <c r="F3621" s="744" t="s">
        <v>10269</v>
      </c>
      <c r="G3621" s="737" t="s">
        <v>10270</v>
      </c>
      <c r="H3621" s="737" t="s">
        <v>3083</v>
      </c>
      <c r="I3621" s="737" t="s">
        <v>2625</v>
      </c>
      <c r="J3621" s="753" t="s">
        <v>2511</v>
      </c>
      <c r="K3621" s="682">
        <v>5</v>
      </c>
      <c r="L3621" s="748">
        <v>12</v>
      </c>
      <c r="M3621" s="749">
        <v>29033.99</v>
      </c>
      <c r="N3621" s="682">
        <v>2</v>
      </c>
      <c r="O3621" s="748">
        <v>6</v>
      </c>
      <c r="P3621" s="749">
        <v>12732.5</v>
      </c>
    </row>
    <row r="3622" spans="1:16" x14ac:dyDescent="0.2">
      <c r="A3622" s="744">
        <v>480</v>
      </c>
      <c r="B3622" s="744" t="s">
        <v>1264</v>
      </c>
      <c r="C3622" s="744" t="s">
        <v>1201</v>
      </c>
      <c r="D3622" s="746" t="s">
        <v>2945</v>
      </c>
      <c r="E3622" s="750">
        <v>2500</v>
      </c>
      <c r="F3622" s="744" t="s">
        <v>10271</v>
      </c>
      <c r="G3622" s="737" t="s">
        <v>10272</v>
      </c>
      <c r="H3622" s="737" t="s">
        <v>10273</v>
      </c>
      <c r="I3622" s="737" t="s">
        <v>2526</v>
      </c>
      <c r="J3622" s="753" t="s">
        <v>2526</v>
      </c>
      <c r="K3622" s="682">
        <v>5</v>
      </c>
      <c r="L3622" s="748">
        <v>12</v>
      </c>
      <c r="M3622" s="749">
        <v>28773.260000000002</v>
      </c>
      <c r="N3622" s="682"/>
      <c r="O3622" s="748"/>
      <c r="P3622" s="749"/>
    </row>
    <row r="3623" spans="1:16" x14ac:dyDescent="0.2">
      <c r="A3623" s="744">
        <v>480</v>
      </c>
      <c r="B3623" s="744" t="s">
        <v>1264</v>
      </c>
      <c r="C3623" s="744" t="s">
        <v>1201</v>
      </c>
      <c r="D3623" s="746" t="s">
        <v>10274</v>
      </c>
      <c r="E3623" s="750">
        <v>1500</v>
      </c>
      <c r="F3623" s="744" t="s">
        <v>10275</v>
      </c>
      <c r="G3623" s="737" t="s">
        <v>10276</v>
      </c>
      <c r="H3623" s="737" t="s">
        <v>10277</v>
      </c>
      <c r="I3623" s="737" t="s">
        <v>2526</v>
      </c>
      <c r="J3623" s="753" t="s">
        <v>2526</v>
      </c>
      <c r="K3623" s="682">
        <v>5</v>
      </c>
      <c r="L3623" s="748">
        <v>12</v>
      </c>
      <c r="M3623" s="749">
        <v>21446.16</v>
      </c>
      <c r="N3623" s="682">
        <v>2</v>
      </c>
      <c r="O3623" s="748">
        <v>6</v>
      </c>
      <c r="P3623" s="749">
        <v>9974.119999999999</v>
      </c>
    </row>
    <row r="3624" spans="1:16" x14ac:dyDescent="0.2">
      <c r="A3624" s="744">
        <v>480</v>
      </c>
      <c r="B3624" s="744" t="s">
        <v>2598</v>
      </c>
      <c r="C3624" s="744" t="s">
        <v>1201</v>
      </c>
      <c r="D3624" s="746" t="s">
        <v>2611</v>
      </c>
      <c r="E3624" s="750">
        <v>1500</v>
      </c>
      <c r="F3624" s="744" t="s">
        <v>10278</v>
      </c>
      <c r="G3624" s="737" t="s">
        <v>10279</v>
      </c>
      <c r="H3624" s="737" t="s">
        <v>3131</v>
      </c>
      <c r="I3624" s="737" t="s">
        <v>2625</v>
      </c>
      <c r="J3624" s="753" t="s">
        <v>2511</v>
      </c>
      <c r="K3624" s="682">
        <v>5</v>
      </c>
      <c r="L3624" s="748">
        <v>12</v>
      </c>
      <c r="M3624" s="749">
        <v>23351.559999999998</v>
      </c>
      <c r="N3624" s="682">
        <v>2</v>
      </c>
      <c r="O3624" s="748">
        <v>6</v>
      </c>
      <c r="P3624" s="749">
        <v>9825.83</v>
      </c>
    </row>
    <row r="3625" spans="1:16" x14ac:dyDescent="0.2">
      <c r="A3625" s="744">
        <v>480</v>
      </c>
      <c r="B3625" s="744" t="s">
        <v>2598</v>
      </c>
      <c r="C3625" s="744" t="s">
        <v>1201</v>
      </c>
      <c r="D3625" s="746" t="s">
        <v>2614</v>
      </c>
      <c r="E3625" s="750">
        <v>1500</v>
      </c>
      <c r="F3625" s="744" t="s">
        <v>10280</v>
      </c>
      <c r="G3625" s="737" t="s">
        <v>10281</v>
      </c>
      <c r="H3625" s="737" t="s">
        <v>2519</v>
      </c>
      <c r="I3625" s="737" t="s">
        <v>2519</v>
      </c>
      <c r="J3625" s="753" t="s">
        <v>2519</v>
      </c>
      <c r="K3625" s="682">
        <v>5</v>
      </c>
      <c r="L3625" s="748">
        <v>12</v>
      </c>
      <c r="M3625" s="749">
        <v>23364.679999999997</v>
      </c>
      <c r="N3625" s="682">
        <v>2</v>
      </c>
      <c r="O3625" s="748">
        <v>6</v>
      </c>
      <c r="P3625" s="749">
        <v>9820.41</v>
      </c>
    </row>
    <row r="3626" spans="1:16" x14ac:dyDescent="0.2">
      <c r="A3626" s="744">
        <v>480</v>
      </c>
      <c r="B3626" s="744" t="s">
        <v>1264</v>
      </c>
      <c r="C3626" s="744" t="s">
        <v>1201</v>
      </c>
      <c r="D3626" s="746" t="s">
        <v>5166</v>
      </c>
      <c r="E3626" s="750">
        <v>1800</v>
      </c>
      <c r="F3626" s="744" t="s">
        <v>10282</v>
      </c>
      <c r="G3626" s="737" t="s">
        <v>10283</v>
      </c>
      <c r="H3626" s="737" t="s">
        <v>2587</v>
      </c>
      <c r="I3626" s="737" t="s">
        <v>2526</v>
      </c>
      <c r="J3626" s="753" t="s">
        <v>2526</v>
      </c>
      <c r="K3626" s="682">
        <v>5</v>
      </c>
      <c r="L3626" s="748">
        <v>12</v>
      </c>
      <c r="M3626" s="749">
        <v>26662.449999999997</v>
      </c>
      <c r="N3626" s="682">
        <v>2</v>
      </c>
      <c r="O3626" s="748">
        <v>6</v>
      </c>
      <c r="P3626" s="749">
        <v>11640.36</v>
      </c>
    </row>
    <row r="3627" spans="1:16" x14ac:dyDescent="0.2">
      <c r="A3627" s="744">
        <v>480</v>
      </c>
      <c r="B3627" s="744" t="s">
        <v>1264</v>
      </c>
      <c r="C3627" s="744" t="s">
        <v>1201</v>
      </c>
      <c r="D3627" s="746" t="s">
        <v>2650</v>
      </c>
      <c r="E3627" s="750">
        <v>2100</v>
      </c>
      <c r="F3627" s="744" t="s">
        <v>10284</v>
      </c>
      <c r="G3627" s="737" t="s">
        <v>10285</v>
      </c>
      <c r="H3627" s="737" t="s">
        <v>2873</v>
      </c>
      <c r="I3627" s="737" t="s">
        <v>2625</v>
      </c>
      <c r="J3627" s="753" t="s">
        <v>2511</v>
      </c>
      <c r="K3627" s="682">
        <v>7</v>
      </c>
      <c r="L3627" s="748">
        <v>12</v>
      </c>
      <c r="M3627" s="749">
        <v>30642.759999999995</v>
      </c>
      <c r="N3627" s="682">
        <v>2</v>
      </c>
      <c r="O3627" s="748">
        <v>6</v>
      </c>
      <c r="P3627" s="749">
        <v>13421.060000000001</v>
      </c>
    </row>
    <row r="3628" spans="1:16" ht="22.5" x14ac:dyDescent="0.2">
      <c r="A3628" s="744">
        <v>480</v>
      </c>
      <c r="B3628" s="744" t="s">
        <v>2598</v>
      </c>
      <c r="C3628" s="744" t="s">
        <v>1201</v>
      </c>
      <c r="D3628" s="746" t="s">
        <v>9293</v>
      </c>
      <c r="E3628" s="750">
        <v>1500</v>
      </c>
      <c r="F3628" s="744" t="s">
        <v>10286</v>
      </c>
      <c r="G3628" s="737" t="s">
        <v>10287</v>
      </c>
      <c r="H3628" s="737" t="s">
        <v>2519</v>
      </c>
      <c r="I3628" s="737" t="s">
        <v>2519</v>
      </c>
      <c r="J3628" s="753" t="s">
        <v>2519</v>
      </c>
      <c r="K3628" s="682">
        <v>5</v>
      </c>
      <c r="L3628" s="748">
        <v>12</v>
      </c>
      <c r="M3628" s="749">
        <v>22678.85</v>
      </c>
      <c r="N3628" s="682">
        <v>2</v>
      </c>
      <c r="O3628" s="748">
        <v>6</v>
      </c>
      <c r="P3628" s="749">
        <v>9832.81</v>
      </c>
    </row>
    <row r="3629" spans="1:16" x14ac:dyDescent="0.2">
      <c r="A3629" s="744">
        <v>480</v>
      </c>
      <c r="B3629" s="744" t="s">
        <v>1264</v>
      </c>
      <c r="C3629" s="744" t="s">
        <v>1201</v>
      </c>
      <c r="D3629" s="746" t="s">
        <v>2650</v>
      </c>
      <c r="E3629" s="750">
        <v>2100</v>
      </c>
      <c r="F3629" s="744" t="s">
        <v>10288</v>
      </c>
      <c r="G3629" s="737" t="s">
        <v>10289</v>
      </c>
      <c r="H3629" s="737" t="s">
        <v>2688</v>
      </c>
      <c r="I3629" s="737" t="s">
        <v>2526</v>
      </c>
      <c r="J3629" s="753" t="s">
        <v>2526</v>
      </c>
      <c r="K3629" s="682">
        <v>6</v>
      </c>
      <c r="L3629" s="748">
        <v>12</v>
      </c>
      <c r="M3629" s="749">
        <v>30811.48</v>
      </c>
      <c r="N3629" s="682">
        <v>2</v>
      </c>
      <c r="O3629" s="748">
        <v>6</v>
      </c>
      <c r="P3629" s="749">
        <v>13526.65</v>
      </c>
    </row>
    <row r="3630" spans="1:16" ht="22.5" x14ac:dyDescent="0.2">
      <c r="A3630" s="744">
        <v>480</v>
      </c>
      <c r="B3630" s="744" t="s">
        <v>2598</v>
      </c>
      <c r="C3630" s="744" t="s">
        <v>1201</v>
      </c>
      <c r="D3630" s="746" t="s">
        <v>2700</v>
      </c>
      <c r="E3630" s="750">
        <v>1800</v>
      </c>
      <c r="F3630" s="744" t="s">
        <v>10290</v>
      </c>
      <c r="G3630" s="737" t="s">
        <v>10291</v>
      </c>
      <c r="H3630" s="737" t="s">
        <v>2519</v>
      </c>
      <c r="I3630" s="737" t="s">
        <v>2519</v>
      </c>
      <c r="J3630" s="753" t="s">
        <v>2519</v>
      </c>
      <c r="K3630" s="682">
        <v>5</v>
      </c>
      <c r="L3630" s="748">
        <v>12</v>
      </c>
      <c r="M3630" s="749">
        <v>26895.96</v>
      </c>
      <c r="N3630" s="682">
        <v>2</v>
      </c>
      <c r="O3630" s="748">
        <v>6</v>
      </c>
      <c r="P3630" s="749">
        <v>11582.49</v>
      </c>
    </row>
    <row r="3631" spans="1:16" x14ac:dyDescent="0.2">
      <c r="A3631" s="744">
        <v>480</v>
      </c>
      <c r="B3631" s="744" t="s">
        <v>1264</v>
      </c>
      <c r="C3631" s="744" t="s">
        <v>1201</v>
      </c>
      <c r="D3631" s="746" t="s">
        <v>2611</v>
      </c>
      <c r="E3631" s="750">
        <v>1500</v>
      </c>
      <c r="F3631" s="744" t="s">
        <v>10292</v>
      </c>
      <c r="G3631" s="737" t="s">
        <v>10293</v>
      </c>
      <c r="H3631" s="737" t="s">
        <v>2555</v>
      </c>
      <c r="I3631" s="737" t="s">
        <v>2625</v>
      </c>
      <c r="J3631" s="753" t="s">
        <v>2511</v>
      </c>
      <c r="K3631" s="682">
        <v>5</v>
      </c>
      <c r="L3631" s="748">
        <v>12</v>
      </c>
      <c r="M3631" s="749">
        <v>23449.859999999993</v>
      </c>
      <c r="N3631" s="682">
        <v>2</v>
      </c>
      <c r="O3631" s="748">
        <v>6</v>
      </c>
      <c r="P3631" s="749">
        <v>9902.39</v>
      </c>
    </row>
    <row r="3632" spans="1:16" ht="22.5" x14ac:dyDescent="0.2">
      <c r="A3632" s="744">
        <v>480</v>
      </c>
      <c r="B3632" s="744" t="s">
        <v>2598</v>
      </c>
      <c r="C3632" s="744" t="s">
        <v>1201</v>
      </c>
      <c r="D3632" s="746" t="s">
        <v>2641</v>
      </c>
      <c r="E3632" s="750">
        <v>2100</v>
      </c>
      <c r="F3632" s="744" t="s">
        <v>10294</v>
      </c>
      <c r="G3632" s="737" t="s">
        <v>10295</v>
      </c>
      <c r="H3632" s="737" t="s">
        <v>2519</v>
      </c>
      <c r="I3632" s="737" t="s">
        <v>2519</v>
      </c>
      <c r="J3632" s="753" t="s">
        <v>2519</v>
      </c>
      <c r="K3632" s="682">
        <v>5</v>
      </c>
      <c r="L3632" s="748">
        <v>12</v>
      </c>
      <c r="M3632" s="749">
        <v>30788.869999999995</v>
      </c>
      <c r="N3632" s="682">
        <v>2</v>
      </c>
      <c r="O3632" s="748">
        <v>6</v>
      </c>
      <c r="P3632" s="749">
        <v>13500.539999999999</v>
      </c>
    </row>
    <row r="3633" spans="1:16" x14ac:dyDescent="0.2">
      <c r="A3633" s="744">
        <v>480</v>
      </c>
      <c r="B3633" s="744" t="s">
        <v>2598</v>
      </c>
      <c r="C3633" s="744" t="s">
        <v>1201</v>
      </c>
      <c r="D3633" s="746" t="s">
        <v>2611</v>
      </c>
      <c r="E3633" s="750">
        <v>1500</v>
      </c>
      <c r="F3633" s="744" t="s">
        <v>10296</v>
      </c>
      <c r="G3633" s="737" t="s">
        <v>10297</v>
      </c>
      <c r="H3633" s="737" t="s">
        <v>2519</v>
      </c>
      <c r="I3633" s="737" t="s">
        <v>2519</v>
      </c>
      <c r="J3633" s="753" t="s">
        <v>2519</v>
      </c>
      <c r="K3633" s="682">
        <v>3</v>
      </c>
      <c r="L3633" s="748">
        <v>9</v>
      </c>
      <c r="M3633" s="749">
        <v>15203.45</v>
      </c>
      <c r="N3633" s="682">
        <v>2</v>
      </c>
      <c r="O3633" s="748">
        <v>6</v>
      </c>
      <c r="P3633" s="749">
        <v>9839.3700000000008</v>
      </c>
    </row>
    <row r="3634" spans="1:16" x14ac:dyDescent="0.2">
      <c r="A3634" s="744">
        <v>480</v>
      </c>
      <c r="B3634" s="744" t="s">
        <v>1264</v>
      </c>
      <c r="C3634" s="744" t="s">
        <v>1201</v>
      </c>
      <c r="D3634" s="746" t="s">
        <v>2614</v>
      </c>
      <c r="E3634" s="750">
        <v>1500</v>
      </c>
      <c r="F3634" s="744" t="s">
        <v>10298</v>
      </c>
      <c r="G3634" s="737" t="s">
        <v>10299</v>
      </c>
      <c r="H3634" s="737" t="s">
        <v>2519</v>
      </c>
      <c r="I3634" s="737" t="s">
        <v>2519</v>
      </c>
      <c r="J3634" s="753" t="s">
        <v>2519</v>
      </c>
      <c r="K3634" s="682">
        <v>5</v>
      </c>
      <c r="L3634" s="748">
        <v>12</v>
      </c>
      <c r="M3634" s="749">
        <v>23700</v>
      </c>
      <c r="N3634" s="682">
        <v>2</v>
      </c>
      <c r="O3634" s="748">
        <v>3</v>
      </c>
      <c r="P3634" s="749">
        <v>6705</v>
      </c>
    </row>
    <row r="3635" spans="1:16" ht="22.5" x14ac:dyDescent="0.2">
      <c r="A3635" s="744">
        <v>480</v>
      </c>
      <c r="B3635" s="744" t="s">
        <v>2598</v>
      </c>
      <c r="C3635" s="744" t="s">
        <v>1201</v>
      </c>
      <c r="D3635" s="746" t="s">
        <v>2865</v>
      </c>
      <c r="E3635" s="750">
        <v>1800</v>
      </c>
      <c r="F3635" s="744" t="s">
        <v>10300</v>
      </c>
      <c r="G3635" s="737" t="s">
        <v>10301</v>
      </c>
      <c r="H3635" s="737" t="s">
        <v>10302</v>
      </c>
      <c r="I3635" s="737" t="s">
        <v>2625</v>
      </c>
      <c r="J3635" s="753" t="s">
        <v>2511</v>
      </c>
      <c r="K3635" s="682">
        <v>3</v>
      </c>
      <c r="L3635" s="748">
        <v>9</v>
      </c>
      <c r="M3635" s="749">
        <v>17785.98</v>
      </c>
      <c r="N3635" s="682">
        <v>2</v>
      </c>
      <c r="O3635" s="748">
        <v>6</v>
      </c>
      <c r="P3635" s="749">
        <v>11728.61</v>
      </c>
    </row>
    <row r="3636" spans="1:16" x14ac:dyDescent="0.2">
      <c r="A3636" s="744">
        <v>480</v>
      </c>
      <c r="B3636" s="744" t="s">
        <v>2598</v>
      </c>
      <c r="C3636" s="744" t="s">
        <v>1201</v>
      </c>
      <c r="D3636" s="746" t="s">
        <v>2700</v>
      </c>
      <c r="E3636" s="750">
        <v>1800</v>
      </c>
      <c r="F3636" s="744" t="s">
        <v>10303</v>
      </c>
      <c r="G3636" s="737" t="s">
        <v>10304</v>
      </c>
      <c r="H3636" s="737" t="s">
        <v>2519</v>
      </c>
      <c r="I3636" s="737" t="s">
        <v>2519</v>
      </c>
      <c r="J3636" s="753" t="s">
        <v>2519</v>
      </c>
      <c r="K3636" s="682">
        <v>5</v>
      </c>
      <c r="L3636" s="748">
        <v>12</v>
      </c>
      <c r="M3636" s="749">
        <v>26859.98</v>
      </c>
      <c r="N3636" s="682">
        <v>2</v>
      </c>
      <c r="O3636" s="748">
        <v>6</v>
      </c>
      <c r="P3636" s="749">
        <v>11664.869999999999</v>
      </c>
    </row>
    <row r="3637" spans="1:16" x14ac:dyDescent="0.2">
      <c r="A3637" s="744">
        <v>480</v>
      </c>
      <c r="B3637" s="744" t="s">
        <v>1264</v>
      </c>
      <c r="C3637" s="744" t="s">
        <v>1201</v>
      </c>
      <c r="D3637" s="746" t="s">
        <v>2650</v>
      </c>
      <c r="E3637" s="750">
        <v>2100</v>
      </c>
      <c r="F3637" s="744" t="s">
        <v>10305</v>
      </c>
      <c r="G3637" s="737" t="s">
        <v>10306</v>
      </c>
      <c r="H3637" s="737" t="s">
        <v>10307</v>
      </c>
      <c r="I3637" s="737" t="s">
        <v>2625</v>
      </c>
      <c r="J3637" s="753" t="s">
        <v>2511</v>
      </c>
      <c r="K3637" s="682">
        <v>6</v>
      </c>
      <c r="L3637" s="748">
        <v>12</v>
      </c>
      <c r="M3637" s="749">
        <v>30873.749999999996</v>
      </c>
      <c r="N3637" s="682">
        <v>2</v>
      </c>
      <c r="O3637" s="748">
        <v>6</v>
      </c>
      <c r="P3637" s="749">
        <v>13387.96</v>
      </c>
    </row>
    <row r="3638" spans="1:16" x14ac:dyDescent="0.2">
      <c r="A3638" s="744">
        <v>480</v>
      </c>
      <c r="B3638" s="744" t="s">
        <v>2598</v>
      </c>
      <c r="C3638" s="744" t="s">
        <v>1201</v>
      </c>
      <c r="D3638" s="746" t="s">
        <v>2611</v>
      </c>
      <c r="E3638" s="750">
        <v>1500</v>
      </c>
      <c r="F3638" s="744" t="s">
        <v>10308</v>
      </c>
      <c r="G3638" s="737" t="s">
        <v>10309</v>
      </c>
      <c r="H3638" s="737" t="s">
        <v>2519</v>
      </c>
      <c r="I3638" s="737" t="s">
        <v>2519</v>
      </c>
      <c r="J3638" s="753" t="s">
        <v>2519</v>
      </c>
      <c r="K3638" s="682">
        <v>5</v>
      </c>
      <c r="L3638" s="748">
        <v>12</v>
      </c>
      <c r="M3638" s="749">
        <v>23700</v>
      </c>
      <c r="N3638" s="682">
        <v>2</v>
      </c>
      <c r="O3638" s="748">
        <v>6</v>
      </c>
      <c r="P3638" s="749">
        <v>9930</v>
      </c>
    </row>
    <row r="3639" spans="1:16" x14ac:dyDescent="0.2">
      <c r="A3639" s="744">
        <v>480</v>
      </c>
      <c r="B3639" s="744" t="s">
        <v>3203</v>
      </c>
      <c r="C3639" s="744" t="s">
        <v>1201</v>
      </c>
      <c r="D3639" s="746" t="s">
        <v>2865</v>
      </c>
      <c r="E3639" s="750">
        <v>1800</v>
      </c>
      <c r="F3639" s="744" t="s">
        <v>10310</v>
      </c>
      <c r="G3639" s="737" t="s">
        <v>10311</v>
      </c>
      <c r="H3639" s="737" t="s">
        <v>2519</v>
      </c>
      <c r="I3639" s="737" t="s">
        <v>2519</v>
      </c>
      <c r="J3639" s="753" t="s">
        <v>2519</v>
      </c>
      <c r="K3639" s="682"/>
      <c r="L3639" s="748"/>
      <c r="M3639" s="749"/>
      <c r="N3639" s="682">
        <v>1</v>
      </c>
      <c r="O3639" s="748">
        <v>6</v>
      </c>
      <c r="P3639" s="749">
        <v>11669.869999999999</v>
      </c>
    </row>
    <row r="3640" spans="1:16" ht="22.5" x14ac:dyDescent="0.2">
      <c r="A3640" s="744">
        <v>480</v>
      </c>
      <c r="B3640" s="744" t="s">
        <v>2598</v>
      </c>
      <c r="C3640" s="744" t="s">
        <v>1201</v>
      </c>
      <c r="D3640" s="746" t="s">
        <v>2809</v>
      </c>
      <c r="E3640" s="750">
        <v>1500</v>
      </c>
      <c r="F3640" s="744" t="s">
        <v>10312</v>
      </c>
      <c r="G3640" s="737" t="s">
        <v>10313</v>
      </c>
      <c r="H3640" s="737" t="s">
        <v>2578</v>
      </c>
      <c r="I3640" s="737" t="s">
        <v>2625</v>
      </c>
      <c r="J3640" s="753" t="s">
        <v>2511</v>
      </c>
      <c r="K3640" s="682">
        <v>5</v>
      </c>
      <c r="L3640" s="748">
        <v>12</v>
      </c>
      <c r="M3640" s="749">
        <v>21973.129999999994</v>
      </c>
      <c r="N3640" s="682">
        <v>2</v>
      </c>
      <c r="O3640" s="748">
        <v>6</v>
      </c>
      <c r="P3640" s="749">
        <v>9875.52</v>
      </c>
    </row>
    <row r="3641" spans="1:16" x14ac:dyDescent="0.2">
      <c r="A3641" s="744">
        <v>480</v>
      </c>
      <c r="B3641" s="744" t="s">
        <v>3203</v>
      </c>
      <c r="C3641" s="744" t="s">
        <v>1201</v>
      </c>
      <c r="D3641" s="746" t="s">
        <v>2865</v>
      </c>
      <c r="E3641" s="750">
        <v>1800</v>
      </c>
      <c r="F3641" s="744" t="s">
        <v>10314</v>
      </c>
      <c r="G3641" s="737" t="s">
        <v>10315</v>
      </c>
      <c r="H3641" s="737" t="s">
        <v>2519</v>
      </c>
      <c r="I3641" s="737" t="s">
        <v>2519</v>
      </c>
      <c r="J3641" s="753" t="s">
        <v>2519</v>
      </c>
      <c r="K3641" s="682"/>
      <c r="L3641" s="748"/>
      <c r="M3641" s="749"/>
      <c r="N3641" s="682">
        <v>1</v>
      </c>
      <c r="O3641" s="748">
        <v>6</v>
      </c>
      <c r="P3641" s="749">
        <v>11649.61</v>
      </c>
    </row>
    <row r="3642" spans="1:16" x14ac:dyDescent="0.2">
      <c r="A3642" s="744">
        <v>480</v>
      </c>
      <c r="B3642" s="744" t="s">
        <v>1264</v>
      </c>
      <c r="C3642" s="744" t="s">
        <v>1201</v>
      </c>
      <c r="D3642" s="746" t="s">
        <v>2611</v>
      </c>
      <c r="E3642" s="750">
        <v>1500</v>
      </c>
      <c r="F3642" s="744" t="s">
        <v>10316</v>
      </c>
      <c r="G3642" s="737" t="s">
        <v>10317</v>
      </c>
      <c r="H3642" s="737" t="s">
        <v>2519</v>
      </c>
      <c r="I3642" s="737" t="s">
        <v>2519</v>
      </c>
      <c r="J3642" s="753" t="s">
        <v>2519</v>
      </c>
      <c r="K3642" s="682">
        <v>5</v>
      </c>
      <c r="L3642" s="748">
        <v>11</v>
      </c>
      <c r="M3642" s="749">
        <v>20067.599999999999</v>
      </c>
      <c r="N3642" s="682"/>
      <c r="O3642" s="748"/>
      <c r="P3642" s="749"/>
    </row>
    <row r="3643" spans="1:16" ht="22.5" x14ac:dyDescent="0.2">
      <c r="A3643" s="744">
        <v>480</v>
      </c>
      <c r="B3643" s="744" t="s">
        <v>1264</v>
      </c>
      <c r="C3643" s="744" t="s">
        <v>1201</v>
      </c>
      <c r="D3643" s="746" t="s">
        <v>3125</v>
      </c>
      <c r="E3643" s="750">
        <v>3500</v>
      </c>
      <c r="F3643" s="744" t="s">
        <v>10318</v>
      </c>
      <c r="G3643" s="737" t="s">
        <v>10319</v>
      </c>
      <c r="H3643" s="737" t="s">
        <v>10320</v>
      </c>
      <c r="I3643" s="681" t="s">
        <v>2625</v>
      </c>
      <c r="J3643" s="753" t="s">
        <v>2511</v>
      </c>
      <c r="K3643" s="682">
        <v>5</v>
      </c>
      <c r="L3643" s="748">
        <v>12</v>
      </c>
      <c r="M3643" s="749">
        <v>30799.22</v>
      </c>
      <c r="N3643" s="682">
        <v>1</v>
      </c>
      <c r="O3643" s="748">
        <v>6</v>
      </c>
      <c r="P3643" s="749">
        <v>2969.17</v>
      </c>
    </row>
    <row r="3644" spans="1:16" ht="22.5" x14ac:dyDescent="0.2">
      <c r="A3644" s="744">
        <v>480</v>
      </c>
      <c r="B3644" s="744" t="s">
        <v>1264</v>
      </c>
      <c r="C3644" s="744" t="s">
        <v>1201</v>
      </c>
      <c r="D3644" s="746" t="s">
        <v>2614</v>
      </c>
      <c r="E3644" s="750">
        <v>1500</v>
      </c>
      <c r="F3644" s="744" t="s">
        <v>10321</v>
      </c>
      <c r="G3644" s="737" t="s">
        <v>10322</v>
      </c>
      <c r="H3644" s="737" t="s">
        <v>2640</v>
      </c>
      <c r="I3644" s="681" t="s">
        <v>2625</v>
      </c>
      <c r="J3644" s="753" t="s">
        <v>2511</v>
      </c>
      <c r="K3644" s="682">
        <v>1</v>
      </c>
      <c r="L3644" s="748">
        <v>3</v>
      </c>
      <c r="M3644" s="749">
        <v>8413.7400000000016</v>
      </c>
      <c r="N3644" s="682"/>
      <c r="O3644" s="748"/>
      <c r="P3644" s="749"/>
    </row>
    <row r="3645" spans="1:16" x14ac:dyDescent="0.2">
      <c r="A3645" s="744">
        <v>480</v>
      </c>
      <c r="B3645" s="744" t="s">
        <v>3203</v>
      </c>
      <c r="C3645" s="744" t="s">
        <v>1201</v>
      </c>
      <c r="D3645" s="746" t="s">
        <v>2865</v>
      </c>
      <c r="E3645" s="750">
        <v>1800</v>
      </c>
      <c r="F3645" s="744" t="s">
        <v>10323</v>
      </c>
      <c r="G3645" s="737" t="s">
        <v>10324</v>
      </c>
      <c r="H3645" s="737" t="s">
        <v>2519</v>
      </c>
      <c r="I3645" s="681" t="s">
        <v>2519</v>
      </c>
      <c r="J3645" s="753" t="s">
        <v>2519</v>
      </c>
      <c r="K3645" s="682"/>
      <c r="L3645" s="748"/>
      <c r="M3645" s="749"/>
      <c r="N3645" s="682">
        <v>1</v>
      </c>
      <c r="O3645" s="748">
        <v>6</v>
      </c>
      <c r="P3645" s="749">
        <v>11667.119999999999</v>
      </c>
    </row>
    <row r="3646" spans="1:16" x14ac:dyDescent="0.2">
      <c r="A3646" s="744">
        <v>480</v>
      </c>
      <c r="B3646" s="744" t="s">
        <v>2598</v>
      </c>
      <c r="C3646" s="744" t="s">
        <v>1201</v>
      </c>
      <c r="D3646" s="746" t="s">
        <v>2611</v>
      </c>
      <c r="E3646" s="750">
        <v>1500</v>
      </c>
      <c r="F3646" s="744" t="s">
        <v>10325</v>
      </c>
      <c r="G3646" s="737" t="s">
        <v>10326</v>
      </c>
      <c r="H3646" s="737" t="s">
        <v>2519</v>
      </c>
      <c r="I3646" s="681" t="s">
        <v>2519</v>
      </c>
      <c r="J3646" s="753" t="s">
        <v>2519</v>
      </c>
      <c r="K3646" s="682">
        <v>5</v>
      </c>
      <c r="L3646" s="748">
        <v>12</v>
      </c>
      <c r="M3646" s="749">
        <v>23609.789999999997</v>
      </c>
      <c r="N3646" s="682">
        <v>2</v>
      </c>
      <c r="O3646" s="748">
        <v>6</v>
      </c>
      <c r="P3646" s="749">
        <v>9850.51</v>
      </c>
    </row>
    <row r="3647" spans="1:16" ht="22.5" x14ac:dyDescent="0.2">
      <c r="A3647" s="744">
        <v>480</v>
      </c>
      <c r="B3647" s="744" t="s">
        <v>2598</v>
      </c>
      <c r="C3647" s="744" t="s">
        <v>1201</v>
      </c>
      <c r="D3647" s="746" t="s">
        <v>2614</v>
      </c>
      <c r="E3647" s="750">
        <v>1500</v>
      </c>
      <c r="F3647" s="744" t="s">
        <v>10327</v>
      </c>
      <c r="G3647" s="737" t="s">
        <v>10328</v>
      </c>
      <c r="H3647" s="737" t="s">
        <v>2519</v>
      </c>
      <c r="I3647" s="681" t="s">
        <v>2519</v>
      </c>
      <c r="J3647" s="753" t="s">
        <v>2519</v>
      </c>
      <c r="K3647" s="682">
        <v>5</v>
      </c>
      <c r="L3647" s="748">
        <v>12</v>
      </c>
      <c r="M3647" s="749">
        <v>23474.37</v>
      </c>
      <c r="N3647" s="682">
        <v>2</v>
      </c>
      <c r="O3647" s="748">
        <v>6</v>
      </c>
      <c r="P3647" s="749">
        <v>9380</v>
      </c>
    </row>
    <row r="3648" spans="1:16" x14ac:dyDescent="0.2">
      <c r="A3648" s="744">
        <v>480</v>
      </c>
      <c r="B3648" s="744" t="s">
        <v>2598</v>
      </c>
      <c r="C3648" s="744" t="s">
        <v>1201</v>
      </c>
      <c r="D3648" s="746" t="s">
        <v>2614</v>
      </c>
      <c r="E3648" s="750">
        <v>1500</v>
      </c>
      <c r="F3648" s="744" t="s">
        <v>10329</v>
      </c>
      <c r="G3648" s="737" t="s">
        <v>10330</v>
      </c>
      <c r="H3648" s="737" t="s">
        <v>2519</v>
      </c>
      <c r="I3648" s="681" t="s">
        <v>2519</v>
      </c>
      <c r="J3648" s="753" t="s">
        <v>2519</v>
      </c>
      <c r="K3648" s="682">
        <v>5</v>
      </c>
      <c r="L3648" s="748">
        <v>12</v>
      </c>
      <c r="M3648" s="749">
        <v>20536.680000000004</v>
      </c>
      <c r="N3648" s="682">
        <v>2</v>
      </c>
      <c r="O3648" s="748">
        <v>6</v>
      </c>
      <c r="P3648" s="749">
        <v>5909.08</v>
      </c>
    </row>
    <row r="3649" spans="1:16" ht="22.5" x14ac:dyDescent="0.2">
      <c r="A3649" s="744">
        <v>480</v>
      </c>
      <c r="B3649" s="744" t="s">
        <v>1264</v>
      </c>
      <c r="C3649" s="744" t="s">
        <v>1201</v>
      </c>
      <c r="D3649" s="746" t="s">
        <v>2611</v>
      </c>
      <c r="E3649" s="750">
        <v>1500</v>
      </c>
      <c r="F3649" s="744" t="s">
        <v>10331</v>
      </c>
      <c r="G3649" s="737" t="s">
        <v>10332</v>
      </c>
      <c r="H3649" s="737" t="s">
        <v>2873</v>
      </c>
      <c r="I3649" s="681" t="s">
        <v>2625</v>
      </c>
      <c r="J3649" s="753" t="s">
        <v>2511</v>
      </c>
      <c r="K3649" s="682">
        <v>5</v>
      </c>
      <c r="L3649" s="748">
        <v>12</v>
      </c>
      <c r="M3649" s="749">
        <v>23649.380000000005</v>
      </c>
      <c r="N3649" s="682">
        <v>2</v>
      </c>
      <c r="O3649" s="748">
        <v>6</v>
      </c>
      <c r="P3649" s="749">
        <v>9929.06</v>
      </c>
    </row>
    <row r="3650" spans="1:16" x14ac:dyDescent="0.2">
      <c r="A3650" s="744">
        <v>480</v>
      </c>
      <c r="B3650" s="744" t="s">
        <v>2598</v>
      </c>
      <c r="C3650" s="744" t="s">
        <v>1201</v>
      </c>
      <c r="D3650" s="746" t="s">
        <v>2614</v>
      </c>
      <c r="E3650" s="750">
        <v>1500</v>
      </c>
      <c r="F3650" s="744" t="s">
        <v>10333</v>
      </c>
      <c r="G3650" s="737" t="s">
        <v>10334</v>
      </c>
      <c r="H3650" s="737" t="s">
        <v>2519</v>
      </c>
      <c r="I3650" s="681" t="s">
        <v>2519</v>
      </c>
      <c r="J3650" s="753" t="s">
        <v>2519</v>
      </c>
      <c r="K3650" s="682">
        <v>5</v>
      </c>
      <c r="L3650" s="748">
        <v>12</v>
      </c>
      <c r="M3650" s="749">
        <v>21890.000000000004</v>
      </c>
      <c r="N3650" s="682"/>
      <c r="O3650" s="748"/>
      <c r="P3650" s="749"/>
    </row>
    <row r="3651" spans="1:16" ht="22.5" x14ac:dyDescent="0.2">
      <c r="A3651" s="744">
        <v>480</v>
      </c>
      <c r="B3651" s="744" t="s">
        <v>2598</v>
      </c>
      <c r="C3651" s="744" t="s">
        <v>1201</v>
      </c>
      <c r="D3651" s="746" t="s">
        <v>2614</v>
      </c>
      <c r="E3651" s="750">
        <v>1500</v>
      </c>
      <c r="F3651" s="744" t="s">
        <v>10335</v>
      </c>
      <c r="G3651" s="737" t="s">
        <v>10336</v>
      </c>
      <c r="H3651" s="737" t="s">
        <v>2617</v>
      </c>
      <c r="I3651" s="681" t="s">
        <v>2526</v>
      </c>
      <c r="J3651" s="753" t="s">
        <v>2526</v>
      </c>
      <c r="K3651" s="682">
        <v>5</v>
      </c>
      <c r="L3651" s="748">
        <v>12</v>
      </c>
      <c r="M3651" s="749">
        <v>23447.81</v>
      </c>
      <c r="N3651" s="682">
        <v>2</v>
      </c>
      <c r="O3651" s="748">
        <v>6</v>
      </c>
      <c r="P3651" s="749">
        <v>9930</v>
      </c>
    </row>
    <row r="3652" spans="1:16" x14ac:dyDescent="0.2">
      <c r="A3652" s="744">
        <v>480</v>
      </c>
      <c r="B3652" s="744" t="s">
        <v>2598</v>
      </c>
      <c r="C3652" s="744" t="s">
        <v>1201</v>
      </c>
      <c r="D3652" s="746" t="s">
        <v>2614</v>
      </c>
      <c r="E3652" s="750">
        <v>1500</v>
      </c>
      <c r="F3652" s="744" t="s">
        <v>10337</v>
      </c>
      <c r="G3652" s="737" t="s">
        <v>10338</v>
      </c>
      <c r="H3652" s="737" t="s">
        <v>2519</v>
      </c>
      <c r="I3652" s="681" t="s">
        <v>2519</v>
      </c>
      <c r="J3652" s="753" t="s">
        <v>2519</v>
      </c>
      <c r="K3652" s="682">
        <v>5</v>
      </c>
      <c r="L3652" s="748">
        <v>12</v>
      </c>
      <c r="M3652" s="749">
        <v>23599.27</v>
      </c>
      <c r="N3652" s="682">
        <v>2</v>
      </c>
      <c r="O3652" s="748">
        <v>6</v>
      </c>
      <c r="P3652" s="749">
        <v>9929.9</v>
      </c>
    </row>
    <row r="3653" spans="1:16" x14ac:dyDescent="0.2">
      <c r="A3653" s="744">
        <v>480</v>
      </c>
      <c r="B3653" s="744" t="s">
        <v>2598</v>
      </c>
      <c r="C3653" s="744" t="s">
        <v>1201</v>
      </c>
      <c r="D3653" s="746" t="s">
        <v>2614</v>
      </c>
      <c r="E3653" s="750">
        <v>1500</v>
      </c>
      <c r="F3653" s="744" t="s">
        <v>10339</v>
      </c>
      <c r="G3653" s="737" t="s">
        <v>10340</v>
      </c>
      <c r="H3653" s="737" t="s">
        <v>2519</v>
      </c>
      <c r="I3653" s="681" t="s">
        <v>2519</v>
      </c>
      <c r="J3653" s="753" t="s">
        <v>2519</v>
      </c>
      <c r="K3653" s="682">
        <v>5</v>
      </c>
      <c r="L3653" s="748">
        <v>12</v>
      </c>
      <c r="M3653" s="749">
        <v>23481.449999999997</v>
      </c>
      <c r="N3653" s="682">
        <v>2</v>
      </c>
      <c r="O3653" s="748">
        <v>6</v>
      </c>
      <c r="P3653" s="749">
        <v>9776.869999999999</v>
      </c>
    </row>
    <row r="3654" spans="1:16" ht="22.5" x14ac:dyDescent="0.2">
      <c r="A3654" s="744">
        <v>480</v>
      </c>
      <c r="B3654" s="744" t="s">
        <v>1264</v>
      </c>
      <c r="C3654" s="744" t="s">
        <v>1201</v>
      </c>
      <c r="D3654" s="746" t="s">
        <v>2641</v>
      </c>
      <c r="E3654" s="750">
        <v>2500</v>
      </c>
      <c r="F3654" s="744" t="s">
        <v>10341</v>
      </c>
      <c r="G3654" s="737" t="s">
        <v>10342</v>
      </c>
      <c r="H3654" s="737" t="s">
        <v>2873</v>
      </c>
      <c r="I3654" s="681" t="s">
        <v>2526</v>
      </c>
      <c r="J3654" s="753" t="s">
        <v>2526</v>
      </c>
      <c r="K3654" s="682">
        <v>5</v>
      </c>
      <c r="L3654" s="748">
        <v>12</v>
      </c>
      <c r="M3654" s="749">
        <v>34919.79</v>
      </c>
      <c r="N3654" s="682">
        <v>2</v>
      </c>
      <c r="O3654" s="748">
        <v>6</v>
      </c>
      <c r="P3654" s="749">
        <v>15842.5</v>
      </c>
    </row>
    <row r="3655" spans="1:16" x14ac:dyDescent="0.2">
      <c r="A3655" s="744">
        <v>480</v>
      </c>
      <c r="B3655" s="744" t="s">
        <v>2598</v>
      </c>
      <c r="C3655" s="744" t="s">
        <v>1201</v>
      </c>
      <c r="D3655" s="746" t="s">
        <v>2614</v>
      </c>
      <c r="E3655" s="750">
        <v>1500</v>
      </c>
      <c r="F3655" s="744" t="s">
        <v>10343</v>
      </c>
      <c r="G3655" s="737" t="s">
        <v>10344</v>
      </c>
      <c r="H3655" s="737" t="s">
        <v>2519</v>
      </c>
      <c r="I3655" s="681" t="s">
        <v>2519</v>
      </c>
      <c r="J3655" s="753" t="s">
        <v>2519</v>
      </c>
      <c r="K3655" s="682">
        <v>5</v>
      </c>
      <c r="L3655" s="748">
        <v>12</v>
      </c>
      <c r="M3655" s="749">
        <v>23204.7</v>
      </c>
      <c r="N3655" s="682">
        <v>2</v>
      </c>
      <c r="O3655" s="748">
        <v>6</v>
      </c>
      <c r="P3655" s="749">
        <v>9861.57</v>
      </c>
    </row>
    <row r="3656" spans="1:16" x14ac:dyDescent="0.2">
      <c r="A3656" s="744">
        <v>480</v>
      </c>
      <c r="B3656" s="744" t="s">
        <v>1264</v>
      </c>
      <c r="C3656" s="744" t="s">
        <v>1201</v>
      </c>
      <c r="D3656" s="746" t="s">
        <v>6179</v>
      </c>
      <c r="E3656" s="750">
        <v>2500</v>
      </c>
      <c r="F3656" s="744" t="s">
        <v>10345</v>
      </c>
      <c r="G3656" s="737" t="s">
        <v>10346</v>
      </c>
      <c r="H3656" s="737" t="s">
        <v>2587</v>
      </c>
      <c r="I3656" s="681" t="s">
        <v>2526</v>
      </c>
      <c r="J3656" s="753" t="s">
        <v>2526</v>
      </c>
      <c r="K3656" s="682">
        <v>5</v>
      </c>
      <c r="L3656" s="748">
        <v>12</v>
      </c>
      <c r="M3656" s="749">
        <v>35281.61</v>
      </c>
      <c r="N3656" s="682">
        <v>2</v>
      </c>
      <c r="O3656" s="748">
        <v>6</v>
      </c>
      <c r="P3656" s="749">
        <v>16013.67</v>
      </c>
    </row>
    <row r="3657" spans="1:16" x14ac:dyDescent="0.2">
      <c r="A3657" s="744">
        <v>480</v>
      </c>
      <c r="B3657" s="744" t="s">
        <v>3203</v>
      </c>
      <c r="C3657" s="744" t="s">
        <v>1201</v>
      </c>
      <c r="D3657" s="746" t="s">
        <v>2700</v>
      </c>
      <c r="E3657" s="750">
        <v>1800</v>
      </c>
      <c r="F3657" s="744" t="s">
        <v>10347</v>
      </c>
      <c r="G3657" s="737" t="s">
        <v>10348</v>
      </c>
      <c r="H3657" s="737" t="s">
        <v>10349</v>
      </c>
      <c r="I3657" s="681" t="s">
        <v>2625</v>
      </c>
      <c r="J3657" s="753" t="s">
        <v>2511</v>
      </c>
      <c r="K3657" s="682">
        <v>2</v>
      </c>
      <c r="L3657" s="748">
        <v>4</v>
      </c>
      <c r="M3657" s="749">
        <v>12303.5</v>
      </c>
      <c r="N3657" s="682"/>
      <c r="O3657" s="748"/>
      <c r="P3657" s="749"/>
    </row>
    <row r="3658" spans="1:16" x14ac:dyDescent="0.2">
      <c r="A3658" s="744">
        <v>480</v>
      </c>
      <c r="B3658" s="744" t="s">
        <v>2598</v>
      </c>
      <c r="C3658" s="744" t="s">
        <v>1201</v>
      </c>
      <c r="D3658" s="746" t="s">
        <v>2700</v>
      </c>
      <c r="E3658" s="750">
        <v>1800</v>
      </c>
      <c r="F3658" s="744" t="s">
        <v>10350</v>
      </c>
      <c r="G3658" s="737" t="s">
        <v>10351</v>
      </c>
      <c r="H3658" s="737" t="s">
        <v>2640</v>
      </c>
      <c r="I3658" s="681" t="s">
        <v>2625</v>
      </c>
      <c r="J3658" s="753" t="s">
        <v>2511</v>
      </c>
      <c r="K3658" s="682">
        <v>5</v>
      </c>
      <c r="L3658" s="748">
        <v>12</v>
      </c>
      <c r="M3658" s="749">
        <v>33157.18</v>
      </c>
      <c r="N3658" s="682">
        <v>2</v>
      </c>
      <c r="O3658" s="748">
        <v>6</v>
      </c>
      <c r="P3658" s="749">
        <v>14651.41</v>
      </c>
    </row>
    <row r="3659" spans="1:16" ht="22.5" x14ac:dyDescent="0.2">
      <c r="A3659" s="744">
        <v>480</v>
      </c>
      <c r="B3659" s="744" t="s">
        <v>2598</v>
      </c>
      <c r="C3659" s="744" t="s">
        <v>1201</v>
      </c>
      <c r="D3659" s="746" t="s">
        <v>2614</v>
      </c>
      <c r="E3659" s="750">
        <v>1500</v>
      </c>
      <c r="F3659" s="744" t="s">
        <v>10352</v>
      </c>
      <c r="G3659" s="737" t="s">
        <v>10353</v>
      </c>
      <c r="H3659" s="737" t="s">
        <v>10354</v>
      </c>
      <c r="I3659" s="681" t="s">
        <v>2526</v>
      </c>
      <c r="J3659" s="753" t="s">
        <v>2526</v>
      </c>
      <c r="K3659" s="682">
        <v>5</v>
      </c>
      <c r="L3659" s="748">
        <v>12</v>
      </c>
      <c r="M3659" s="749">
        <v>23450</v>
      </c>
      <c r="N3659" s="682">
        <v>2</v>
      </c>
      <c r="O3659" s="748">
        <v>6</v>
      </c>
      <c r="P3659" s="749">
        <v>9779.9</v>
      </c>
    </row>
    <row r="3660" spans="1:16" x14ac:dyDescent="0.2">
      <c r="A3660" s="744">
        <v>480</v>
      </c>
      <c r="B3660" s="744" t="s">
        <v>2598</v>
      </c>
      <c r="C3660" s="744" t="s">
        <v>1201</v>
      </c>
      <c r="D3660" s="746" t="s">
        <v>2865</v>
      </c>
      <c r="E3660" s="750">
        <v>1800</v>
      </c>
      <c r="F3660" s="744" t="s">
        <v>10355</v>
      </c>
      <c r="G3660" s="737" t="s">
        <v>10356</v>
      </c>
      <c r="H3660" s="737" t="s">
        <v>2519</v>
      </c>
      <c r="I3660" s="681" t="s">
        <v>2519</v>
      </c>
      <c r="J3660" s="753" t="s">
        <v>2519</v>
      </c>
      <c r="K3660" s="682">
        <v>5</v>
      </c>
      <c r="L3660" s="748">
        <v>12</v>
      </c>
      <c r="M3660" s="749">
        <v>27118.359999999997</v>
      </c>
      <c r="N3660" s="682">
        <v>2</v>
      </c>
      <c r="O3660" s="748">
        <v>6</v>
      </c>
      <c r="P3660" s="749">
        <v>11669.36</v>
      </c>
    </row>
    <row r="3661" spans="1:16" x14ac:dyDescent="0.2">
      <c r="A3661" s="744">
        <v>480</v>
      </c>
      <c r="B3661" s="744" t="s">
        <v>1264</v>
      </c>
      <c r="C3661" s="744" t="s">
        <v>1201</v>
      </c>
      <c r="D3661" s="746" t="s">
        <v>4700</v>
      </c>
      <c r="E3661" s="750">
        <v>1500</v>
      </c>
      <c r="F3661" s="744" t="s">
        <v>10357</v>
      </c>
      <c r="G3661" s="737" t="s">
        <v>10358</v>
      </c>
      <c r="H3661" s="737" t="s">
        <v>2998</v>
      </c>
      <c r="I3661" s="681" t="s">
        <v>2526</v>
      </c>
      <c r="J3661" s="753" t="s">
        <v>2526</v>
      </c>
      <c r="K3661" s="682">
        <v>1</v>
      </c>
      <c r="L3661" s="748">
        <v>12</v>
      </c>
      <c r="M3661" s="749">
        <v>27696.359999999997</v>
      </c>
      <c r="N3661" s="682">
        <v>1</v>
      </c>
      <c r="O3661" s="748">
        <v>6</v>
      </c>
      <c r="P3661" s="749">
        <v>12309.720000000001</v>
      </c>
    </row>
    <row r="3662" spans="1:16" ht="22.5" x14ac:dyDescent="0.2">
      <c r="A3662" s="744">
        <v>480</v>
      </c>
      <c r="B3662" s="744" t="s">
        <v>1264</v>
      </c>
      <c r="C3662" s="744" t="s">
        <v>1201</v>
      </c>
      <c r="D3662" s="746" t="s">
        <v>2865</v>
      </c>
      <c r="E3662" s="750">
        <v>1800</v>
      </c>
      <c r="F3662" s="744" t="s">
        <v>10359</v>
      </c>
      <c r="G3662" s="737" t="s">
        <v>10360</v>
      </c>
      <c r="H3662" s="737" t="s">
        <v>6270</v>
      </c>
      <c r="I3662" s="681" t="s">
        <v>2625</v>
      </c>
      <c r="J3662" s="753" t="s">
        <v>2511</v>
      </c>
      <c r="K3662" s="682">
        <v>3</v>
      </c>
      <c r="L3662" s="748">
        <v>9</v>
      </c>
      <c r="M3662" s="749">
        <v>17838.589999999997</v>
      </c>
      <c r="N3662" s="682">
        <v>2</v>
      </c>
      <c r="O3662" s="748">
        <v>6</v>
      </c>
      <c r="P3662" s="749">
        <v>11670.1</v>
      </c>
    </row>
    <row r="3663" spans="1:16" x14ac:dyDescent="0.2">
      <c r="A3663" s="744">
        <v>480</v>
      </c>
      <c r="B3663" s="744" t="s">
        <v>3203</v>
      </c>
      <c r="C3663" s="744" t="s">
        <v>1201</v>
      </c>
      <c r="D3663" s="746" t="s">
        <v>2865</v>
      </c>
      <c r="E3663" s="750">
        <v>1800</v>
      </c>
      <c r="F3663" s="744" t="s">
        <v>10361</v>
      </c>
      <c r="G3663" s="737" t="s">
        <v>10362</v>
      </c>
      <c r="H3663" s="737" t="s">
        <v>2519</v>
      </c>
      <c r="I3663" s="681" t="s">
        <v>2519</v>
      </c>
      <c r="J3663" s="753" t="s">
        <v>2519</v>
      </c>
      <c r="K3663" s="682"/>
      <c r="L3663" s="748"/>
      <c r="M3663" s="749"/>
      <c r="N3663" s="682">
        <v>1</v>
      </c>
      <c r="O3663" s="748">
        <v>6</v>
      </c>
      <c r="P3663" s="749">
        <v>11596.119999999999</v>
      </c>
    </row>
    <row r="3664" spans="1:16" ht="22.5" x14ac:dyDescent="0.2">
      <c r="A3664" s="744">
        <v>480</v>
      </c>
      <c r="B3664" s="744" t="s">
        <v>1264</v>
      </c>
      <c r="C3664" s="744" t="s">
        <v>1201</v>
      </c>
      <c r="D3664" s="746" t="s">
        <v>2746</v>
      </c>
      <c r="E3664" s="750">
        <v>1500</v>
      </c>
      <c r="F3664" s="744" t="s">
        <v>10363</v>
      </c>
      <c r="G3664" s="737" t="s">
        <v>10364</v>
      </c>
      <c r="H3664" s="737" t="s">
        <v>2519</v>
      </c>
      <c r="I3664" s="681" t="s">
        <v>2625</v>
      </c>
      <c r="J3664" s="753" t="s">
        <v>2511</v>
      </c>
      <c r="K3664" s="682">
        <v>5</v>
      </c>
      <c r="L3664" s="748">
        <v>12</v>
      </c>
      <c r="M3664" s="749">
        <v>23389.679999999997</v>
      </c>
      <c r="N3664" s="682">
        <v>2</v>
      </c>
      <c r="O3664" s="748">
        <v>6</v>
      </c>
      <c r="P3664" s="749">
        <v>9839.68</v>
      </c>
    </row>
    <row r="3665" spans="1:16" x14ac:dyDescent="0.2">
      <c r="A3665" s="744">
        <v>480</v>
      </c>
      <c r="B3665" s="744" t="s">
        <v>1264</v>
      </c>
      <c r="C3665" s="744" t="s">
        <v>1201</v>
      </c>
      <c r="D3665" s="746" t="s">
        <v>3252</v>
      </c>
      <c r="E3665" s="750">
        <v>2500</v>
      </c>
      <c r="F3665" s="744" t="s">
        <v>10365</v>
      </c>
      <c r="G3665" s="737" t="s">
        <v>10366</v>
      </c>
      <c r="H3665" s="737" t="s">
        <v>2587</v>
      </c>
      <c r="I3665" s="681" t="s">
        <v>2526</v>
      </c>
      <c r="J3665" s="753" t="s">
        <v>2526</v>
      </c>
      <c r="K3665" s="682">
        <v>3</v>
      </c>
      <c r="L3665" s="748">
        <v>9</v>
      </c>
      <c r="M3665" s="749">
        <v>23853.85</v>
      </c>
      <c r="N3665" s="682">
        <v>2</v>
      </c>
      <c r="O3665" s="748">
        <v>6</v>
      </c>
      <c r="P3665" s="749">
        <v>15761.07</v>
      </c>
    </row>
    <row r="3666" spans="1:16" x14ac:dyDescent="0.2">
      <c r="A3666" s="744">
        <v>480</v>
      </c>
      <c r="B3666" s="744" t="s">
        <v>2598</v>
      </c>
      <c r="C3666" s="744" t="s">
        <v>1201</v>
      </c>
      <c r="D3666" s="746" t="s">
        <v>2611</v>
      </c>
      <c r="E3666" s="750">
        <v>1500</v>
      </c>
      <c r="F3666" s="744" t="s">
        <v>10367</v>
      </c>
      <c r="G3666" s="737" t="s">
        <v>10368</v>
      </c>
      <c r="H3666" s="737" t="s">
        <v>10369</v>
      </c>
      <c r="I3666" s="681" t="s">
        <v>2625</v>
      </c>
      <c r="J3666" s="753" t="s">
        <v>2511</v>
      </c>
      <c r="K3666" s="682">
        <v>3</v>
      </c>
      <c r="L3666" s="748">
        <v>9</v>
      </c>
      <c r="M3666" s="749">
        <v>15098.32</v>
      </c>
      <c r="N3666" s="682">
        <v>2</v>
      </c>
      <c r="O3666" s="748">
        <v>6</v>
      </c>
      <c r="P3666" s="749">
        <v>9892.7000000000007</v>
      </c>
    </row>
    <row r="3667" spans="1:16" x14ac:dyDescent="0.2">
      <c r="A3667" s="744">
        <v>480</v>
      </c>
      <c r="B3667" s="744" t="s">
        <v>1264</v>
      </c>
      <c r="C3667" s="744" t="s">
        <v>1201</v>
      </c>
      <c r="D3667" s="746" t="s">
        <v>2809</v>
      </c>
      <c r="E3667" s="750">
        <v>1500</v>
      </c>
      <c r="F3667" s="744" t="s">
        <v>10370</v>
      </c>
      <c r="G3667" s="737" t="s">
        <v>10371</v>
      </c>
      <c r="H3667" s="737" t="s">
        <v>2519</v>
      </c>
      <c r="I3667" s="681" t="s">
        <v>2519</v>
      </c>
      <c r="J3667" s="753" t="s">
        <v>2519</v>
      </c>
      <c r="K3667" s="682">
        <v>2</v>
      </c>
      <c r="L3667" s="748">
        <v>4</v>
      </c>
      <c r="M3667" s="749">
        <v>11219.48</v>
      </c>
      <c r="N3667" s="682"/>
      <c r="O3667" s="748"/>
      <c r="P3667" s="749"/>
    </row>
    <row r="3668" spans="1:16" x14ac:dyDescent="0.2">
      <c r="A3668" s="744">
        <v>480</v>
      </c>
      <c r="B3668" s="744" t="s">
        <v>1264</v>
      </c>
      <c r="C3668" s="744" t="s">
        <v>1201</v>
      </c>
      <c r="D3668" s="746" t="s">
        <v>10372</v>
      </c>
      <c r="E3668" s="750">
        <v>2100</v>
      </c>
      <c r="F3668" s="744" t="s">
        <v>10373</v>
      </c>
      <c r="G3668" s="737" t="s">
        <v>10374</v>
      </c>
      <c r="H3668" s="737" t="s">
        <v>2519</v>
      </c>
      <c r="I3668" s="681" t="s">
        <v>2519</v>
      </c>
      <c r="J3668" s="753" t="s">
        <v>2519</v>
      </c>
      <c r="K3668" s="682">
        <v>5</v>
      </c>
      <c r="L3668" s="748">
        <v>12</v>
      </c>
      <c r="M3668" s="749">
        <v>30146.18</v>
      </c>
      <c r="N3668" s="682">
        <v>2</v>
      </c>
      <c r="O3668" s="748">
        <v>6</v>
      </c>
      <c r="P3668" s="749">
        <v>13585.26</v>
      </c>
    </row>
    <row r="3669" spans="1:16" ht="22.5" x14ac:dyDescent="0.2">
      <c r="A3669" s="744">
        <v>480</v>
      </c>
      <c r="B3669" s="744" t="s">
        <v>2598</v>
      </c>
      <c r="C3669" s="744" t="s">
        <v>1201</v>
      </c>
      <c r="D3669" s="746" t="s">
        <v>2650</v>
      </c>
      <c r="E3669" s="750">
        <v>2100</v>
      </c>
      <c r="F3669" s="744" t="s">
        <v>10375</v>
      </c>
      <c r="G3669" s="737" t="s">
        <v>10376</v>
      </c>
      <c r="H3669" s="737" t="s">
        <v>2519</v>
      </c>
      <c r="I3669" s="681" t="s">
        <v>2519</v>
      </c>
      <c r="J3669" s="753" t="s">
        <v>2519</v>
      </c>
      <c r="K3669" s="682">
        <v>6</v>
      </c>
      <c r="L3669" s="748">
        <v>10</v>
      </c>
      <c r="M3669" s="749">
        <v>26671.770000000004</v>
      </c>
      <c r="N3669" s="682"/>
      <c r="O3669" s="748"/>
      <c r="P3669" s="749"/>
    </row>
    <row r="3670" spans="1:16" x14ac:dyDescent="0.2">
      <c r="A3670" s="744">
        <v>480</v>
      </c>
      <c r="B3670" s="744" t="s">
        <v>2598</v>
      </c>
      <c r="C3670" s="744" t="s">
        <v>1201</v>
      </c>
      <c r="D3670" s="746" t="s">
        <v>2700</v>
      </c>
      <c r="E3670" s="750">
        <v>1800</v>
      </c>
      <c r="F3670" s="744" t="s">
        <v>10377</v>
      </c>
      <c r="G3670" s="737" t="s">
        <v>10378</v>
      </c>
      <c r="H3670" s="737" t="s">
        <v>2519</v>
      </c>
      <c r="I3670" s="681" t="s">
        <v>2519</v>
      </c>
      <c r="J3670" s="753" t="s">
        <v>2519</v>
      </c>
      <c r="K3670" s="682">
        <v>5</v>
      </c>
      <c r="L3670" s="748">
        <v>12</v>
      </c>
      <c r="M3670" s="749">
        <v>27131.969999999994</v>
      </c>
      <c r="N3670" s="682">
        <v>2</v>
      </c>
      <c r="O3670" s="748">
        <v>6</v>
      </c>
      <c r="P3670" s="749">
        <v>11729.5</v>
      </c>
    </row>
    <row r="3671" spans="1:16" x14ac:dyDescent="0.2">
      <c r="A3671" s="744">
        <v>480</v>
      </c>
      <c r="B3671" s="744" t="s">
        <v>2598</v>
      </c>
      <c r="C3671" s="744" t="s">
        <v>1201</v>
      </c>
      <c r="D3671" s="746" t="s">
        <v>2611</v>
      </c>
      <c r="E3671" s="750">
        <v>1500</v>
      </c>
      <c r="F3671" s="744" t="s">
        <v>10379</v>
      </c>
      <c r="G3671" s="737" t="s">
        <v>10380</v>
      </c>
      <c r="H3671" s="737" t="s">
        <v>2519</v>
      </c>
      <c r="I3671" s="681" t="s">
        <v>2519</v>
      </c>
      <c r="J3671" s="753" t="s">
        <v>2519</v>
      </c>
      <c r="K3671" s="682">
        <v>3</v>
      </c>
      <c r="L3671" s="748">
        <v>9</v>
      </c>
      <c r="M3671" s="749">
        <v>15157.7</v>
      </c>
      <c r="N3671" s="682">
        <v>2</v>
      </c>
      <c r="O3671" s="748">
        <v>6</v>
      </c>
      <c r="P3671" s="749">
        <v>9880</v>
      </c>
    </row>
    <row r="3672" spans="1:16" x14ac:dyDescent="0.2">
      <c r="A3672" s="744">
        <v>480</v>
      </c>
      <c r="B3672" s="744" t="s">
        <v>2598</v>
      </c>
      <c r="C3672" s="744" t="s">
        <v>1201</v>
      </c>
      <c r="D3672" s="746" t="s">
        <v>2611</v>
      </c>
      <c r="E3672" s="750">
        <v>1500</v>
      </c>
      <c r="F3672" s="744" t="s">
        <v>10381</v>
      </c>
      <c r="G3672" s="737" t="s">
        <v>10382</v>
      </c>
      <c r="H3672" s="737" t="s">
        <v>2519</v>
      </c>
      <c r="I3672" s="681" t="s">
        <v>2519</v>
      </c>
      <c r="J3672" s="753" t="s">
        <v>2519</v>
      </c>
      <c r="K3672" s="682">
        <v>5</v>
      </c>
      <c r="L3672" s="748">
        <v>12</v>
      </c>
      <c r="M3672" s="749">
        <v>23646.67</v>
      </c>
      <c r="N3672" s="682">
        <v>2</v>
      </c>
      <c r="O3672" s="748">
        <v>6</v>
      </c>
      <c r="P3672" s="749">
        <v>9929.69</v>
      </c>
    </row>
    <row r="3673" spans="1:16" x14ac:dyDescent="0.2">
      <c r="A3673" s="744">
        <v>480</v>
      </c>
      <c r="B3673" s="744" t="s">
        <v>1264</v>
      </c>
      <c r="C3673" s="744" t="s">
        <v>1201</v>
      </c>
      <c r="D3673" s="746" t="s">
        <v>2650</v>
      </c>
      <c r="E3673" s="750">
        <v>2100</v>
      </c>
      <c r="F3673" s="744" t="s">
        <v>10383</v>
      </c>
      <c r="G3673" s="737" t="s">
        <v>10384</v>
      </c>
      <c r="H3673" s="737" t="s">
        <v>10385</v>
      </c>
      <c r="I3673" s="681" t="s">
        <v>2625</v>
      </c>
      <c r="J3673" s="753" t="s">
        <v>2511</v>
      </c>
      <c r="K3673" s="682">
        <v>7</v>
      </c>
      <c r="L3673" s="748">
        <v>12</v>
      </c>
      <c r="M3673" s="749">
        <v>30848.66</v>
      </c>
      <c r="N3673" s="682">
        <v>2</v>
      </c>
      <c r="O3673" s="748">
        <v>6</v>
      </c>
      <c r="P3673" s="749">
        <v>13514.1</v>
      </c>
    </row>
    <row r="3674" spans="1:16" ht="22.5" x14ac:dyDescent="0.2">
      <c r="A3674" s="744">
        <v>480</v>
      </c>
      <c r="B3674" s="744" t="s">
        <v>1264</v>
      </c>
      <c r="C3674" s="744" t="s">
        <v>1201</v>
      </c>
      <c r="D3674" s="746" t="s">
        <v>2611</v>
      </c>
      <c r="E3674" s="750">
        <v>1500</v>
      </c>
      <c r="F3674" s="744" t="s">
        <v>10386</v>
      </c>
      <c r="G3674" s="737" t="s">
        <v>10387</v>
      </c>
      <c r="H3674" s="737" t="s">
        <v>2519</v>
      </c>
      <c r="I3674" s="681" t="s">
        <v>2519</v>
      </c>
      <c r="J3674" s="753" t="s">
        <v>2519</v>
      </c>
      <c r="K3674" s="682"/>
      <c r="L3674" s="748"/>
      <c r="M3674" s="749"/>
      <c r="N3674" s="682">
        <v>1</v>
      </c>
      <c r="O3674" s="748">
        <v>6</v>
      </c>
      <c r="P3674" s="749">
        <v>9876.98</v>
      </c>
    </row>
    <row r="3675" spans="1:16" x14ac:dyDescent="0.2">
      <c r="A3675" s="744">
        <v>480</v>
      </c>
      <c r="B3675" s="744" t="s">
        <v>2598</v>
      </c>
      <c r="C3675" s="744" t="s">
        <v>1201</v>
      </c>
      <c r="D3675" s="746" t="s">
        <v>4601</v>
      </c>
      <c r="E3675" s="750">
        <v>1500</v>
      </c>
      <c r="F3675" s="744" t="s">
        <v>10388</v>
      </c>
      <c r="G3675" s="737" t="s">
        <v>10389</v>
      </c>
      <c r="H3675" s="737" t="s">
        <v>10390</v>
      </c>
      <c r="I3675" s="681" t="s">
        <v>2625</v>
      </c>
      <c r="J3675" s="753" t="s">
        <v>2511</v>
      </c>
      <c r="K3675" s="682">
        <v>1</v>
      </c>
      <c r="L3675" s="748">
        <v>12</v>
      </c>
      <c r="M3675" s="749">
        <v>29426.229999999992</v>
      </c>
      <c r="N3675" s="682">
        <v>1</v>
      </c>
      <c r="O3675" s="748">
        <v>6</v>
      </c>
      <c r="P3675" s="749">
        <v>12776.400000000001</v>
      </c>
    </row>
    <row r="3676" spans="1:16" ht="22.5" x14ac:dyDescent="0.2">
      <c r="A3676" s="744">
        <v>480</v>
      </c>
      <c r="B3676" s="744" t="s">
        <v>1264</v>
      </c>
      <c r="C3676" s="744" t="s">
        <v>1201</v>
      </c>
      <c r="D3676" s="746" t="s">
        <v>2604</v>
      </c>
      <c r="E3676" s="750">
        <v>1500</v>
      </c>
      <c r="F3676" s="744" t="s">
        <v>10391</v>
      </c>
      <c r="G3676" s="737" t="s">
        <v>10392</v>
      </c>
      <c r="H3676" s="737" t="s">
        <v>5900</v>
      </c>
      <c r="I3676" s="681" t="s">
        <v>2526</v>
      </c>
      <c r="J3676" s="753" t="s">
        <v>2526</v>
      </c>
      <c r="K3676" s="682">
        <v>1</v>
      </c>
      <c r="L3676" s="748">
        <v>12</v>
      </c>
      <c r="M3676" s="749">
        <v>29560.570000000003</v>
      </c>
      <c r="N3676" s="682">
        <v>1</v>
      </c>
      <c r="O3676" s="748">
        <v>6</v>
      </c>
      <c r="P3676" s="749">
        <v>12926.669999999998</v>
      </c>
    </row>
    <row r="3677" spans="1:16" x14ac:dyDescent="0.2">
      <c r="A3677" s="744">
        <v>480</v>
      </c>
      <c r="B3677" s="744" t="s">
        <v>1264</v>
      </c>
      <c r="C3677" s="744" t="s">
        <v>1201</v>
      </c>
      <c r="D3677" s="746" t="s">
        <v>2611</v>
      </c>
      <c r="E3677" s="750">
        <v>1500</v>
      </c>
      <c r="F3677" s="744" t="s">
        <v>10393</v>
      </c>
      <c r="G3677" s="737" t="s">
        <v>10394</v>
      </c>
      <c r="H3677" s="737" t="s">
        <v>2587</v>
      </c>
      <c r="I3677" s="681" t="s">
        <v>2526</v>
      </c>
      <c r="J3677" s="753" t="s">
        <v>2526</v>
      </c>
      <c r="K3677" s="682">
        <v>5</v>
      </c>
      <c r="L3677" s="748">
        <v>12</v>
      </c>
      <c r="M3677" s="749">
        <v>23648.959999999999</v>
      </c>
      <c r="N3677" s="682">
        <v>2</v>
      </c>
      <c r="O3677" s="748">
        <v>6</v>
      </c>
      <c r="P3677" s="749">
        <v>9879.7900000000009</v>
      </c>
    </row>
    <row r="3678" spans="1:16" x14ac:dyDescent="0.2">
      <c r="A3678" s="744">
        <v>480</v>
      </c>
      <c r="B3678" s="744" t="s">
        <v>2598</v>
      </c>
      <c r="C3678" s="744" t="s">
        <v>1201</v>
      </c>
      <c r="D3678" s="746" t="s">
        <v>3252</v>
      </c>
      <c r="E3678" s="750">
        <v>2100</v>
      </c>
      <c r="F3678" s="744" t="s">
        <v>10395</v>
      </c>
      <c r="G3678" s="737" t="s">
        <v>10396</v>
      </c>
      <c r="H3678" s="737" t="s">
        <v>3669</v>
      </c>
      <c r="I3678" s="681" t="s">
        <v>2625</v>
      </c>
      <c r="J3678" s="753" t="s">
        <v>2511</v>
      </c>
      <c r="K3678" s="682">
        <v>5</v>
      </c>
      <c r="L3678" s="748">
        <v>12</v>
      </c>
      <c r="M3678" s="749">
        <v>30819.050000000003</v>
      </c>
      <c r="N3678" s="682">
        <v>2</v>
      </c>
      <c r="O3678" s="748">
        <v>6</v>
      </c>
      <c r="P3678" s="749">
        <v>13517.01</v>
      </c>
    </row>
    <row r="3679" spans="1:16" x14ac:dyDescent="0.2">
      <c r="A3679" s="744">
        <v>480</v>
      </c>
      <c r="B3679" s="744" t="s">
        <v>1264</v>
      </c>
      <c r="C3679" s="744" t="s">
        <v>1201</v>
      </c>
      <c r="D3679" s="746" t="s">
        <v>3985</v>
      </c>
      <c r="E3679" s="750">
        <v>1500</v>
      </c>
      <c r="F3679" s="744" t="s">
        <v>10397</v>
      </c>
      <c r="G3679" s="737" t="s">
        <v>10398</v>
      </c>
      <c r="H3679" s="737" t="s">
        <v>10399</v>
      </c>
      <c r="I3679" s="681" t="s">
        <v>2521</v>
      </c>
      <c r="J3679" s="753" t="s">
        <v>2521</v>
      </c>
      <c r="K3679" s="682">
        <v>1</v>
      </c>
      <c r="L3679" s="748">
        <v>12</v>
      </c>
      <c r="M3679" s="749">
        <v>29700</v>
      </c>
      <c r="N3679" s="682">
        <v>1</v>
      </c>
      <c r="O3679" s="748">
        <v>6</v>
      </c>
      <c r="P3679" s="749">
        <v>12930</v>
      </c>
    </row>
    <row r="3680" spans="1:16" x14ac:dyDescent="0.2">
      <c r="A3680" s="744">
        <v>480</v>
      </c>
      <c r="B3680" s="744" t="s">
        <v>2598</v>
      </c>
      <c r="C3680" s="744" t="s">
        <v>1201</v>
      </c>
      <c r="D3680" s="746" t="s">
        <v>3985</v>
      </c>
      <c r="E3680" s="750">
        <v>1500</v>
      </c>
      <c r="F3680" s="744" t="s">
        <v>10400</v>
      </c>
      <c r="G3680" s="737" t="s">
        <v>10401</v>
      </c>
      <c r="H3680" s="737" t="s">
        <v>2742</v>
      </c>
      <c r="I3680" s="681" t="s">
        <v>2521</v>
      </c>
      <c r="J3680" s="753" t="s">
        <v>2521</v>
      </c>
      <c r="K3680" s="682">
        <v>1</v>
      </c>
      <c r="L3680" s="748">
        <v>12</v>
      </c>
      <c r="M3680" s="749">
        <v>29404.310000000005</v>
      </c>
      <c r="N3680" s="682">
        <v>1</v>
      </c>
      <c r="O3680" s="748">
        <v>6</v>
      </c>
      <c r="P3680" s="749">
        <v>12784.72</v>
      </c>
    </row>
    <row r="3681" spans="1:16" x14ac:dyDescent="0.2">
      <c r="A3681" s="744">
        <v>480</v>
      </c>
      <c r="B3681" s="744" t="s">
        <v>1264</v>
      </c>
      <c r="C3681" s="744" t="s">
        <v>1201</v>
      </c>
      <c r="D3681" s="746" t="s">
        <v>2650</v>
      </c>
      <c r="E3681" s="750">
        <v>2100</v>
      </c>
      <c r="F3681" s="744" t="s">
        <v>10402</v>
      </c>
      <c r="G3681" s="737" t="s">
        <v>10403</v>
      </c>
      <c r="H3681" s="737" t="s">
        <v>2519</v>
      </c>
      <c r="I3681" s="681" t="s">
        <v>2519</v>
      </c>
      <c r="J3681" s="753" t="s">
        <v>2519</v>
      </c>
      <c r="K3681" s="682">
        <v>6</v>
      </c>
      <c r="L3681" s="748">
        <v>12</v>
      </c>
      <c r="M3681" s="749">
        <v>30427.059999999998</v>
      </c>
      <c r="N3681" s="682"/>
      <c r="O3681" s="748"/>
      <c r="P3681" s="749"/>
    </row>
    <row r="3682" spans="1:16" ht="22.5" x14ac:dyDescent="0.2">
      <c r="A3682" s="744">
        <v>480</v>
      </c>
      <c r="B3682" s="744" t="s">
        <v>1264</v>
      </c>
      <c r="C3682" s="744" t="s">
        <v>1201</v>
      </c>
      <c r="D3682" s="746" t="s">
        <v>2621</v>
      </c>
      <c r="E3682" s="750">
        <v>1800</v>
      </c>
      <c r="F3682" s="744" t="s">
        <v>10404</v>
      </c>
      <c r="G3682" s="737" t="s">
        <v>10405</v>
      </c>
      <c r="H3682" s="737" t="s">
        <v>2587</v>
      </c>
      <c r="I3682" s="681" t="s">
        <v>2526</v>
      </c>
      <c r="J3682" s="753" t="s">
        <v>2526</v>
      </c>
      <c r="K3682" s="682">
        <v>1</v>
      </c>
      <c r="L3682" s="748">
        <v>12</v>
      </c>
      <c r="M3682" s="749">
        <v>33278.11</v>
      </c>
      <c r="N3682" s="682">
        <v>1</v>
      </c>
      <c r="O3682" s="748">
        <v>6</v>
      </c>
      <c r="P3682" s="749">
        <v>14722.970000000001</v>
      </c>
    </row>
    <row r="3683" spans="1:16" x14ac:dyDescent="0.2">
      <c r="A3683" s="744">
        <v>480</v>
      </c>
      <c r="B3683" s="744" t="s">
        <v>2598</v>
      </c>
      <c r="C3683" s="744" t="s">
        <v>1201</v>
      </c>
      <c r="D3683" s="746" t="s">
        <v>2604</v>
      </c>
      <c r="E3683" s="750">
        <v>1500</v>
      </c>
      <c r="F3683" s="744" t="s">
        <v>10406</v>
      </c>
      <c r="G3683" s="737" t="s">
        <v>10407</v>
      </c>
      <c r="H3683" s="737" t="s">
        <v>2617</v>
      </c>
      <c r="I3683" s="681" t="s">
        <v>2526</v>
      </c>
      <c r="J3683" s="753" t="s">
        <v>2526</v>
      </c>
      <c r="K3683" s="682">
        <v>1</v>
      </c>
      <c r="L3683" s="748">
        <v>12</v>
      </c>
      <c r="M3683" s="749">
        <v>29456.760000000002</v>
      </c>
      <c r="N3683" s="682">
        <v>1</v>
      </c>
      <c r="O3683" s="748">
        <v>6</v>
      </c>
      <c r="P3683" s="749">
        <v>12899.16</v>
      </c>
    </row>
    <row r="3684" spans="1:16" x14ac:dyDescent="0.2">
      <c r="A3684" s="744">
        <v>480</v>
      </c>
      <c r="B3684" s="744" t="s">
        <v>2598</v>
      </c>
      <c r="C3684" s="744" t="s">
        <v>1201</v>
      </c>
      <c r="D3684" s="746" t="s">
        <v>2614</v>
      </c>
      <c r="E3684" s="750">
        <v>1500</v>
      </c>
      <c r="F3684" s="744" t="s">
        <v>10408</v>
      </c>
      <c r="G3684" s="737" t="s">
        <v>10409</v>
      </c>
      <c r="H3684" s="737" t="s">
        <v>2661</v>
      </c>
      <c r="I3684" s="681" t="s">
        <v>2526</v>
      </c>
      <c r="J3684" s="753" t="s">
        <v>2526</v>
      </c>
      <c r="K3684" s="682">
        <v>1</v>
      </c>
      <c r="L3684" s="748">
        <v>12</v>
      </c>
      <c r="M3684" s="749">
        <v>29578.769999999997</v>
      </c>
      <c r="N3684" s="682">
        <v>1</v>
      </c>
      <c r="O3684" s="748">
        <v>2</v>
      </c>
      <c r="P3684" s="749">
        <v>6119.99</v>
      </c>
    </row>
    <row r="3685" spans="1:16" ht="22.5" x14ac:dyDescent="0.2">
      <c r="A3685" s="744">
        <v>480</v>
      </c>
      <c r="B3685" s="744" t="s">
        <v>1264</v>
      </c>
      <c r="C3685" s="744" t="s">
        <v>1201</v>
      </c>
      <c r="D3685" s="746" t="s">
        <v>4174</v>
      </c>
      <c r="E3685" s="750">
        <v>1500</v>
      </c>
      <c r="F3685" s="744" t="s">
        <v>10410</v>
      </c>
      <c r="G3685" s="737" t="s">
        <v>10411</v>
      </c>
      <c r="H3685" s="737" t="s">
        <v>10412</v>
      </c>
      <c r="I3685" s="681" t="s">
        <v>2603</v>
      </c>
      <c r="J3685" s="753" t="s">
        <v>2547</v>
      </c>
      <c r="K3685" s="682">
        <v>1</v>
      </c>
      <c r="L3685" s="748">
        <v>12</v>
      </c>
      <c r="M3685" s="749">
        <v>28796.93</v>
      </c>
      <c r="N3685" s="682">
        <v>1</v>
      </c>
      <c r="O3685" s="748">
        <v>6</v>
      </c>
      <c r="P3685" s="749">
        <v>12912.619999999999</v>
      </c>
    </row>
    <row r="3686" spans="1:16" x14ac:dyDescent="0.2">
      <c r="A3686" s="744">
        <v>480</v>
      </c>
      <c r="B3686" s="744" t="s">
        <v>2598</v>
      </c>
      <c r="C3686" s="744" t="s">
        <v>1201</v>
      </c>
      <c r="D3686" s="746" t="s">
        <v>2604</v>
      </c>
      <c r="E3686" s="750">
        <v>1500</v>
      </c>
      <c r="F3686" s="744" t="s">
        <v>10413</v>
      </c>
      <c r="G3686" s="737" t="s">
        <v>10414</v>
      </c>
      <c r="H3686" s="737" t="s">
        <v>2583</v>
      </c>
      <c r="I3686" s="681" t="s">
        <v>2526</v>
      </c>
      <c r="J3686" s="753" t="s">
        <v>2526</v>
      </c>
      <c r="K3686" s="682">
        <v>1</v>
      </c>
      <c r="L3686" s="748">
        <v>12</v>
      </c>
      <c r="M3686" s="749">
        <v>30220.659999999993</v>
      </c>
      <c r="N3686" s="682">
        <v>1</v>
      </c>
      <c r="O3686" s="748">
        <v>6</v>
      </c>
      <c r="P3686" s="749">
        <v>12744.029999999999</v>
      </c>
    </row>
    <row r="3687" spans="1:16" x14ac:dyDescent="0.2">
      <c r="A3687" s="744">
        <v>480</v>
      </c>
      <c r="B3687" s="744" t="s">
        <v>2598</v>
      </c>
      <c r="C3687" s="744" t="s">
        <v>1201</v>
      </c>
      <c r="D3687" s="746" t="s">
        <v>2604</v>
      </c>
      <c r="E3687" s="750">
        <v>1500</v>
      </c>
      <c r="F3687" s="744" t="s">
        <v>10415</v>
      </c>
      <c r="G3687" s="737" t="s">
        <v>10416</v>
      </c>
      <c r="H3687" s="737" t="s">
        <v>2583</v>
      </c>
      <c r="I3687" s="681" t="s">
        <v>2526</v>
      </c>
      <c r="J3687" s="753" t="s">
        <v>2526</v>
      </c>
      <c r="K3687" s="682">
        <v>1</v>
      </c>
      <c r="L3687" s="748">
        <v>12</v>
      </c>
      <c r="M3687" s="749">
        <v>29168.06</v>
      </c>
      <c r="N3687" s="682">
        <v>1</v>
      </c>
      <c r="O3687" s="748">
        <v>6</v>
      </c>
      <c r="P3687" s="749">
        <v>12857.36</v>
      </c>
    </row>
    <row r="3688" spans="1:16" x14ac:dyDescent="0.2">
      <c r="A3688" s="744">
        <v>480</v>
      </c>
      <c r="B3688" s="744" t="s">
        <v>1264</v>
      </c>
      <c r="C3688" s="744" t="s">
        <v>1201</v>
      </c>
      <c r="D3688" s="746" t="s">
        <v>3446</v>
      </c>
      <c r="E3688" s="750">
        <v>1800</v>
      </c>
      <c r="F3688" s="744" t="s">
        <v>10417</v>
      </c>
      <c r="G3688" s="737" t="s">
        <v>10418</v>
      </c>
      <c r="H3688" s="737" t="s">
        <v>3386</v>
      </c>
      <c r="I3688" s="681" t="s">
        <v>2526</v>
      </c>
      <c r="J3688" s="753" t="s">
        <v>2526</v>
      </c>
      <c r="K3688" s="682">
        <v>1</v>
      </c>
      <c r="L3688" s="748">
        <v>12</v>
      </c>
      <c r="M3688" s="749">
        <v>32793.149999999994</v>
      </c>
      <c r="N3688" s="682">
        <v>1</v>
      </c>
      <c r="O3688" s="748">
        <v>6</v>
      </c>
      <c r="P3688" s="749">
        <v>14759.07</v>
      </c>
    </row>
    <row r="3689" spans="1:16" ht="22.5" x14ac:dyDescent="0.2">
      <c r="A3689" s="744">
        <v>480</v>
      </c>
      <c r="B3689" s="744" t="s">
        <v>2598</v>
      </c>
      <c r="C3689" s="744" t="s">
        <v>1201</v>
      </c>
      <c r="D3689" s="746" t="s">
        <v>2700</v>
      </c>
      <c r="E3689" s="750">
        <v>1800</v>
      </c>
      <c r="F3689" s="744" t="s">
        <v>10419</v>
      </c>
      <c r="G3689" s="737" t="s">
        <v>10420</v>
      </c>
      <c r="H3689" s="737" t="s">
        <v>2658</v>
      </c>
      <c r="I3689" s="681" t="s">
        <v>2603</v>
      </c>
      <c r="J3689" s="753" t="s">
        <v>2547</v>
      </c>
      <c r="K3689" s="682">
        <v>1</v>
      </c>
      <c r="L3689" s="748">
        <v>12</v>
      </c>
      <c r="M3689" s="749">
        <v>33150.490000000005</v>
      </c>
      <c r="N3689" s="682">
        <v>1</v>
      </c>
      <c r="O3689" s="748">
        <v>6</v>
      </c>
      <c r="P3689" s="749">
        <v>14709.7</v>
      </c>
    </row>
    <row r="3690" spans="1:16" x14ac:dyDescent="0.2">
      <c r="A3690" s="744">
        <v>480</v>
      </c>
      <c r="B3690" s="744" t="s">
        <v>1264</v>
      </c>
      <c r="C3690" s="744" t="s">
        <v>1201</v>
      </c>
      <c r="D3690" s="746" t="s">
        <v>3641</v>
      </c>
      <c r="E3690" s="750">
        <v>2100</v>
      </c>
      <c r="F3690" s="744" t="s">
        <v>10421</v>
      </c>
      <c r="G3690" s="737" t="s">
        <v>10422</v>
      </c>
      <c r="H3690" s="737" t="s">
        <v>2666</v>
      </c>
      <c r="I3690" s="681" t="s">
        <v>2526</v>
      </c>
      <c r="J3690" s="753" t="s">
        <v>2526</v>
      </c>
      <c r="K3690" s="682">
        <v>1</v>
      </c>
      <c r="L3690" s="748">
        <v>12</v>
      </c>
      <c r="M3690" s="749">
        <v>35679.589999999989</v>
      </c>
      <c r="N3690" s="682">
        <v>1</v>
      </c>
      <c r="O3690" s="748">
        <v>6</v>
      </c>
      <c r="P3690" s="749">
        <v>16372.73</v>
      </c>
    </row>
    <row r="3691" spans="1:16" x14ac:dyDescent="0.2">
      <c r="A3691" s="744">
        <v>480</v>
      </c>
      <c r="B3691" s="744" t="s">
        <v>2598</v>
      </c>
      <c r="C3691" s="744" t="s">
        <v>1201</v>
      </c>
      <c r="D3691" s="746" t="s">
        <v>2700</v>
      </c>
      <c r="E3691" s="750">
        <v>1800</v>
      </c>
      <c r="F3691" s="744" t="s">
        <v>10423</v>
      </c>
      <c r="G3691" s="737" t="s">
        <v>10424</v>
      </c>
      <c r="H3691" s="737" t="s">
        <v>2688</v>
      </c>
      <c r="I3691" s="681" t="s">
        <v>2625</v>
      </c>
      <c r="J3691" s="753" t="s">
        <v>2511</v>
      </c>
      <c r="K3691" s="682">
        <v>1</v>
      </c>
      <c r="L3691" s="748">
        <v>12</v>
      </c>
      <c r="M3691" s="749">
        <v>33221.89</v>
      </c>
      <c r="N3691" s="682">
        <v>1</v>
      </c>
      <c r="O3691" s="748">
        <v>6</v>
      </c>
      <c r="P3691" s="749">
        <v>14730</v>
      </c>
    </row>
    <row r="3692" spans="1:16" x14ac:dyDescent="0.2">
      <c r="A3692" s="744">
        <v>480</v>
      </c>
      <c r="B3692" s="744" t="s">
        <v>1264</v>
      </c>
      <c r="C3692" s="744" t="s">
        <v>1201</v>
      </c>
      <c r="D3692" s="746" t="s">
        <v>3194</v>
      </c>
      <c r="E3692" s="750">
        <v>2100</v>
      </c>
      <c r="F3692" s="744" t="s">
        <v>10425</v>
      </c>
      <c r="G3692" s="737" t="s">
        <v>10426</v>
      </c>
      <c r="H3692" s="737" t="s">
        <v>2587</v>
      </c>
      <c r="I3692" s="681" t="s">
        <v>2526</v>
      </c>
      <c r="J3692" s="753" t="s">
        <v>2526</v>
      </c>
      <c r="K3692" s="682">
        <v>1</v>
      </c>
      <c r="L3692" s="748">
        <v>12</v>
      </c>
      <c r="M3692" s="749">
        <v>36530.18</v>
      </c>
      <c r="N3692" s="682">
        <v>1</v>
      </c>
      <c r="O3692" s="748">
        <v>6</v>
      </c>
      <c r="P3692" s="749">
        <v>12012.18</v>
      </c>
    </row>
    <row r="3693" spans="1:16" x14ac:dyDescent="0.2">
      <c r="A3693" s="744">
        <v>480</v>
      </c>
      <c r="B3693" s="744" t="s">
        <v>2598</v>
      </c>
      <c r="C3693" s="744" t="s">
        <v>1201</v>
      </c>
      <c r="D3693" s="746" t="s">
        <v>2614</v>
      </c>
      <c r="E3693" s="750">
        <v>1500</v>
      </c>
      <c r="F3693" s="744" t="s">
        <v>10427</v>
      </c>
      <c r="G3693" s="737" t="s">
        <v>10428</v>
      </c>
      <c r="H3693" s="737" t="s">
        <v>2587</v>
      </c>
      <c r="I3693" s="681" t="s">
        <v>2526</v>
      </c>
      <c r="J3693" s="753" t="s">
        <v>2526</v>
      </c>
      <c r="K3693" s="682">
        <v>4</v>
      </c>
      <c r="L3693" s="748">
        <v>12</v>
      </c>
      <c r="M3693" s="749">
        <v>29498.770000000004</v>
      </c>
      <c r="N3693" s="682">
        <v>1</v>
      </c>
      <c r="O3693" s="748">
        <v>6</v>
      </c>
      <c r="P3693" s="749">
        <v>13063.33</v>
      </c>
    </row>
    <row r="3694" spans="1:16" x14ac:dyDescent="0.2">
      <c r="A3694" s="744">
        <v>480</v>
      </c>
      <c r="B3694" s="744" t="s">
        <v>2598</v>
      </c>
      <c r="C3694" s="744" t="s">
        <v>1201</v>
      </c>
      <c r="D3694" s="746" t="s">
        <v>2614</v>
      </c>
      <c r="E3694" s="750">
        <v>1500</v>
      </c>
      <c r="F3694" s="744" t="s">
        <v>10429</v>
      </c>
      <c r="G3694" s="737" t="s">
        <v>10430</v>
      </c>
      <c r="H3694" s="737" t="s">
        <v>5586</v>
      </c>
      <c r="I3694" s="681" t="s">
        <v>2526</v>
      </c>
      <c r="J3694" s="753" t="s">
        <v>2526</v>
      </c>
      <c r="K3694" s="682">
        <v>4</v>
      </c>
      <c r="L3694" s="748">
        <v>12</v>
      </c>
      <c r="M3694" s="749">
        <v>27760.78</v>
      </c>
      <c r="N3694" s="682">
        <v>1</v>
      </c>
      <c r="O3694" s="748">
        <v>6</v>
      </c>
      <c r="P3694" s="749">
        <v>13054.17</v>
      </c>
    </row>
    <row r="3695" spans="1:16" ht="22.5" x14ac:dyDescent="0.2">
      <c r="A3695" s="744">
        <v>480</v>
      </c>
      <c r="B3695" s="744" t="s">
        <v>2598</v>
      </c>
      <c r="C3695" s="744" t="s">
        <v>1201</v>
      </c>
      <c r="D3695" s="746" t="s">
        <v>2700</v>
      </c>
      <c r="E3695" s="750">
        <v>1800</v>
      </c>
      <c r="F3695" s="744" t="s">
        <v>10431</v>
      </c>
      <c r="G3695" s="737" t="s">
        <v>10432</v>
      </c>
      <c r="H3695" s="737" t="s">
        <v>6125</v>
      </c>
      <c r="I3695" s="681" t="s">
        <v>2625</v>
      </c>
      <c r="J3695" s="753" t="s">
        <v>2511</v>
      </c>
      <c r="K3695" s="682">
        <v>1</v>
      </c>
      <c r="L3695" s="748">
        <v>12</v>
      </c>
      <c r="M3695" s="749">
        <v>32958.81</v>
      </c>
      <c r="N3695" s="682">
        <v>1</v>
      </c>
      <c r="O3695" s="748">
        <v>6</v>
      </c>
      <c r="P3695" s="749">
        <v>14691.51</v>
      </c>
    </row>
    <row r="3696" spans="1:16" x14ac:dyDescent="0.2">
      <c r="A3696" s="744">
        <v>480</v>
      </c>
      <c r="B3696" s="744" t="s">
        <v>1264</v>
      </c>
      <c r="C3696" s="744" t="s">
        <v>1201</v>
      </c>
      <c r="D3696" s="746" t="s">
        <v>4601</v>
      </c>
      <c r="E3696" s="750">
        <v>1500</v>
      </c>
      <c r="F3696" s="744" t="s">
        <v>10433</v>
      </c>
      <c r="G3696" s="737" t="s">
        <v>10434</v>
      </c>
      <c r="H3696" s="737" t="s">
        <v>10435</v>
      </c>
      <c r="I3696" s="681" t="s">
        <v>2625</v>
      </c>
      <c r="J3696" s="753" t="s">
        <v>2511</v>
      </c>
      <c r="K3696" s="682">
        <v>1</v>
      </c>
      <c r="L3696" s="748">
        <v>12</v>
      </c>
      <c r="M3696" s="749">
        <v>28926.349999999995</v>
      </c>
      <c r="N3696" s="682">
        <v>1</v>
      </c>
      <c r="O3696" s="748">
        <v>6</v>
      </c>
      <c r="P3696" s="749">
        <v>12732.91</v>
      </c>
    </row>
    <row r="3697" spans="1:16" x14ac:dyDescent="0.2">
      <c r="A3697" s="744">
        <v>480</v>
      </c>
      <c r="B3697" s="744" t="s">
        <v>1264</v>
      </c>
      <c r="C3697" s="744" t="s">
        <v>1201</v>
      </c>
      <c r="D3697" s="746" t="s">
        <v>4329</v>
      </c>
      <c r="E3697" s="750">
        <v>3100</v>
      </c>
      <c r="F3697" s="744" t="s">
        <v>10436</v>
      </c>
      <c r="G3697" s="737" t="s">
        <v>10437</v>
      </c>
      <c r="H3697" s="737" t="s">
        <v>2555</v>
      </c>
      <c r="I3697" s="681" t="s">
        <v>2625</v>
      </c>
      <c r="J3697" s="753" t="s">
        <v>2511</v>
      </c>
      <c r="K3697" s="682">
        <v>1</v>
      </c>
      <c r="L3697" s="748">
        <v>12</v>
      </c>
      <c r="M3697" s="749">
        <v>48328.010000000009</v>
      </c>
      <c r="N3697" s="682">
        <v>1</v>
      </c>
      <c r="O3697" s="748">
        <v>6</v>
      </c>
      <c r="P3697" s="749">
        <v>22444.25</v>
      </c>
    </row>
    <row r="3698" spans="1:16" ht="22.5" x14ac:dyDescent="0.2">
      <c r="A3698" s="744">
        <v>480</v>
      </c>
      <c r="B3698" s="744" t="s">
        <v>1264</v>
      </c>
      <c r="C3698" s="744" t="s">
        <v>1201</v>
      </c>
      <c r="D3698" s="746" t="s">
        <v>2614</v>
      </c>
      <c r="E3698" s="750">
        <v>1500</v>
      </c>
      <c r="F3698" s="744" t="s">
        <v>10438</v>
      </c>
      <c r="G3698" s="737" t="s">
        <v>10439</v>
      </c>
      <c r="H3698" s="737" t="s">
        <v>10440</v>
      </c>
      <c r="I3698" s="681" t="s">
        <v>2625</v>
      </c>
      <c r="J3698" s="753" t="s">
        <v>2511</v>
      </c>
      <c r="K3698" s="682">
        <v>1</v>
      </c>
      <c r="L3698" s="748">
        <v>12</v>
      </c>
      <c r="M3698" s="749">
        <v>23272.919999999995</v>
      </c>
      <c r="N3698" s="682">
        <v>1</v>
      </c>
      <c r="O3698" s="748">
        <v>6</v>
      </c>
      <c r="P3698" s="749">
        <v>9797.92</v>
      </c>
    </row>
    <row r="3699" spans="1:16" ht="22.5" x14ac:dyDescent="0.2">
      <c r="A3699" s="744">
        <v>480</v>
      </c>
      <c r="B3699" s="744" t="s">
        <v>1264</v>
      </c>
      <c r="C3699" s="744" t="s">
        <v>1201</v>
      </c>
      <c r="D3699" s="746" t="s">
        <v>3013</v>
      </c>
      <c r="E3699" s="750">
        <v>5000</v>
      </c>
      <c r="F3699" s="744" t="s">
        <v>10257</v>
      </c>
      <c r="G3699" s="737" t="s">
        <v>10258</v>
      </c>
      <c r="H3699" s="737" t="s">
        <v>2509</v>
      </c>
      <c r="I3699" s="681" t="s">
        <v>2625</v>
      </c>
      <c r="J3699" s="753" t="s">
        <v>2511</v>
      </c>
      <c r="K3699" s="682">
        <v>4</v>
      </c>
      <c r="L3699" s="748">
        <v>8</v>
      </c>
      <c r="M3699" s="749">
        <v>63292.710000000006</v>
      </c>
      <c r="N3699" s="682">
        <v>1</v>
      </c>
      <c r="O3699" s="748">
        <v>1</v>
      </c>
      <c r="P3699" s="749">
        <v>5135.42</v>
      </c>
    </row>
  </sheetData>
  <autoFilter ref="A4:Q3699" xr:uid="{00000000-0009-0000-0000-000013000000}"/>
  <mergeCells count="4">
    <mergeCell ref="A3:E3"/>
    <mergeCell ref="F3:J3"/>
    <mergeCell ref="K3:M3"/>
    <mergeCell ref="N3:P3"/>
  </mergeCells>
  <conditionalFormatting sqref="G5:G7">
    <cfRule type="duplicateValues" dxfId="0" priority="1"/>
  </conditionalFormatting>
  <pageMargins left="0.25" right="0.25" top="0.75" bottom="0.75" header="0.3" footer="0.3"/>
  <pageSetup scale="5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V126"/>
  <sheetViews>
    <sheetView zoomScaleNormal="100" zoomScaleSheetLayoutView="100" zoomScalePageLayoutView="80" workbookViewId="0">
      <selection activeCell="A3" sqref="A3:B3"/>
    </sheetView>
  </sheetViews>
  <sheetFormatPr baseColWidth="10" defaultColWidth="11.42578125" defaultRowHeight="12" x14ac:dyDescent="0.2"/>
  <cols>
    <col min="1" max="1" width="7.85546875" style="312" customWidth="1"/>
    <col min="2" max="2" width="8.28515625" style="312" customWidth="1"/>
    <col min="3" max="3" width="34.5703125" style="768" customWidth="1"/>
    <col min="4" max="4" width="38" style="312" customWidth="1"/>
    <col min="5" max="5" width="13.7109375" style="312" customWidth="1"/>
    <col min="6" max="6" width="12.140625" style="312" customWidth="1"/>
    <col min="7" max="7" width="18.7109375" style="312" customWidth="1"/>
    <col min="8" max="8" width="9.5703125" style="364" customWidth="1"/>
    <col min="9" max="9" width="6.7109375" style="364" customWidth="1"/>
    <col min="10" max="10" width="6.7109375" style="312" customWidth="1"/>
    <col min="11" max="11" width="13.5703125" style="312" customWidth="1"/>
    <col min="12" max="12" width="10.7109375" style="312" customWidth="1"/>
    <col min="13" max="13" width="11.42578125" style="330" customWidth="1"/>
    <col min="14" max="14" width="11.42578125" style="312" customWidth="1"/>
    <col min="15" max="15" width="12.42578125" style="312" customWidth="1"/>
    <col min="16" max="16" width="14.5703125" style="312" customWidth="1"/>
    <col min="17" max="17" width="16.28515625" style="312" customWidth="1"/>
    <col min="18" max="16384" width="11.42578125" style="312"/>
  </cols>
  <sheetData>
    <row r="1" spans="1:22" s="363" customFormat="1" x14ac:dyDescent="0.2">
      <c r="A1" s="334" t="s">
        <v>706</v>
      </c>
      <c r="B1" s="334"/>
      <c r="C1" s="762"/>
      <c r="D1" s="334"/>
      <c r="E1" s="334"/>
      <c r="F1" s="334"/>
      <c r="G1" s="334"/>
      <c r="H1" s="334"/>
      <c r="I1" s="334"/>
      <c r="K1" s="334"/>
      <c r="L1" s="334"/>
      <c r="M1" s="754"/>
      <c r="N1" s="334"/>
      <c r="O1" s="334"/>
      <c r="P1" s="334"/>
      <c r="Q1" s="334"/>
    </row>
    <row r="2" spans="1:22" s="307" customFormat="1" ht="12.75" thickBot="1" x14ac:dyDescent="0.25">
      <c r="A2" s="311" t="s">
        <v>663</v>
      </c>
      <c r="B2" s="311"/>
      <c r="C2" s="763"/>
      <c r="D2" s="311"/>
      <c r="E2" s="311"/>
      <c r="F2" s="311"/>
      <c r="G2" s="311"/>
      <c r="H2" s="311"/>
      <c r="I2" s="311"/>
      <c r="J2" s="311"/>
      <c r="K2" s="311"/>
      <c r="L2" s="311"/>
      <c r="M2" s="310"/>
      <c r="N2" s="311"/>
      <c r="O2" s="311"/>
      <c r="P2" s="311"/>
      <c r="Q2" s="311"/>
      <c r="R2" s="311"/>
      <c r="S2" s="311"/>
      <c r="T2" s="311"/>
      <c r="U2" s="311"/>
      <c r="V2" s="311"/>
    </row>
    <row r="3" spans="1:22" s="365" customFormat="1" ht="12.75" customHeight="1" thickBot="1" x14ac:dyDescent="0.25">
      <c r="A3" s="853" t="s">
        <v>707</v>
      </c>
      <c r="B3" s="854"/>
      <c r="C3" s="880" t="s">
        <v>708</v>
      </c>
      <c r="D3" s="880"/>
      <c r="E3" s="880"/>
      <c r="F3" s="881" t="s">
        <v>709</v>
      </c>
      <c r="G3" s="882"/>
      <c r="H3" s="882"/>
      <c r="I3" s="882"/>
      <c r="J3" s="883"/>
      <c r="K3" s="880" t="s">
        <v>710</v>
      </c>
      <c r="L3" s="880"/>
      <c r="M3" s="880"/>
      <c r="N3" s="880"/>
      <c r="O3" s="854"/>
      <c r="P3" s="847" t="s">
        <v>711</v>
      </c>
      <c r="Q3" s="878" t="s">
        <v>712</v>
      </c>
    </row>
    <row r="4" spans="1:22" s="374" customFormat="1" ht="62.25" customHeight="1" x14ac:dyDescent="0.2">
      <c r="A4" s="366" t="s">
        <v>713</v>
      </c>
      <c r="B4" s="761" t="s">
        <v>665</v>
      </c>
      <c r="C4" s="764" t="s">
        <v>1203</v>
      </c>
      <c r="D4" s="368" t="s">
        <v>714</v>
      </c>
      <c r="E4" s="369" t="s">
        <v>715</v>
      </c>
      <c r="F4" s="366" t="s">
        <v>716</v>
      </c>
      <c r="G4" s="370" t="s">
        <v>717</v>
      </c>
      <c r="H4" s="371" t="s">
        <v>718</v>
      </c>
      <c r="I4" s="371" t="s">
        <v>719</v>
      </c>
      <c r="J4" s="372" t="s">
        <v>5</v>
      </c>
      <c r="K4" s="366" t="s">
        <v>720</v>
      </c>
      <c r="L4" s="367" t="s">
        <v>670</v>
      </c>
      <c r="M4" s="367" t="s">
        <v>721</v>
      </c>
      <c r="N4" s="367" t="s">
        <v>722</v>
      </c>
      <c r="O4" s="373" t="s">
        <v>723</v>
      </c>
      <c r="P4" s="848"/>
      <c r="Q4" s="879"/>
    </row>
    <row r="5" spans="1:22" s="509" customFormat="1" x14ac:dyDescent="0.2">
      <c r="A5" s="497" t="s">
        <v>724</v>
      </c>
      <c r="B5" s="497" t="s">
        <v>725</v>
      </c>
      <c r="C5" s="375" t="s">
        <v>726</v>
      </c>
      <c r="D5" s="377" t="s">
        <v>727</v>
      </c>
      <c r="E5" s="377">
        <v>10026064592</v>
      </c>
      <c r="F5" s="377" t="s">
        <v>728</v>
      </c>
      <c r="G5" s="498">
        <v>11078291</v>
      </c>
      <c r="H5" s="499">
        <v>1456</v>
      </c>
      <c r="I5" s="508"/>
      <c r="J5" s="508"/>
      <c r="K5" s="376">
        <v>44530</v>
      </c>
      <c r="L5" s="376" t="s">
        <v>729</v>
      </c>
      <c r="M5" s="755">
        <v>17500</v>
      </c>
      <c r="N5" s="755">
        <v>17500</v>
      </c>
      <c r="O5" s="377" t="s">
        <v>730</v>
      </c>
      <c r="P5" s="760">
        <f t="shared" ref="P5:P38" si="0">+M5*12</f>
        <v>210000</v>
      </c>
      <c r="Q5" s="760">
        <f t="shared" ref="Q5:Q21" si="1">+N5*6</f>
        <v>105000</v>
      </c>
    </row>
    <row r="6" spans="1:22" s="509" customFormat="1" x14ac:dyDescent="0.2">
      <c r="A6" s="497" t="s">
        <v>724</v>
      </c>
      <c r="B6" s="497" t="s">
        <v>725</v>
      </c>
      <c r="C6" s="765" t="s">
        <v>731</v>
      </c>
      <c r="D6" s="377" t="s">
        <v>732</v>
      </c>
      <c r="E6" s="377">
        <v>10167133717</v>
      </c>
      <c r="F6" s="377" t="s">
        <v>728</v>
      </c>
      <c r="G6" s="500" t="s">
        <v>733</v>
      </c>
      <c r="H6" s="501">
        <v>88.42</v>
      </c>
      <c r="I6" s="508"/>
      <c r="J6" s="508"/>
      <c r="K6" s="376">
        <v>44074</v>
      </c>
      <c r="L6" s="376" t="s">
        <v>729</v>
      </c>
      <c r="M6" s="755">
        <v>750</v>
      </c>
      <c r="N6" s="755">
        <v>750</v>
      </c>
      <c r="O6" s="377" t="s">
        <v>730</v>
      </c>
      <c r="P6" s="760">
        <f t="shared" si="0"/>
        <v>9000</v>
      </c>
      <c r="Q6" s="760">
        <f t="shared" si="1"/>
        <v>4500</v>
      </c>
    </row>
    <row r="7" spans="1:22" s="509" customFormat="1" x14ac:dyDescent="0.2">
      <c r="A7" s="497" t="s">
        <v>724</v>
      </c>
      <c r="B7" s="497" t="s">
        <v>725</v>
      </c>
      <c r="C7" s="765" t="s">
        <v>734</v>
      </c>
      <c r="D7" s="377" t="s">
        <v>735</v>
      </c>
      <c r="E7" s="377">
        <v>10273679907</v>
      </c>
      <c r="F7" s="377" t="s">
        <v>728</v>
      </c>
      <c r="G7" s="500" t="s">
        <v>736</v>
      </c>
      <c r="H7" s="501">
        <v>139</v>
      </c>
      <c r="I7" s="508"/>
      <c r="J7" s="508"/>
      <c r="K7" s="376">
        <v>44196</v>
      </c>
      <c r="L7" s="376" t="s">
        <v>729</v>
      </c>
      <c r="M7" s="755">
        <v>2000</v>
      </c>
      <c r="N7" s="755">
        <v>2000</v>
      </c>
      <c r="O7" s="377" t="s">
        <v>730</v>
      </c>
      <c r="P7" s="760">
        <f t="shared" si="0"/>
        <v>24000</v>
      </c>
      <c r="Q7" s="760">
        <f t="shared" si="1"/>
        <v>12000</v>
      </c>
    </row>
    <row r="8" spans="1:22" s="509" customFormat="1" x14ac:dyDescent="0.2">
      <c r="A8" s="497" t="s">
        <v>724</v>
      </c>
      <c r="B8" s="497" t="s">
        <v>725</v>
      </c>
      <c r="C8" s="765" t="s">
        <v>737</v>
      </c>
      <c r="D8" s="377" t="s">
        <v>738</v>
      </c>
      <c r="E8" s="377">
        <v>10174248279</v>
      </c>
      <c r="F8" s="377" t="s">
        <v>728</v>
      </c>
      <c r="G8" s="500" t="s">
        <v>739</v>
      </c>
      <c r="H8" s="501">
        <v>185.3</v>
      </c>
      <c r="I8" s="508"/>
      <c r="J8" s="508"/>
      <c r="K8" s="376">
        <v>44104</v>
      </c>
      <c r="L8" s="376" t="s">
        <v>729</v>
      </c>
      <c r="M8" s="755">
        <v>1300</v>
      </c>
      <c r="N8" s="755">
        <v>1300</v>
      </c>
      <c r="O8" s="377" t="s">
        <v>730</v>
      </c>
      <c r="P8" s="760">
        <f t="shared" si="0"/>
        <v>15600</v>
      </c>
      <c r="Q8" s="760">
        <f t="shared" si="1"/>
        <v>7800</v>
      </c>
    </row>
    <row r="9" spans="1:22" s="509" customFormat="1" ht="24" x14ac:dyDescent="0.2">
      <c r="A9" s="497" t="s">
        <v>724</v>
      </c>
      <c r="B9" s="497" t="s">
        <v>725</v>
      </c>
      <c r="C9" s="766" t="s">
        <v>740</v>
      </c>
      <c r="D9" s="378" t="s">
        <v>1204</v>
      </c>
      <c r="E9" s="378">
        <v>10273850592</v>
      </c>
      <c r="F9" s="377" t="s">
        <v>728</v>
      </c>
      <c r="G9" s="500" t="s">
        <v>741</v>
      </c>
      <c r="H9" s="501">
        <v>110</v>
      </c>
      <c r="I9" s="508"/>
      <c r="J9" s="508"/>
      <c r="K9" s="376">
        <v>44574</v>
      </c>
      <c r="L9" s="376" t="s">
        <v>729</v>
      </c>
      <c r="M9" s="755">
        <v>1500</v>
      </c>
      <c r="N9" s="755">
        <v>1500</v>
      </c>
      <c r="O9" s="377" t="s">
        <v>730</v>
      </c>
      <c r="P9" s="760">
        <f t="shared" si="0"/>
        <v>18000</v>
      </c>
      <c r="Q9" s="760">
        <f t="shared" si="1"/>
        <v>9000</v>
      </c>
    </row>
    <row r="10" spans="1:22" s="509" customFormat="1" ht="24" x14ac:dyDescent="0.2">
      <c r="A10" s="497" t="s">
        <v>724</v>
      </c>
      <c r="B10" s="497" t="s">
        <v>725</v>
      </c>
      <c r="C10" s="766" t="s">
        <v>742</v>
      </c>
      <c r="D10" s="378" t="s">
        <v>743</v>
      </c>
      <c r="E10" s="378">
        <v>20367086549</v>
      </c>
      <c r="F10" s="377" t="s">
        <v>728</v>
      </c>
      <c r="G10" s="500">
        <v>2013444</v>
      </c>
      <c r="H10" s="501">
        <v>300</v>
      </c>
      <c r="I10" s="508"/>
      <c r="J10" s="508"/>
      <c r="K10" s="376">
        <v>44001</v>
      </c>
      <c r="L10" s="376" t="s">
        <v>729</v>
      </c>
      <c r="M10" s="755">
        <v>5162.3100000000004</v>
      </c>
      <c r="N10" s="755">
        <v>5187.67</v>
      </c>
      <c r="O10" s="377" t="s">
        <v>730</v>
      </c>
      <c r="P10" s="760">
        <f t="shared" si="0"/>
        <v>61947.72</v>
      </c>
      <c r="Q10" s="760">
        <f t="shared" si="1"/>
        <v>31126.02</v>
      </c>
    </row>
    <row r="11" spans="1:22" s="509" customFormat="1" ht="24" x14ac:dyDescent="0.2">
      <c r="A11" s="497" t="s">
        <v>724</v>
      </c>
      <c r="B11" s="497" t="s">
        <v>725</v>
      </c>
      <c r="C11" s="766" t="s">
        <v>744</v>
      </c>
      <c r="D11" s="378" t="s">
        <v>1205</v>
      </c>
      <c r="E11" s="378">
        <v>10168055922</v>
      </c>
      <c r="F11" s="377" t="s">
        <v>728</v>
      </c>
      <c r="G11" s="500" t="s">
        <v>745</v>
      </c>
      <c r="H11" s="501">
        <v>133</v>
      </c>
      <c r="I11" s="508"/>
      <c r="J11" s="508"/>
      <c r="K11" s="376">
        <v>44144</v>
      </c>
      <c r="L11" s="376" t="s">
        <v>729</v>
      </c>
      <c r="M11" s="755">
        <v>2053.77</v>
      </c>
      <c r="N11" s="755">
        <v>2091.79</v>
      </c>
      <c r="O11" s="377" t="s">
        <v>730</v>
      </c>
      <c r="P11" s="760">
        <f t="shared" si="0"/>
        <v>24645.239999999998</v>
      </c>
      <c r="Q11" s="760">
        <f t="shared" si="1"/>
        <v>12550.74</v>
      </c>
    </row>
    <row r="12" spans="1:22" s="509" customFormat="1" x14ac:dyDescent="0.2">
      <c r="A12" s="497" t="s">
        <v>724</v>
      </c>
      <c r="B12" s="497" t="s">
        <v>725</v>
      </c>
      <c r="C12" s="766" t="s">
        <v>746</v>
      </c>
      <c r="D12" s="377" t="s">
        <v>747</v>
      </c>
      <c r="E12" s="377">
        <v>10165290831</v>
      </c>
      <c r="F12" s="377" t="s">
        <v>728</v>
      </c>
      <c r="G12" s="500">
        <v>2199749</v>
      </c>
      <c r="H12" s="501">
        <v>160</v>
      </c>
      <c r="I12" s="508"/>
      <c r="J12" s="508"/>
      <c r="K12" s="376">
        <v>44148</v>
      </c>
      <c r="L12" s="376" t="s">
        <v>729</v>
      </c>
      <c r="M12" s="755">
        <v>1500</v>
      </c>
      <c r="N12" s="755">
        <v>2400</v>
      </c>
      <c r="O12" s="377" t="s">
        <v>730</v>
      </c>
      <c r="P12" s="760">
        <f t="shared" si="0"/>
        <v>18000</v>
      </c>
      <c r="Q12" s="760">
        <f t="shared" si="1"/>
        <v>14400</v>
      </c>
    </row>
    <row r="13" spans="1:22" s="509" customFormat="1" x14ac:dyDescent="0.2">
      <c r="A13" s="497" t="s">
        <v>724</v>
      </c>
      <c r="B13" s="497" t="s">
        <v>725</v>
      </c>
      <c r="C13" s="766" t="s">
        <v>748</v>
      </c>
      <c r="D13" s="377" t="s">
        <v>749</v>
      </c>
      <c r="E13" s="377">
        <v>10028512401</v>
      </c>
      <c r="F13" s="377" t="s">
        <v>728</v>
      </c>
      <c r="G13" s="500">
        <v>29044</v>
      </c>
      <c r="H13" s="501">
        <v>80</v>
      </c>
      <c r="I13" s="508"/>
      <c r="J13" s="508"/>
      <c r="K13" s="376">
        <v>44286</v>
      </c>
      <c r="L13" s="376" t="s">
        <v>729</v>
      </c>
      <c r="M13" s="755">
        <v>1800</v>
      </c>
      <c r="N13" s="755">
        <v>1800</v>
      </c>
      <c r="O13" s="377" t="s">
        <v>730</v>
      </c>
      <c r="P13" s="760">
        <f t="shared" si="0"/>
        <v>21600</v>
      </c>
      <c r="Q13" s="760">
        <f t="shared" si="1"/>
        <v>10800</v>
      </c>
    </row>
    <row r="14" spans="1:22" s="509" customFormat="1" ht="24" x14ac:dyDescent="0.2">
      <c r="A14" s="497" t="s">
        <v>724</v>
      </c>
      <c r="B14" s="497" t="s">
        <v>725</v>
      </c>
      <c r="C14" s="766" t="s">
        <v>750</v>
      </c>
      <c r="D14" s="378" t="s">
        <v>1206</v>
      </c>
      <c r="E14" s="378">
        <v>10409027453</v>
      </c>
      <c r="F14" s="377" t="s">
        <v>728</v>
      </c>
      <c r="G14" s="500">
        <v>11001688</v>
      </c>
      <c r="H14" s="501">
        <v>400</v>
      </c>
      <c r="I14" s="508"/>
      <c r="J14" s="508"/>
      <c r="K14" s="376">
        <v>44135</v>
      </c>
      <c r="L14" s="376" t="s">
        <v>729</v>
      </c>
      <c r="M14" s="755">
        <v>4000</v>
      </c>
      <c r="N14" s="755">
        <v>4000</v>
      </c>
      <c r="O14" s="377" t="s">
        <v>730</v>
      </c>
      <c r="P14" s="760">
        <f t="shared" si="0"/>
        <v>48000</v>
      </c>
      <c r="Q14" s="760">
        <f t="shared" si="1"/>
        <v>24000</v>
      </c>
    </row>
    <row r="15" spans="1:22" s="509" customFormat="1" x14ac:dyDescent="0.2">
      <c r="A15" s="497" t="s">
        <v>724</v>
      </c>
      <c r="B15" s="497" t="s">
        <v>725</v>
      </c>
      <c r="C15" s="766" t="s">
        <v>751</v>
      </c>
      <c r="D15" s="377" t="s">
        <v>752</v>
      </c>
      <c r="E15" s="377">
        <v>10190900148</v>
      </c>
      <c r="F15" s="377" t="s">
        <v>728</v>
      </c>
      <c r="G15" s="500" t="s">
        <v>753</v>
      </c>
      <c r="H15" s="502">
        <v>105.2</v>
      </c>
      <c r="I15" s="508"/>
      <c r="J15" s="508"/>
      <c r="K15" s="376">
        <v>44043</v>
      </c>
      <c r="L15" s="376" t="s">
        <v>729</v>
      </c>
      <c r="M15" s="755">
        <v>1500</v>
      </c>
      <c r="N15" s="755">
        <v>1500</v>
      </c>
      <c r="O15" s="377" t="s">
        <v>730</v>
      </c>
      <c r="P15" s="760">
        <f t="shared" si="0"/>
        <v>18000</v>
      </c>
      <c r="Q15" s="760">
        <f t="shared" si="1"/>
        <v>9000</v>
      </c>
    </row>
    <row r="16" spans="1:22" s="509" customFormat="1" ht="24" x14ac:dyDescent="0.2">
      <c r="A16" s="497" t="s">
        <v>724</v>
      </c>
      <c r="B16" s="497" t="s">
        <v>725</v>
      </c>
      <c r="C16" s="766" t="s">
        <v>754</v>
      </c>
      <c r="D16" s="377" t="s">
        <v>755</v>
      </c>
      <c r="E16" s="377">
        <v>10275748442</v>
      </c>
      <c r="F16" s="377" t="s">
        <v>728</v>
      </c>
      <c r="G16" s="500">
        <v>11088437</v>
      </c>
      <c r="H16" s="502">
        <v>159</v>
      </c>
      <c r="I16" s="508"/>
      <c r="J16" s="508"/>
      <c r="K16" s="376">
        <v>44056</v>
      </c>
      <c r="L16" s="376" t="s">
        <v>729</v>
      </c>
      <c r="M16" s="755">
        <v>1562.51</v>
      </c>
      <c r="N16" s="755">
        <v>1562.51</v>
      </c>
      <c r="O16" s="377" t="s">
        <v>730</v>
      </c>
      <c r="P16" s="760">
        <f t="shared" si="0"/>
        <v>18750.12</v>
      </c>
      <c r="Q16" s="760">
        <f t="shared" si="1"/>
        <v>9375.06</v>
      </c>
    </row>
    <row r="17" spans="1:17" s="509" customFormat="1" ht="24" x14ac:dyDescent="0.2">
      <c r="A17" s="497" t="s">
        <v>724</v>
      </c>
      <c r="B17" s="497" t="s">
        <v>725</v>
      </c>
      <c r="C17" s="766" t="s">
        <v>756</v>
      </c>
      <c r="D17" s="377" t="s">
        <v>757</v>
      </c>
      <c r="E17" s="377">
        <v>10401314011</v>
      </c>
      <c r="F17" s="377" t="s">
        <v>728</v>
      </c>
      <c r="G17" s="500">
        <v>11057782</v>
      </c>
      <c r="H17" s="502">
        <v>303.73</v>
      </c>
      <c r="I17" s="508"/>
      <c r="J17" s="508"/>
      <c r="K17" s="376">
        <v>43941</v>
      </c>
      <c r="L17" s="376" t="s">
        <v>729</v>
      </c>
      <c r="M17" s="755">
        <v>4015.81</v>
      </c>
      <c r="N17" s="755">
        <v>4015.81</v>
      </c>
      <c r="O17" s="377" t="s">
        <v>730</v>
      </c>
      <c r="P17" s="760">
        <f t="shared" si="0"/>
        <v>48189.72</v>
      </c>
      <c r="Q17" s="760">
        <f t="shared" si="1"/>
        <v>24094.86</v>
      </c>
    </row>
    <row r="18" spans="1:17" s="509" customFormat="1" ht="36" x14ac:dyDescent="0.2">
      <c r="A18" s="497" t="s">
        <v>724</v>
      </c>
      <c r="B18" s="497" t="s">
        <v>725</v>
      </c>
      <c r="C18" s="766" t="s">
        <v>758</v>
      </c>
      <c r="D18" s="378" t="s">
        <v>1207</v>
      </c>
      <c r="E18" s="378">
        <v>10178461767</v>
      </c>
      <c r="F18" s="377" t="s">
        <v>728</v>
      </c>
      <c r="G18" s="500">
        <v>3017110</v>
      </c>
      <c r="H18" s="502">
        <v>735.5</v>
      </c>
      <c r="I18" s="508"/>
      <c r="J18" s="508"/>
      <c r="K18" s="376">
        <v>44074</v>
      </c>
      <c r="L18" s="376" t="s">
        <v>729</v>
      </c>
      <c r="M18" s="755">
        <v>9146.34</v>
      </c>
      <c r="N18" s="755">
        <v>9309.3700000000008</v>
      </c>
      <c r="O18" s="377" t="s">
        <v>730</v>
      </c>
      <c r="P18" s="760">
        <f t="shared" si="0"/>
        <v>109756.08</v>
      </c>
      <c r="Q18" s="760">
        <f t="shared" si="1"/>
        <v>55856.22</v>
      </c>
    </row>
    <row r="19" spans="1:17" s="509" customFormat="1" ht="24" x14ac:dyDescent="0.2">
      <c r="A19" s="497" t="s">
        <v>724</v>
      </c>
      <c r="B19" s="497" t="s">
        <v>725</v>
      </c>
      <c r="C19" s="766" t="s">
        <v>759</v>
      </c>
      <c r="D19" s="377" t="s">
        <v>760</v>
      </c>
      <c r="E19" s="377">
        <v>10181002803</v>
      </c>
      <c r="F19" s="377" t="s">
        <v>728</v>
      </c>
      <c r="G19" s="500">
        <v>11013833</v>
      </c>
      <c r="H19" s="502">
        <v>279.8</v>
      </c>
      <c r="I19" s="508"/>
      <c r="J19" s="508"/>
      <c r="K19" s="376">
        <v>44861</v>
      </c>
      <c r="L19" s="376" t="s">
        <v>729</v>
      </c>
      <c r="M19" s="755">
        <v>4688.37</v>
      </c>
      <c r="N19" s="755">
        <v>4990</v>
      </c>
      <c r="O19" s="377" t="s">
        <v>730</v>
      </c>
      <c r="P19" s="760">
        <f t="shared" si="0"/>
        <v>56260.44</v>
      </c>
      <c r="Q19" s="760">
        <f t="shared" si="1"/>
        <v>29940</v>
      </c>
    </row>
    <row r="20" spans="1:17" s="509" customFormat="1" ht="24" x14ac:dyDescent="0.2">
      <c r="A20" s="497" t="s">
        <v>724</v>
      </c>
      <c r="B20" s="497" t="s">
        <v>725</v>
      </c>
      <c r="C20" s="766" t="s">
        <v>761</v>
      </c>
      <c r="D20" s="378" t="s">
        <v>1208</v>
      </c>
      <c r="E20" s="377">
        <v>10279093106</v>
      </c>
      <c r="F20" s="377" t="s">
        <v>728</v>
      </c>
      <c r="G20" s="500" t="s">
        <v>762</v>
      </c>
      <c r="H20" s="502">
        <v>113.5</v>
      </c>
      <c r="I20" s="508"/>
      <c r="J20" s="508"/>
      <c r="K20" s="376">
        <v>44469</v>
      </c>
      <c r="L20" s="376" t="s">
        <v>729</v>
      </c>
      <c r="M20" s="755">
        <v>900</v>
      </c>
      <c r="N20" s="755">
        <v>900</v>
      </c>
      <c r="O20" s="377" t="s">
        <v>730</v>
      </c>
      <c r="P20" s="760">
        <f t="shared" si="0"/>
        <v>10800</v>
      </c>
      <c r="Q20" s="760">
        <f t="shared" si="1"/>
        <v>5400</v>
      </c>
    </row>
    <row r="21" spans="1:17" s="509" customFormat="1" x14ac:dyDescent="0.2">
      <c r="A21" s="497" t="s">
        <v>724</v>
      </c>
      <c r="B21" s="497" t="s">
        <v>725</v>
      </c>
      <c r="C21" s="766" t="s">
        <v>763</v>
      </c>
      <c r="D21" s="377" t="s">
        <v>764</v>
      </c>
      <c r="E21" s="377">
        <v>10180832683</v>
      </c>
      <c r="F21" s="377" t="s">
        <v>728</v>
      </c>
      <c r="G21" s="500">
        <v>11063090</v>
      </c>
      <c r="H21" s="502">
        <v>130</v>
      </c>
      <c r="I21" s="508"/>
      <c r="J21" s="508"/>
      <c r="K21" s="376">
        <v>44681</v>
      </c>
      <c r="L21" s="376" t="s">
        <v>729</v>
      </c>
      <c r="M21" s="755">
        <v>1800</v>
      </c>
      <c r="N21" s="755">
        <v>1800</v>
      </c>
      <c r="O21" s="377" t="s">
        <v>730</v>
      </c>
      <c r="P21" s="760">
        <f t="shared" si="0"/>
        <v>21600</v>
      </c>
      <c r="Q21" s="760">
        <f t="shared" si="1"/>
        <v>10800</v>
      </c>
    </row>
    <row r="22" spans="1:17" s="509" customFormat="1" x14ac:dyDescent="0.2">
      <c r="A22" s="497" t="s">
        <v>724</v>
      </c>
      <c r="B22" s="497" t="s">
        <v>725</v>
      </c>
      <c r="C22" s="766" t="s">
        <v>765</v>
      </c>
      <c r="D22" s="377" t="s">
        <v>766</v>
      </c>
      <c r="E22" s="377">
        <v>10266371417</v>
      </c>
      <c r="F22" s="377" t="s">
        <v>728</v>
      </c>
      <c r="G22" s="503" t="s">
        <v>767</v>
      </c>
      <c r="H22" s="502">
        <v>175.2</v>
      </c>
      <c r="I22" s="508"/>
      <c r="J22" s="508"/>
      <c r="K22" s="376">
        <v>43786</v>
      </c>
      <c r="L22" s="376" t="s">
        <v>729</v>
      </c>
      <c r="M22" s="755">
        <v>1667.24</v>
      </c>
      <c r="N22" s="755">
        <v>1667.24</v>
      </c>
      <c r="O22" s="377" t="s">
        <v>730</v>
      </c>
      <c r="P22" s="760">
        <f t="shared" si="0"/>
        <v>20006.88</v>
      </c>
      <c r="Q22" s="760">
        <v>0</v>
      </c>
    </row>
    <row r="23" spans="1:17" s="509" customFormat="1" ht="24" x14ac:dyDescent="0.2">
      <c r="A23" s="497" t="s">
        <v>724</v>
      </c>
      <c r="B23" s="497" t="s">
        <v>725</v>
      </c>
      <c r="C23" s="766" t="s">
        <v>768</v>
      </c>
      <c r="D23" s="378" t="s">
        <v>1209</v>
      </c>
      <c r="E23" s="378">
        <v>10074471019</v>
      </c>
      <c r="F23" s="377" t="s">
        <v>728</v>
      </c>
      <c r="G23" s="500" t="s">
        <v>769</v>
      </c>
      <c r="H23" s="502">
        <v>124.8</v>
      </c>
      <c r="I23" s="508"/>
      <c r="J23" s="508"/>
      <c r="K23" s="376">
        <v>44923</v>
      </c>
      <c r="L23" s="376" t="s">
        <v>729</v>
      </c>
      <c r="M23" s="755">
        <v>1850</v>
      </c>
      <c r="N23" s="755">
        <v>1850</v>
      </c>
      <c r="O23" s="377" t="s">
        <v>730</v>
      </c>
      <c r="P23" s="760">
        <f t="shared" si="0"/>
        <v>22200</v>
      </c>
      <c r="Q23" s="760">
        <f t="shared" ref="Q23:Q38" si="2">+N23*6</f>
        <v>11100</v>
      </c>
    </row>
    <row r="24" spans="1:17" s="509" customFormat="1" x14ac:dyDescent="0.2">
      <c r="A24" s="497" t="s">
        <v>724</v>
      </c>
      <c r="B24" s="497" t="s">
        <v>725</v>
      </c>
      <c r="C24" s="766" t="s">
        <v>770</v>
      </c>
      <c r="D24" s="377" t="s">
        <v>771</v>
      </c>
      <c r="E24" s="377">
        <v>10269316093</v>
      </c>
      <c r="F24" s="377" t="s">
        <v>728</v>
      </c>
      <c r="G24" s="500" t="s">
        <v>772</v>
      </c>
      <c r="H24" s="502">
        <v>86.5</v>
      </c>
      <c r="I24" s="508"/>
      <c r="J24" s="508"/>
      <c r="K24" s="376">
        <v>44196</v>
      </c>
      <c r="L24" s="376" t="s">
        <v>729</v>
      </c>
      <c r="M24" s="755">
        <v>1745.79</v>
      </c>
      <c r="N24" s="755">
        <v>1775.52</v>
      </c>
      <c r="O24" s="377" t="s">
        <v>730</v>
      </c>
      <c r="P24" s="760">
        <f t="shared" si="0"/>
        <v>20949.48</v>
      </c>
      <c r="Q24" s="760">
        <f t="shared" si="2"/>
        <v>10653.119999999999</v>
      </c>
    </row>
    <row r="25" spans="1:17" s="509" customFormat="1" x14ac:dyDescent="0.2">
      <c r="A25" s="497" t="s">
        <v>724</v>
      </c>
      <c r="B25" s="497" t="s">
        <v>725</v>
      </c>
      <c r="C25" s="766" t="s">
        <v>773</v>
      </c>
      <c r="D25" s="377" t="s">
        <v>774</v>
      </c>
      <c r="E25" s="377">
        <v>10188260735</v>
      </c>
      <c r="F25" s="377" t="s">
        <v>728</v>
      </c>
      <c r="G25" s="500" t="s">
        <v>775</v>
      </c>
      <c r="H25" s="502">
        <v>60</v>
      </c>
      <c r="I25" s="508"/>
      <c r="J25" s="508"/>
      <c r="K25" s="376">
        <v>44196</v>
      </c>
      <c r="L25" s="376" t="s">
        <v>729</v>
      </c>
      <c r="M25" s="755">
        <v>0</v>
      </c>
      <c r="N25" s="755">
        <v>1100</v>
      </c>
      <c r="O25" s="377" t="s">
        <v>730</v>
      </c>
      <c r="P25" s="760">
        <f t="shared" si="0"/>
        <v>0</v>
      </c>
      <c r="Q25" s="760">
        <f t="shared" si="2"/>
        <v>6600</v>
      </c>
    </row>
    <row r="26" spans="1:17" s="509" customFormat="1" x14ac:dyDescent="0.2">
      <c r="A26" s="497" t="s">
        <v>724</v>
      </c>
      <c r="B26" s="497" t="s">
        <v>725</v>
      </c>
      <c r="C26" s="766" t="s">
        <v>776</v>
      </c>
      <c r="D26" s="377" t="s">
        <v>777</v>
      </c>
      <c r="E26" s="377">
        <v>10805420451</v>
      </c>
      <c r="F26" s="377" t="s">
        <v>728</v>
      </c>
      <c r="G26" s="500" t="s">
        <v>778</v>
      </c>
      <c r="H26" s="502">
        <v>125</v>
      </c>
      <c r="I26" s="508"/>
      <c r="J26" s="508"/>
      <c r="K26" s="376">
        <v>44135</v>
      </c>
      <c r="L26" s="376" t="s">
        <v>729</v>
      </c>
      <c r="M26" s="755">
        <v>1800</v>
      </c>
      <c r="N26" s="755">
        <v>1800</v>
      </c>
      <c r="O26" s="377" t="s">
        <v>730</v>
      </c>
      <c r="P26" s="760">
        <f t="shared" si="0"/>
        <v>21600</v>
      </c>
      <c r="Q26" s="760">
        <f t="shared" si="2"/>
        <v>10800</v>
      </c>
    </row>
    <row r="27" spans="1:17" s="509" customFormat="1" x14ac:dyDescent="0.2">
      <c r="A27" s="497" t="s">
        <v>724</v>
      </c>
      <c r="B27" s="497" t="s">
        <v>725</v>
      </c>
      <c r="C27" s="766" t="s">
        <v>779</v>
      </c>
      <c r="D27" s="377" t="s">
        <v>780</v>
      </c>
      <c r="E27" s="377">
        <v>10008032837</v>
      </c>
      <c r="F27" s="377" t="s">
        <v>728</v>
      </c>
      <c r="G27" s="500" t="s">
        <v>781</v>
      </c>
      <c r="H27" s="502">
        <v>218.5</v>
      </c>
      <c r="I27" s="508"/>
      <c r="J27" s="508"/>
      <c r="K27" s="376">
        <v>44592</v>
      </c>
      <c r="L27" s="376" t="s">
        <v>729</v>
      </c>
      <c r="M27" s="755">
        <v>4000</v>
      </c>
      <c r="N27" s="755">
        <v>4000</v>
      </c>
      <c r="O27" s="377" t="s">
        <v>730</v>
      </c>
      <c r="P27" s="760">
        <f t="shared" si="0"/>
        <v>48000</v>
      </c>
      <c r="Q27" s="760">
        <f t="shared" si="2"/>
        <v>24000</v>
      </c>
    </row>
    <row r="28" spans="1:17" s="509" customFormat="1" x14ac:dyDescent="0.2">
      <c r="A28" s="497" t="s">
        <v>724</v>
      </c>
      <c r="B28" s="497" t="s">
        <v>725</v>
      </c>
      <c r="C28" s="766" t="s">
        <v>782</v>
      </c>
      <c r="D28" s="377" t="s">
        <v>783</v>
      </c>
      <c r="E28" s="377">
        <v>10010608606</v>
      </c>
      <c r="F28" s="377" t="s">
        <v>728</v>
      </c>
      <c r="G28" s="500">
        <v>5006172</v>
      </c>
      <c r="H28" s="502">
        <v>702</v>
      </c>
      <c r="I28" s="508"/>
      <c r="J28" s="508"/>
      <c r="K28" s="376">
        <v>44269</v>
      </c>
      <c r="L28" s="376" t="s">
        <v>729</v>
      </c>
      <c r="M28" s="755">
        <v>18000</v>
      </c>
      <c r="N28" s="755">
        <v>18000</v>
      </c>
      <c r="O28" s="377" t="s">
        <v>730</v>
      </c>
      <c r="P28" s="760">
        <f t="shared" si="0"/>
        <v>216000</v>
      </c>
      <c r="Q28" s="760">
        <f t="shared" si="2"/>
        <v>108000</v>
      </c>
    </row>
    <row r="29" spans="1:17" s="509" customFormat="1" x14ac:dyDescent="0.2">
      <c r="A29" s="497" t="s">
        <v>724</v>
      </c>
      <c r="B29" s="497" t="s">
        <v>725</v>
      </c>
      <c r="C29" s="766" t="s">
        <v>784</v>
      </c>
      <c r="D29" s="377" t="s">
        <v>785</v>
      </c>
      <c r="E29" s="377">
        <v>10010226096</v>
      </c>
      <c r="F29" s="377" t="s">
        <v>728</v>
      </c>
      <c r="G29" s="500">
        <v>11007639</v>
      </c>
      <c r="H29" s="502">
        <v>299.81</v>
      </c>
      <c r="I29" s="508"/>
      <c r="J29" s="508"/>
      <c r="K29" s="376">
        <v>44518</v>
      </c>
      <c r="L29" s="376" t="s">
        <v>729</v>
      </c>
      <c r="M29" s="755">
        <v>2500</v>
      </c>
      <c r="N29" s="755">
        <v>2450</v>
      </c>
      <c r="O29" s="377" t="s">
        <v>730</v>
      </c>
      <c r="P29" s="760">
        <f t="shared" si="0"/>
        <v>30000</v>
      </c>
      <c r="Q29" s="760">
        <f t="shared" si="2"/>
        <v>14700</v>
      </c>
    </row>
    <row r="30" spans="1:17" s="509" customFormat="1" ht="24" x14ac:dyDescent="0.2">
      <c r="A30" s="497" t="s">
        <v>724</v>
      </c>
      <c r="B30" s="497" t="s">
        <v>725</v>
      </c>
      <c r="C30" s="766" t="s">
        <v>786</v>
      </c>
      <c r="D30" s="378" t="s">
        <v>1210</v>
      </c>
      <c r="E30" s="377">
        <v>10011392895</v>
      </c>
      <c r="F30" s="377" t="s">
        <v>728</v>
      </c>
      <c r="G30" s="500" t="s">
        <v>787</v>
      </c>
      <c r="H30" s="502">
        <v>50</v>
      </c>
      <c r="I30" s="508"/>
      <c r="J30" s="508"/>
      <c r="K30" s="376">
        <v>44215</v>
      </c>
      <c r="L30" s="376" t="s">
        <v>729</v>
      </c>
      <c r="M30" s="755">
        <v>1286.8</v>
      </c>
      <c r="N30" s="755">
        <v>1286.8</v>
      </c>
      <c r="O30" s="377" t="s">
        <v>730</v>
      </c>
      <c r="P30" s="760">
        <f t="shared" si="0"/>
        <v>15441.599999999999</v>
      </c>
      <c r="Q30" s="760">
        <f t="shared" si="2"/>
        <v>7720.7999999999993</v>
      </c>
    </row>
    <row r="31" spans="1:17" s="509" customFormat="1" ht="24" x14ac:dyDescent="0.2">
      <c r="A31" s="497" t="s">
        <v>724</v>
      </c>
      <c r="B31" s="497" t="s">
        <v>725</v>
      </c>
      <c r="C31" s="766" t="s">
        <v>788</v>
      </c>
      <c r="D31" s="378" t="s">
        <v>1211</v>
      </c>
      <c r="E31" s="378">
        <v>10452134298</v>
      </c>
      <c r="F31" s="377" t="s">
        <v>728</v>
      </c>
      <c r="G31" s="500">
        <v>2003774</v>
      </c>
      <c r="H31" s="502">
        <v>210</v>
      </c>
      <c r="I31" s="508"/>
      <c r="J31" s="508"/>
      <c r="K31" s="376">
        <v>44159</v>
      </c>
      <c r="L31" s="376" t="s">
        <v>729</v>
      </c>
      <c r="M31" s="755">
        <v>1852.97</v>
      </c>
      <c r="N31" s="755">
        <v>1852.97</v>
      </c>
      <c r="O31" s="377" t="s">
        <v>730</v>
      </c>
      <c r="P31" s="760">
        <f t="shared" si="0"/>
        <v>22235.64</v>
      </c>
      <c r="Q31" s="760">
        <f t="shared" si="2"/>
        <v>11117.82</v>
      </c>
    </row>
    <row r="32" spans="1:17" s="509" customFormat="1" ht="24" x14ac:dyDescent="0.2">
      <c r="A32" s="497" t="s">
        <v>724</v>
      </c>
      <c r="B32" s="497" t="s">
        <v>725</v>
      </c>
      <c r="C32" s="766" t="s">
        <v>789</v>
      </c>
      <c r="D32" s="378" t="s">
        <v>790</v>
      </c>
      <c r="E32" s="378">
        <v>10009031672</v>
      </c>
      <c r="F32" s="377" t="s">
        <v>728</v>
      </c>
      <c r="G32" s="500" t="s">
        <v>791</v>
      </c>
      <c r="H32" s="502">
        <v>51.66</v>
      </c>
      <c r="I32" s="508"/>
      <c r="J32" s="508"/>
      <c r="K32" s="376">
        <v>45016</v>
      </c>
      <c r="L32" s="376" t="s">
        <v>729</v>
      </c>
      <c r="M32" s="755">
        <v>1200</v>
      </c>
      <c r="N32" s="755">
        <v>1241.24</v>
      </c>
      <c r="O32" s="377" t="s">
        <v>730</v>
      </c>
      <c r="P32" s="760">
        <f t="shared" si="0"/>
        <v>14400</v>
      </c>
      <c r="Q32" s="760">
        <f t="shared" si="2"/>
        <v>7447.4400000000005</v>
      </c>
    </row>
    <row r="33" spans="1:17" s="509" customFormat="1" ht="24" x14ac:dyDescent="0.2">
      <c r="A33" s="497" t="s">
        <v>724</v>
      </c>
      <c r="B33" s="497" t="s">
        <v>725</v>
      </c>
      <c r="C33" s="766" t="s">
        <v>792</v>
      </c>
      <c r="D33" s="378" t="s">
        <v>1212</v>
      </c>
      <c r="E33" s="378">
        <v>10009648343</v>
      </c>
      <c r="F33" s="377" t="s">
        <v>728</v>
      </c>
      <c r="G33" s="500">
        <v>11000946</v>
      </c>
      <c r="H33" s="502">
        <v>280</v>
      </c>
      <c r="I33" s="508"/>
      <c r="J33" s="508"/>
      <c r="K33" s="376">
        <v>44223</v>
      </c>
      <c r="L33" s="376" t="s">
        <v>729</v>
      </c>
      <c r="M33" s="755">
        <v>2205.0500000000002</v>
      </c>
      <c r="N33" s="755">
        <v>2205.0500000000002</v>
      </c>
      <c r="O33" s="377" t="s">
        <v>730</v>
      </c>
      <c r="P33" s="760">
        <f t="shared" si="0"/>
        <v>26460.600000000002</v>
      </c>
      <c r="Q33" s="760">
        <f t="shared" si="2"/>
        <v>13230.300000000001</v>
      </c>
    </row>
    <row r="34" spans="1:17" s="509" customFormat="1" ht="24" x14ac:dyDescent="0.2">
      <c r="A34" s="497" t="s">
        <v>724</v>
      </c>
      <c r="B34" s="497" t="s">
        <v>725</v>
      </c>
      <c r="C34" s="766" t="s">
        <v>793</v>
      </c>
      <c r="D34" s="378" t="s">
        <v>1213</v>
      </c>
      <c r="E34" s="378">
        <v>10008404637</v>
      </c>
      <c r="F34" s="377" t="s">
        <v>728</v>
      </c>
      <c r="G34" s="500" t="s">
        <v>794</v>
      </c>
      <c r="H34" s="502">
        <v>53.27</v>
      </c>
      <c r="I34" s="508"/>
      <c r="J34" s="508"/>
      <c r="K34" s="376">
        <v>44097</v>
      </c>
      <c r="L34" s="376" t="s">
        <v>729</v>
      </c>
      <c r="M34" s="755">
        <v>793.31</v>
      </c>
      <c r="N34" s="755">
        <v>800.69</v>
      </c>
      <c r="O34" s="377" t="s">
        <v>730</v>
      </c>
      <c r="P34" s="760">
        <f t="shared" si="0"/>
        <v>9519.7199999999993</v>
      </c>
      <c r="Q34" s="760">
        <f t="shared" si="2"/>
        <v>4804.1400000000003</v>
      </c>
    </row>
    <row r="35" spans="1:17" s="509" customFormat="1" x14ac:dyDescent="0.2">
      <c r="A35" s="497" t="s">
        <v>724</v>
      </c>
      <c r="B35" s="497" t="s">
        <v>725</v>
      </c>
      <c r="C35" s="766" t="s">
        <v>795</v>
      </c>
      <c r="D35" s="377" t="s">
        <v>796</v>
      </c>
      <c r="E35" s="377">
        <v>10225068718</v>
      </c>
      <c r="F35" s="377" t="s">
        <v>728</v>
      </c>
      <c r="G35" s="500">
        <v>11024113</v>
      </c>
      <c r="H35" s="502">
        <v>645</v>
      </c>
      <c r="I35" s="508"/>
      <c r="J35" s="508"/>
      <c r="K35" s="376">
        <v>44651</v>
      </c>
      <c r="L35" s="376" t="s">
        <v>729</v>
      </c>
      <c r="M35" s="755">
        <v>6000</v>
      </c>
      <c r="N35" s="755">
        <v>6000</v>
      </c>
      <c r="O35" s="377" t="s">
        <v>730</v>
      </c>
      <c r="P35" s="760">
        <f t="shared" si="0"/>
        <v>72000</v>
      </c>
      <c r="Q35" s="760">
        <f t="shared" si="2"/>
        <v>36000</v>
      </c>
    </row>
    <row r="36" spans="1:17" s="509" customFormat="1" ht="24" x14ac:dyDescent="0.2">
      <c r="A36" s="497" t="s">
        <v>724</v>
      </c>
      <c r="B36" s="497" t="s">
        <v>725</v>
      </c>
      <c r="C36" s="766" t="s">
        <v>797</v>
      </c>
      <c r="D36" s="378" t="s">
        <v>798</v>
      </c>
      <c r="E36" s="378">
        <v>10228638728</v>
      </c>
      <c r="F36" s="377" t="s">
        <v>728</v>
      </c>
      <c r="G36" s="500" t="s">
        <v>799</v>
      </c>
      <c r="H36" s="502">
        <v>45.9</v>
      </c>
      <c r="I36" s="508"/>
      <c r="J36" s="508"/>
      <c r="K36" s="376">
        <v>44255</v>
      </c>
      <c r="L36" s="376" t="s">
        <v>729</v>
      </c>
      <c r="M36" s="755">
        <v>300</v>
      </c>
      <c r="N36" s="755">
        <v>300</v>
      </c>
      <c r="O36" s="377" t="s">
        <v>730</v>
      </c>
      <c r="P36" s="760">
        <f t="shared" si="0"/>
        <v>3600</v>
      </c>
      <c r="Q36" s="760">
        <f t="shared" si="2"/>
        <v>1800</v>
      </c>
    </row>
    <row r="37" spans="1:17" s="509" customFormat="1" ht="24" x14ac:dyDescent="0.2">
      <c r="A37" s="497" t="s">
        <v>724</v>
      </c>
      <c r="B37" s="497" t="s">
        <v>725</v>
      </c>
      <c r="C37" s="766" t="s">
        <v>800</v>
      </c>
      <c r="D37" s="378" t="s">
        <v>798</v>
      </c>
      <c r="E37" s="377">
        <v>10435668360</v>
      </c>
      <c r="F37" s="377" t="s">
        <v>728</v>
      </c>
      <c r="G37" s="500">
        <v>11039013</v>
      </c>
      <c r="H37" s="502">
        <v>150</v>
      </c>
      <c r="I37" s="508"/>
      <c r="J37" s="508"/>
      <c r="K37" s="376">
        <v>44867</v>
      </c>
      <c r="L37" s="376" t="s">
        <v>729</v>
      </c>
      <c r="M37" s="755">
        <v>2600</v>
      </c>
      <c r="N37" s="755">
        <v>3400</v>
      </c>
      <c r="O37" s="377" t="s">
        <v>730</v>
      </c>
      <c r="P37" s="760">
        <f t="shared" si="0"/>
        <v>31200</v>
      </c>
      <c r="Q37" s="760">
        <f t="shared" si="2"/>
        <v>20400</v>
      </c>
    </row>
    <row r="38" spans="1:17" s="509" customFormat="1" ht="24" x14ac:dyDescent="0.2">
      <c r="A38" s="497" t="s">
        <v>724</v>
      </c>
      <c r="B38" s="497" t="s">
        <v>725</v>
      </c>
      <c r="C38" s="766" t="s">
        <v>801</v>
      </c>
      <c r="D38" s="378" t="s">
        <v>802</v>
      </c>
      <c r="E38" s="378">
        <v>10288489659</v>
      </c>
      <c r="F38" s="377" t="s">
        <v>728</v>
      </c>
      <c r="G38" s="500" t="s">
        <v>803</v>
      </c>
      <c r="H38" s="502">
        <v>97.3</v>
      </c>
      <c r="I38" s="508"/>
      <c r="J38" s="508"/>
      <c r="K38" s="376">
        <v>44834</v>
      </c>
      <c r="L38" s="376" t="s">
        <v>729</v>
      </c>
      <c r="M38" s="755">
        <v>2300</v>
      </c>
      <c r="N38" s="755">
        <v>2300</v>
      </c>
      <c r="O38" s="377" t="s">
        <v>730</v>
      </c>
      <c r="P38" s="760">
        <f t="shared" si="0"/>
        <v>27600</v>
      </c>
      <c r="Q38" s="760">
        <f t="shared" si="2"/>
        <v>13800</v>
      </c>
    </row>
    <row r="39" spans="1:17" s="509" customFormat="1" x14ac:dyDescent="0.2">
      <c r="A39" s="497" t="s">
        <v>724</v>
      </c>
      <c r="B39" s="497" t="s">
        <v>725</v>
      </c>
      <c r="C39" s="766" t="s">
        <v>804</v>
      </c>
      <c r="D39" s="377" t="s">
        <v>805</v>
      </c>
      <c r="E39" s="377">
        <v>10215604824</v>
      </c>
      <c r="F39" s="377" t="s">
        <v>728</v>
      </c>
      <c r="G39" s="503">
        <v>2002132</v>
      </c>
      <c r="H39" s="502">
        <v>131.08000000000001</v>
      </c>
      <c r="I39" s="508"/>
      <c r="J39" s="508"/>
      <c r="K39" s="376">
        <v>44530</v>
      </c>
      <c r="L39" s="376" t="s">
        <v>806</v>
      </c>
      <c r="M39" s="755">
        <v>1575.59</v>
      </c>
      <c r="N39" s="755">
        <v>1575.59</v>
      </c>
      <c r="O39" s="377" t="s">
        <v>730</v>
      </c>
      <c r="P39" s="760">
        <f>+M39*12*3.4</f>
        <v>64284.071999999993</v>
      </c>
      <c r="Q39" s="760">
        <f>+N39*6*3.6</f>
        <v>34032.743999999999</v>
      </c>
    </row>
    <row r="40" spans="1:17" s="509" customFormat="1" ht="24" x14ac:dyDescent="0.2">
      <c r="A40" s="497" t="s">
        <v>724</v>
      </c>
      <c r="B40" s="497" t="s">
        <v>725</v>
      </c>
      <c r="C40" s="766" t="s">
        <v>807</v>
      </c>
      <c r="D40" s="378" t="s">
        <v>808</v>
      </c>
      <c r="E40" s="378">
        <v>10222402790</v>
      </c>
      <c r="F40" s="377" t="s">
        <v>728</v>
      </c>
      <c r="G40" s="503">
        <v>2001494</v>
      </c>
      <c r="H40" s="502">
        <v>152</v>
      </c>
      <c r="I40" s="508"/>
      <c r="J40" s="508"/>
      <c r="K40" s="376">
        <v>44439</v>
      </c>
      <c r="L40" s="376" t="s">
        <v>806</v>
      </c>
      <c r="M40" s="755">
        <v>1981.41</v>
      </c>
      <c r="N40" s="755">
        <v>1981.41</v>
      </c>
      <c r="O40" s="377" t="s">
        <v>730</v>
      </c>
      <c r="P40" s="760">
        <f>+M40*12*3.4</f>
        <v>80841.528000000006</v>
      </c>
      <c r="Q40" s="760">
        <f>+N40*6*3.6</f>
        <v>42798.456000000006</v>
      </c>
    </row>
    <row r="41" spans="1:17" s="509" customFormat="1" ht="24" x14ac:dyDescent="0.2">
      <c r="A41" s="497" t="s">
        <v>724</v>
      </c>
      <c r="B41" s="497" t="s">
        <v>725</v>
      </c>
      <c r="C41" s="766" t="s">
        <v>809</v>
      </c>
      <c r="D41" s="378" t="s">
        <v>1214</v>
      </c>
      <c r="E41" s="378">
        <v>10304138608</v>
      </c>
      <c r="F41" s="377" t="s">
        <v>728</v>
      </c>
      <c r="G41" s="500">
        <v>2007194</v>
      </c>
      <c r="H41" s="502">
        <v>401.59</v>
      </c>
      <c r="I41" s="508"/>
      <c r="J41" s="508"/>
      <c r="K41" s="376">
        <v>44347</v>
      </c>
      <c r="L41" s="376" t="s">
        <v>729</v>
      </c>
      <c r="M41" s="755">
        <v>7388.23</v>
      </c>
      <c r="N41" s="755">
        <v>7388.23</v>
      </c>
      <c r="O41" s="377" t="s">
        <v>730</v>
      </c>
      <c r="P41" s="760">
        <f t="shared" ref="P41:P84" si="3">+M41*12</f>
        <v>88658.76</v>
      </c>
      <c r="Q41" s="760">
        <f t="shared" ref="Q41:Q84" si="4">+N41*6</f>
        <v>44329.38</v>
      </c>
    </row>
    <row r="42" spans="1:17" s="509" customFormat="1" x14ac:dyDescent="0.2">
      <c r="A42" s="497" t="s">
        <v>724</v>
      </c>
      <c r="B42" s="497" t="s">
        <v>725</v>
      </c>
      <c r="C42" s="766" t="s">
        <v>810</v>
      </c>
      <c r="D42" s="377" t="s">
        <v>811</v>
      </c>
      <c r="E42" s="377">
        <v>10214386777</v>
      </c>
      <c r="F42" s="377" t="s">
        <v>728</v>
      </c>
      <c r="G42" s="500">
        <v>2010276</v>
      </c>
      <c r="H42" s="502">
        <v>922</v>
      </c>
      <c r="I42" s="508"/>
      <c r="J42" s="508"/>
      <c r="K42" s="376">
        <v>44347</v>
      </c>
      <c r="L42" s="376" t="s">
        <v>729</v>
      </c>
      <c r="M42" s="755">
        <v>20000</v>
      </c>
      <c r="N42" s="755">
        <v>20000</v>
      </c>
      <c r="O42" s="377" t="s">
        <v>730</v>
      </c>
      <c r="P42" s="760">
        <f t="shared" si="3"/>
        <v>240000</v>
      </c>
      <c r="Q42" s="760">
        <f t="shared" si="4"/>
        <v>120000</v>
      </c>
    </row>
    <row r="43" spans="1:17" s="509" customFormat="1" ht="24" x14ac:dyDescent="0.2">
      <c r="A43" s="497" t="s">
        <v>724</v>
      </c>
      <c r="B43" s="497" t="s">
        <v>725</v>
      </c>
      <c r="C43" s="766" t="s">
        <v>812</v>
      </c>
      <c r="D43" s="378" t="s">
        <v>813</v>
      </c>
      <c r="E43" s="378">
        <v>10404050619</v>
      </c>
      <c r="F43" s="377" t="s">
        <v>728</v>
      </c>
      <c r="G43" s="500">
        <v>2012548</v>
      </c>
      <c r="H43" s="502">
        <v>342.69</v>
      </c>
      <c r="I43" s="508"/>
      <c r="J43" s="508"/>
      <c r="K43" s="376">
        <v>44142</v>
      </c>
      <c r="L43" s="376" t="s">
        <v>729</v>
      </c>
      <c r="M43" s="755">
        <v>9000</v>
      </c>
      <c r="N43" s="755">
        <v>9000</v>
      </c>
      <c r="O43" s="377" t="s">
        <v>730</v>
      </c>
      <c r="P43" s="760">
        <f t="shared" si="3"/>
        <v>108000</v>
      </c>
      <c r="Q43" s="760">
        <f t="shared" si="4"/>
        <v>54000</v>
      </c>
    </row>
    <row r="44" spans="1:17" s="509" customFormat="1" ht="24" x14ac:dyDescent="0.2">
      <c r="A44" s="497" t="s">
        <v>724</v>
      </c>
      <c r="B44" s="497" t="s">
        <v>725</v>
      </c>
      <c r="C44" s="766" t="s">
        <v>814</v>
      </c>
      <c r="D44" s="377" t="s">
        <v>815</v>
      </c>
      <c r="E44" s="377">
        <v>10337388618</v>
      </c>
      <c r="F44" s="377" t="s">
        <v>728</v>
      </c>
      <c r="G44" s="503" t="s">
        <v>816</v>
      </c>
      <c r="H44" s="502">
        <v>95.74</v>
      </c>
      <c r="I44" s="508"/>
      <c r="J44" s="508"/>
      <c r="K44" s="376">
        <v>43982</v>
      </c>
      <c r="L44" s="376" t="s">
        <v>729</v>
      </c>
      <c r="M44" s="755">
        <v>1090.7</v>
      </c>
      <c r="N44" s="755">
        <v>1090.7</v>
      </c>
      <c r="O44" s="377" t="s">
        <v>730</v>
      </c>
      <c r="P44" s="760">
        <f t="shared" si="3"/>
        <v>13088.400000000001</v>
      </c>
      <c r="Q44" s="760">
        <f t="shared" si="4"/>
        <v>6544.2000000000007</v>
      </c>
    </row>
    <row r="45" spans="1:17" s="509" customFormat="1" x14ac:dyDescent="0.2">
      <c r="A45" s="497" t="s">
        <v>724</v>
      </c>
      <c r="B45" s="497" t="s">
        <v>725</v>
      </c>
      <c r="C45" s="766" t="s">
        <v>817</v>
      </c>
      <c r="D45" s="377" t="s">
        <v>818</v>
      </c>
      <c r="E45" s="377">
        <v>10457606953</v>
      </c>
      <c r="F45" s="377" t="s">
        <v>728</v>
      </c>
      <c r="G45" s="500" t="s">
        <v>819</v>
      </c>
      <c r="H45" s="502">
        <v>60.8</v>
      </c>
      <c r="I45" s="508"/>
      <c r="J45" s="508"/>
      <c r="K45" s="376">
        <v>44757</v>
      </c>
      <c r="L45" s="376" t="s">
        <v>729</v>
      </c>
      <c r="M45" s="755">
        <v>600</v>
      </c>
      <c r="N45" s="755">
        <v>850</v>
      </c>
      <c r="O45" s="377" t="s">
        <v>730</v>
      </c>
      <c r="P45" s="760">
        <f t="shared" si="3"/>
        <v>7200</v>
      </c>
      <c r="Q45" s="760">
        <f t="shared" si="4"/>
        <v>5100</v>
      </c>
    </row>
    <row r="46" spans="1:17" s="509" customFormat="1" ht="24" x14ac:dyDescent="0.2">
      <c r="A46" s="497" t="s">
        <v>724</v>
      </c>
      <c r="B46" s="497" t="s">
        <v>725</v>
      </c>
      <c r="C46" s="766" t="s">
        <v>820</v>
      </c>
      <c r="D46" s="378" t="s">
        <v>821</v>
      </c>
      <c r="E46" s="378">
        <v>10276673551</v>
      </c>
      <c r="F46" s="377" t="s">
        <v>728</v>
      </c>
      <c r="G46" s="500">
        <v>11000868</v>
      </c>
      <c r="H46" s="502">
        <v>297</v>
      </c>
      <c r="I46" s="508"/>
      <c r="J46" s="508"/>
      <c r="K46" s="376">
        <v>43921</v>
      </c>
      <c r="L46" s="376" t="s">
        <v>729</v>
      </c>
      <c r="M46" s="755">
        <v>3500</v>
      </c>
      <c r="N46" s="755">
        <v>3500</v>
      </c>
      <c r="O46" s="377" t="s">
        <v>730</v>
      </c>
      <c r="P46" s="760">
        <f t="shared" si="3"/>
        <v>42000</v>
      </c>
      <c r="Q46" s="760">
        <f t="shared" si="4"/>
        <v>21000</v>
      </c>
    </row>
    <row r="47" spans="1:17" s="509" customFormat="1" x14ac:dyDescent="0.2">
      <c r="A47" s="497" t="s">
        <v>724</v>
      </c>
      <c r="B47" s="497" t="s">
        <v>725</v>
      </c>
      <c r="C47" s="766" t="s">
        <v>822</v>
      </c>
      <c r="D47" s="377" t="s">
        <v>823</v>
      </c>
      <c r="E47" s="377">
        <v>10335870439</v>
      </c>
      <c r="F47" s="377" t="s">
        <v>728</v>
      </c>
      <c r="G47" s="500">
        <v>2000185</v>
      </c>
      <c r="H47" s="502">
        <v>92.93</v>
      </c>
      <c r="I47" s="508"/>
      <c r="J47" s="508"/>
      <c r="K47" s="376">
        <v>43921</v>
      </c>
      <c r="L47" s="376" t="s">
        <v>729</v>
      </c>
      <c r="M47" s="755">
        <v>1097.24</v>
      </c>
      <c r="N47" s="755">
        <v>1097.24</v>
      </c>
      <c r="O47" s="377" t="s">
        <v>730</v>
      </c>
      <c r="P47" s="760">
        <f t="shared" si="3"/>
        <v>13166.880000000001</v>
      </c>
      <c r="Q47" s="760">
        <f t="shared" si="4"/>
        <v>6583.4400000000005</v>
      </c>
    </row>
    <row r="48" spans="1:17" s="509" customFormat="1" x14ac:dyDescent="0.2">
      <c r="A48" s="497" t="s">
        <v>724</v>
      </c>
      <c r="B48" s="497" t="s">
        <v>725</v>
      </c>
      <c r="C48" s="766" t="s">
        <v>824</v>
      </c>
      <c r="D48" s="377" t="s">
        <v>825</v>
      </c>
      <c r="E48" s="377">
        <v>10336762249</v>
      </c>
      <c r="F48" s="377" t="s">
        <v>728</v>
      </c>
      <c r="G48" s="500" t="s">
        <v>826</v>
      </c>
      <c r="H48" s="502">
        <v>160</v>
      </c>
      <c r="I48" s="508"/>
      <c r="J48" s="508"/>
      <c r="K48" s="376">
        <v>44621</v>
      </c>
      <c r="L48" s="376" t="s">
        <v>729</v>
      </c>
      <c r="M48" s="755">
        <v>1797.31</v>
      </c>
      <c r="N48" s="755">
        <v>1797.31</v>
      </c>
      <c r="O48" s="377" t="s">
        <v>730</v>
      </c>
      <c r="P48" s="760">
        <f t="shared" si="3"/>
        <v>21567.72</v>
      </c>
      <c r="Q48" s="760">
        <f t="shared" si="4"/>
        <v>10783.86</v>
      </c>
    </row>
    <row r="49" spans="1:17" s="509" customFormat="1" ht="24" x14ac:dyDescent="0.2">
      <c r="A49" s="497" t="s">
        <v>724</v>
      </c>
      <c r="B49" s="497" t="s">
        <v>725</v>
      </c>
      <c r="C49" s="766" t="s">
        <v>827</v>
      </c>
      <c r="D49" s="377" t="s">
        <v>828</v>
      </c>
      <c r="E49" s="377">
        <v>10278206322</v>
      </c>
      <c r="F49" s="377" t="s">
        <v>728</v>
      </c>
      <c r="G49" s="500">
        <v>11030897</v>
      </c>
      <c r="H49" s="502">
        <v>85</v>
      </c>
      <c r="I49" s="508"/>
      <c r="J49" s="508"/>
      <c r="K49" s="376">
        <v>44165</v>
      </c>
      <c r="L49" s="376" t="s">
        <v>729</v>
      </c>
      <c r="M49" s="755">
        <v>1000</v>
      </c>
      <c r="N49" s="755">
        <v>1000</v>
      </c>
      <c r="O49" s="377" t="s">
        <v>730</v>
      </c>
      <c r="P49" s="760">
        <f t="shared" si="3"/>
        <v>12000</v>
      </c>
      <c r="Q49" s="760">
        <f t="shared" si="4"/>
        <v>6000</v>
      </c>
    </row>
    <row r="50" spans="1:17" s="509" customFormat="1" ht="24" x14ac:dyDescent="0.2">
      <c r="A50" s="497" t="s">
        <v>724</v>
      </c>
      <c r="B50" s="497" t="s">
        <v>725</v>
      </c>
      <c r="C50" s="766" t="s">
        <v>829</v>
      </c>
      <c r="D50" s="378" t="s">
        <v>1215</v>
      </c>
      <c r="E50" s="378">
        <v>10323814703</v>
      </c>
      <c r="F50" s="377" t="s">
        <v>728</v>
      </c>
      <c r="G50" s="500" t="s">
        <v>830</v>
      </c>
      <c r="H50" s="502">
        <v>140</v>
      </c>
      <c r="I50" s="508"/>
      <c r="J50" s="508"/>
      <c r="K50" s="376">
        <v>44104</v>
      </c>
      <c r="L50" s="376" t="s">
        <v>729</v>
      </c>
      <c r="M50" s="755">
        <v>2000</v>
      </c>
      <c r="N50" s="755">
        <v>2000</v>
      </c>
      <c r="O50" s="377" t="s">
        <v>730</v>
      </c>
      <c r="P50" s="760">
        <f t="shared" si="3"/>
        <v>24000</v>
      </c>
      <c r="Q50" s="760">
        <f t="shared" si="4"/>
        <v>12000</v>
      </c>
    </row>
    <row r="51" spans="1:17" s="509" customFormat="1" x14ac:dyDescent="0.2">
      <c r="A51" s="497" t="s">
        <v>724</v>
      </c>
      <c r="B51" s="497" t="s">
        <v>725</v>
      </c>
      <c r="C51" s="766" t="s">
        <v>831</v>
      </c>
      <c r="D51" s="377" t="s">
        <v>832</v>
      </c>
      <c r="E51" s="377">
        <v>10199976201</v>
      </c>
      <c r="F51" s="377" t="s">
        <v>728</v>
      </c>
      <c r="G51" s="500" t="s">
        <v>833</v>
      </c>
      <c r="H51" s="502">
        <v>72</v>
      </c>
      <c r="I51" s="508"/>
      <c r="J51" s="508"/>
      <c r="K51" s="376">
        <v>44027</v>
      </c>
      <c r="L51" s="376" t="s">
        <v>729</v>
      </c>
      <c r="M51" s="755">
        <v>1000</v>
      </c>
      <c r="N51" s="755">
        <v>1500</v>
      </c>
      <c r="O51" s="377" t="s">
        <v>730</v>
      </c>
      <c r="P51" s="760">
        <f t="shared" si="3"/>
        <v>12000</v>
      </c>
      <c r="Q51" s="760">
        <f t="shared" si="4"/>
        <v>9000</v>
      </c>
    </row>
    <row r="52" spans="1:17" s="509" customFormat="1" x14ac:dyDescent="0.2">
      <c r="A52" s="497" t="s">
        <v>724</v>
      </c>
      <c r="B52" s="497" t="s">
        <v>725</v>
      </c>
      <c r="C52" s="766" t="s">
        <v>834</v>
      </c>
      <c r="D52" s="377" t="s">
        <v>835</v>
      </c>
      <c r="E52" s="377">
        <v>10332401845</v>
      </c>
      <c r="F52" s="377" t="s">
        <v>728</v>
      </c>
      <c r="G52" s="503" t="s">
        <v>836</v>
      </c>
      <c r="H52" s="502">
        <v>52</v>
      </c>
      <c r="I52" s="508"/>
      <c r="J52" s="508"/>
      <c r="K52" s="376">
        <v>44132</v>
      </c>
      <c r="L52" s="376" t="s">
        <v>729</v>
      </c>
      <c r="M52" s="755">
        <v>700</v>
      </c>
      <c r="N52" s="755">
        <v>700</v>
      </c>
      <c r="O52" s="377" t="s">
        <v>730</v>
      </c>
      <c r="P52" s="760">
        <f t="shared" si="3"/>
        <v>8400</v>
      </c>
      <c r="Q52" s="760">
        <f t="shared" si="4"/>
        <v>4200</v>
      </c>
    </row>
    <row r="53" spans="1:17" s="509" customFormat="1" x14ac:dyDescent="0.2">
      <c r="A53" s="497" t="s">
        <v>724</v>
      </c>
      <c r="B53" s="497" t="s">
        <v>725</v>
      </c>
      <c r="C53" s="766" t="s">
        <v>837</v>
      </c>
      <c r="D53" s="378" t="s">
        <v>838</v>
      </c>
      <c r="E53" s="378">
        <v>10326090099</v>
      </c>
      <c r="F53" s="377" t="s">
        <v>728</v>
      </c>
      <c r="G53" s="500" t="s">
        <v>839</v>
      </c>
      <c r="H53" s="502">
        <v>40.5</v>
      </c>
      <c r="I53" s="508"/>
      <c r="J53" s="508"/>
      <c r="K53" s="376">
        <v>44074</v>
      </c>
      <c r="L53" s="376" t="s">
        <v>729</v>
      </c>
      <c r="M53" s="755">
        <v>723.57</v>
      </c>
      <c r="N53" s="755">
        <v>723.57</v>
      </c>
      <c r="O53" s="377" t="s">
        <v>730</v>
      </c>
      <c r="P53" s="760">
        <f t="shared" si="3"/>
        <v>8682.84</v>
      </c>
      <c r="Q53" s="760">
        <f t="shared" si="4"/>
        <v>4341.42</v>
      </c>
    </row>
    <row r="54" spans="1:17" s="509" customFormat="1" ht="24" x14ac:dyDescent="0.2">
      <c r="A54" s="497" t="s">
        <v>724</v>
      </c>
      <c r="B54" s="497" t="s">
        <v>725</v>
      </c>
      <c r="C54" s="766" t="s">
        <v>840</v>
      </c>
      <c r="D54" s="378" t="s">
        <v>841</v>
      </c>
      <c r="E54" s="378">
        <v>10328369431</v>
      </c>
      <c r="F54" s="377" t="s">
        <v>728</v>
      </c>
      <c r="G54" s="500">
        <v>11000163</v>
      </c>
      <c r="H54" s="502">
        <v>427.3</v>
      </c>
      <c r="I54" s="508"/>
      <c r="J54" s="508"/>
      <c r="K54" s="376">
        <v>44316</v>
      </c>
      <c r="L54" s="376" t="s">
        <v>729</v>
      </c>
      <c r="M54" s="755">
        <v>14000</v>
      </c>
      <c r="N54" s="755">
        <v>14000</v>
      </c>
      <c r="O54" s="377" t="s">
        <v>730</v>
      </c>
      <c r="P54" s="760">
        <f t="shared" si="3"/>
        <v>168000</v>
      </c>
      <c r="Q54" s="760">
        <f t="shared" si="4"/>
        <v>84000</v>
      </c>
    </row>
    <row r="55" spans="1:17" s="509" customFormat="1" ht="24" x14ac:dyDescent="0.2">
      <c r="A55" s="497" t="s">
        <v>724</v>
      </c>
      <c r="B55" s="497" t="s">
        <v>725</v>
      </c>
      <c r="C55" s="766" t="s">
        <v>842</v>
      </c>
      <c r="D55" s="378" t="s">
        <v>1216</v>
      </c>
      <c r="E55" s="378">
        <v>10316719916</v>
      </c>
      <c r="F55" s="377" t="s">
        <v>728</v>
      </c>
      <c r="G55" s="500">
        <v>7114037</v>
      </c>
      <c r="H55" s="502">
        <v>360</v>
      </c>
      <c r="I55" s="508"/>
      <c r="J55" s="508"/>
      <c r="K55" s="376">
        <v>44347</v>
      </c>
      <c r="L55" s="376" t="s">
        <v>729</v>
      </c>
      <c r="M55" s="755">
        <v>10045.379999999999</v>
      </c>
      <c r="N55" s="755">
        <v>10235.07</v>
      </c>
      <c r="O55" s="377" t="s">
        <v>730</v>
      </c>
      <c r="P55" s="760">
        <f t="shared" si="3"/>
        <v>120544.56</v>
      </c>
      <c r="Q55" s="760">
        <f t="shared" si="4"/>
        <v>61410.42</v>
      </c>
    </row>
    <row r="56" spans="1:17" s="509" customFormat="1" x14ac:dyDescent="0.2">
      <c r="A56" s="497" t="s">
        <v>724</v>
      </c>
      <c r="B56" s="497" t="s">
        <v>725</v>
      </c>
      <c r="C56" s="766" t="s">
        <v>843</v>
      </c>
      <c r="D56" s="377" t="s">
        <v>844</v>
      </c>
      <c r="E56" s="377">
        <v>10333270345</v>
      </c>
      <c r="F56" s="377" t="s">
        <v>728</v>
      </c>
      <c r="G56" s="500" t="s">
        <v>845</v>
      </c>
      <c r="H56" s="502">
        <v>50</v>
      </c>
      <c r="I56" s="508"/>
      <c r="J56" s="508"/>
      <c r="K56" s="376">
        <v>44347</v>
      </c>
      <c r="L56" s="376" t="s">
        <v>729</v>
      </c>
      <c r="M56" s="755">
        <v>900</v>
      </c>
      <c r="N56" s="755">
        <v>900</v>
      </c>
      <c r="O56" s="377" t="s">
        <v>730</v>
      </c>
      <c r="P56" s="760">
        <f t="shared" si="3"/>
        <v>10800</v>
      </c>
      <c r="Q56" s="760">
        <f t="shared" si="4"/>
        <v>5400</v>
      </c>
    </row>
    <row r="57" spans="1:17" s="509" customFormat="1" ht="24" x14ac:dyDescent="0.2">
      <c r="A57" s="497" t="s">
        <v>724</v>
      </c>
      <c r="B57" s="497" t="s">
        <v>725</v>
      </c>
      <c r="C57" s="766" t="s">
        <v>846</v>
      </c>
      <c r="D57" s="378" t="s">
        <v>847</v>
      </c>
      <c r="E57" s="378">
        <v>10320247662</v>
      </c>
      <c r="F57" s="377" t="s">
        <v>728</v>
      </c>
      <c r="G57" s="500" t="s">
        <v>848</v>
      </c>
      <c r="H57" s="502">
        <v>79.7</v>
      </c>
      <c r="I57" s="508"/>
      <c r="J57" s="508"/>
      <c r="K57" s="376">
        <v>45016</v>
      </c>
      <c r="L57" s="376" t="s">
        <v>729</v>
      </c>
      <c r="M57" s="755">
        <v>1050</v>
      </c>
      <c r="N57" s="755">
        <v>1050</v>
      </c>
      <c r="O57" s="377" t="s">
        <v>730</v>
      </c>
      <c r="P57" s="760">
        <f t="shared" si="3"/>
        <v>12600</v>
      </c>
      <c r="Q57" s="760">
        <f t="shared" si="4"/>
        <v>6300</v>
      </c>
    </row>
    <row r="58" spans="1:17" s="509" customFormat="1" x14ac:dyDescent="0.2">
      <c r="A58" s="497" t="s">
        <v>724</v>
      </c>
      <c r="B58" s="497" t="s">
        <v>725</v>
      </c>
      <c r="C58" s="766" t="s">
        <v>849</v>
      </c>
      <c r="D58" s="377" t="s">
        <v>850</v>
      </c>
      <c r="E58" s="377">
        <v>10329783516</v>
      </c>
      <c r="F58" s="377" t="s">
        <v>728</v>
      </c>
      <c r="G58" s="500" t="s">
        <v>851</v>
      </c>
      <c r="H58" s="502">
        <v>50</v>
      </c>
      <c r="I58" s="508"/>
      <c r="J58" s="508"/>
      <c r="K58" s="376">
        <v>44104</v>
      </c>
      <c r="L58" s="376" t="s">
        <v>729</v>
      </c>
      <c r="M58" s="755">
        <v>1000</v>
      </c>
      <c r="N58" s="755">
        <v>1000</v>
      </c>
      <c r="O58" s="377" t="s">
        <v>730</v>
      </c>
      <c r="P58" s="760">
        <f t="shared" si="3"/>
        <v>12000</v>
      </c>
      <c r="Q58" s="760">
        <f t="shared" si="4"/>
        <v>6000</v>
      </c>
    </row>
    <row r="59" spans="1:17" s="509" customFormat="1" ht="24" x14ac:dyDescent="0.2">
      <c r="A59" s="497" t="s">
        <v>724</v>
      </c>
      <c r="B59" s="497" t="s">
        <v>725</v>
      </c>
      <c r="C59" s="767" t="s">
        <v>852</v>
      </c>
      <c r="D59" s="377" t="s">
        <v>853</v>
      </c>
      <c r="E59" s="377">
        <v>10013396090</v>
      </c>
      <c r="F59" s="377" t="s">
        <v>728</v>
      </c>
      <c r="G59" s="503" t="s">
        <v>854</v>
      </c>
      <c r="H59" s="504">
        <v>59.5</v>
      </c>
      <c r="I59" s="508"/>
      <c r="J59" s="508"/>
      <c r="K59" s="376">
        <v>44725</v>
      </c>
      <c r="L59" s="376" t="s">
        <v>729</v>
      </c>
      <c r="M59" s="755">
        <v>750</v>
      </c>
      <c r="N59" s="756">
        <v>750</v>
      </c>
      <c r="O59" s="377" t="s">
        <v>730</v>
      </c>
      <c r="P59" s="760">
        <f t="shared" si="3"/>
        <v>9000</v>
      </c>
      <c r="Q59" s="760">
        <f t="shared" si="4"/>
        <v>4500</v>
      </c>
    </row>
    <row r="60" spans="1:17" s="509" customFormat="1" x14ac:dyDescent="0.2">
      <c r="A60" s="497" t="s">
        <v>724</v>
      </c>
      <c r="B60" s="497" t="s">
        <v>725</v>
      </c>
      <c r="C60" s="766" t="s">
        <v>855</v>
      </c>
      <c r="D60" s="378" t="s">
        <v>856</v>
      </c>
      <c r="E60" s="378">
        <v>10022869731</v>
      </c>
      <c r="F60" s="377" t="s">
        <v>728</v>
      </c>
      <c r="G60" s="503" t="s">
        <v>857</v>
      </c>
      <c r="H60" s="502">
        <v>74.734999999999999</v>
      </c>
      <c r="I60" s="508"/>
      <c r="J60" s="508"/>
      <c r="K60" s="376">
        <v>44561</v>
      </c>
      <c r="L60" s="376" t="s">
        <v>729</v>
      </c>
      <c r="M60" s="755">
        <v>850</v>
      </c>
      <c r="N60" s="755">
        <v>850</v>
      </c>
      <c r="O60" s="377" t="s">
        <v>730</v>
      </c>
      <c r="P60" s="760">
        <f t="shared" si="3"/>
        <v>10200</v>
      </c>
      <c r="Q60" s="760">
        <f t="shared" si="4"/>
        <v>5100</v>
      </c>
    </row>
    <row r="61" spans="1:17" s="509" customFormat="1" x14ac:dyDescent="0.2">
      <c r="A61" s="497" t="s">
        <v>724</v>
      </c>
      <c r="B61" s="497" t="s">
        <v>725</v>
      </c>
      <c r="C61" s="766" t="s">
        <v>858</v>
      </c>
      <c r="D61" s="377" t="s">
        <v>859</v>
      </c>
      <c r="E61" s="377">
        <v>10012201457</v>
      </c>
      <c r="F61" s="377" t="s">
        <v>728</v>
      </c>
      <c r="G61" s="500">
        <v>11135786</v>
      </c>
      <c r="H61" s="502">
        <v>670</v>
      </c>
      <c r="I61" s="508"/>
      <c r="J61" s="508"/>
      <c r="K61" s="376">
        <v>44928</v>
      </c>
      <c r="L61" s="376" t="s">
        <v>729</v>
      </c>
      <c r="M61" s="755">
        <v>6300</v>
      </c>
      <c r="N61" s="755">
        <v>9000</v>
      </c>
      <c r="O61" s="377" t="s">
        <v>730</v>
      </c>
      <c r="P61" s="760">
        <f t="shared" si="3"/>
        <v>75600</v>
      </c>
      <c r="Q61" s="760">
        <f t="shared" si="4"/>
        <v>54000</v>
      </c>
    </row>
    <row r="62" spans="1:17" s="509" customFormat="1" ht="24" x14ac:dyDescent="0.2">
      <c r="A62" s="497" t="s">
        <v>724</v>
      </c>
      <c r="B62" s="497" t="s">
        <v>725</v>
      </c>
      <c r="C62" s="766" t="s">
        <v>860</v>
      </c>
      <c r="D62" s="378" t="s">
        <v>861</v>
      </c>
      <c r="E62" s="378">
        <v>10012811786</v>
      </c>
      <c r="F62" s="377" t="s">
        <v>728</v>
      </c>
      <c r="G62" s="500">
        <v>11095163</v>
      </c>
      <c r="H62" s="502">
        <v>420</v>
      </c>
      <c r="I62" s="508"/>
      <c r="J62" s="508"/>
      <c r="K62" s="376">
        <v>44074</v>
      </c>
      <c r="L62" s="376" t="s">
        <v>729</v>
      </c>
      <c r="M62" s="755">
        <v>6500</v>
      </c>
      <c r="N62" s="755">
        <v>6500</v>
      </c>
      <c r="O62" s="377" t="s">
        <v>730</v>
      </c>
      <c r="P62" s="760">
        <f t="shared" si="3"/>
        <v>78000</v>
      </c>
      <c r="Q62" s="760">
        <f t="shared" si="4"/>
        <v>39000</v>
      </c>
    </row>
    <row r="63" spans="1:17" s="509" customFormat="1" ht="24" x14ac:dyDescent="0.2">
      <c r="A63" s="497" t="s">
        <v>724</v>
      </c>
      <c r="B63" s="497" t="s">
        <v>725</v>
      </c>
      <c r="C63" s="766" t="s">
        <v>862</v>
      </c>
      <c r="D63" s="378" t="s">
        <v>863</v>
      </c>
      <c r="E63" s="378">
        <v>10021455071</v>
      </c>
      <c r="F63" s="377" t="s">
        <v>728</v>
      </c>
      <c r="G63" s="500" t="s">
        <v>864</v>
      </c>
      <c r="H63" s="502">
        <v>50</v>
      </c>
      <c r="I63" s="508"/>
      <c r="J63" s="508"/>
      <c r="K63" s="376">
        <v>44712</v>
      </c>
      <c r="L63" s="376" t="s">
        <v>729</v>
      </c>
      <c r="M63" s="755">
        <v>850</v>
      </c>
      <c r="N63" s="755">
        <v>850</v>
      </c>
      <c r="O63" s="377" t="s">
        <v>730</v>
      </c>
      <c r="P63" s="760">
        <f t="shared" si="3"/>
        <v>10200</v>
      </c>
      <c r="Q63" s="760">
        <f t="shared" si="4"/>
        <v>5100</v>
      </c>
    </row>
    <row r="64" spans="1:17" s="509" customFormat="1" x14ac:dyDescent="0.2">
      <c r="A64" s="497" t="s">
        <v>724</v>
      </c>
      <c r="B64" s="497" t="s">
        <v>725</v>
      </c>
      <c r="C64" s="766" t="s">
        <v>865</v>
      </c>
      <c r="D64" s="377" t="s">
        <v>866</v>
      </c>
      <c r="E64" s="377">
        <v>10310379188</v>
      </c>
      <c r="F64" s="377" t="s">
        <v>728</v>
      </c>
      <c r="G64" s="500">
        <v>11034461</v>
      </c>
      <c r="H64" s="502">
        <v>250.99</v>
      </c>
      <c r="I64" s="508"/>
      <c r="J64" s="508"/>
      <c r="K64" s="376">
        <v>44316</v>
      </c>
      <c r="L64" s="376" t="s">
        <v>729</v>
      </c>
      <c r="M64" s="755">
        <v>2700</v>
      </c>
      <c r="N64" s="755">
        <v>2700</v>
      </c>
      <c r="O64" s="377" t="s">
        <v>730</v>
      </c>
      <c r="P64" s="760">
        <f t="shared" si="3"/>
        <v>32400</v>
      </c>
      <c r="Q64" s="760">
        <f t="shared" si="4"/>
        <v>16200</v>
      </c>
    </row>
    <row r="65" spans="1:17" s="509" customFormat="1" x14ac:dyDescent="0.2">
      <c r="A65" s="497" t="s">
        <v>724</v>
      </c>
      <c r="B65" s="497" t="s">
        <v>725</v>
      </c>
      <c r="C65" s="766" t="s">
        <v>867</v>
      </c>
      <c r="D65" s="377" t="s">
        <v>868</v>
      </c>
      <c r="E65" s="377">
        <v>10251823109</v>
      </c>
      <c r="F65" s="377" t="s">
        <v>728</v>
      </c>
      <c r="G65" s="500" t="s">
        <v>869</v>
      </c>
      <c r="H65" s="502">
        <v>50</v>
      </c>
      <c r="I65" s="508"/>
      <c r="J65" s="508"/>
      <c r="K65" s="376">
        <v>44651</v>
      </c>
      <c r="L65" s="376" t="s">
        <v>729</v>
      </c>
      <c r="M65" s="755">
        <v>624.55999999999995</v>
      </c>
      <c r="N65" s="755">
        <v>933</v>
      </c>
      <c r="O65" s="377" t="s">
        <v>730</v>
      </c>
      <c r="P65" s="760">
        <f t="shared" si="3"/>
        <v>7494.7199999999993</v>
      </c>
      <c r="Q65" s="760">
        <f t="shared" si="4"/>
        <v>5598</v>
      </c>
    </row>
    <row r="66" spans="1:17" s="509" customFormat="1" x14ac:dyDescent="0.2">
      <c r="A66" s="497" t="s">
        <v>724</v>
      </c>
      <c r="B66" s="497" t="s">
        <v>725</v>
      </c>
      <c r="C66" s="766" t="s">
        <v>870</v>
      </c>
      <c r="D66" s="377" t="s">
        <v>871</v>
      </c>
      <c r="E66" s="377">
        <v>10240049614</v>
      </c>
      <c r="F66" s="377" t="s">
        <v>728</v>
      </c>
      <c r="G66" s="500">
        <v>11003420</v>
      </c>
      <c r="H66" s="502">
        <v>150</v>
      </c>
      <c r="I66" s="508"/>
      <c r="J66" s="508"/>
      <c r="K66" s="376">
        <v>44319</v>
      </c>
      <c r="L66" s="376" t="s">
        <v>729</v>
      </c>
      <c r="M66" s="755">
        <v>2700</v>
      </c>
      <c r="N66" s="755">
        <v>2700</v>
      </c>
      <c r="O66" s="377" t="s">
        <v>730</v>
      </c>
      <c r="P66" s="760">
        <f t="shared" si="3"/>
        <v>32400</v>
      </c>
      <c r="Q66" s="760">
        <f t="shared" si="4"/>
        <v>16200</v>
      </c>
    </row>
    <row r="67" spans="1:17" s="509" customFormat="1" x14ac:dyDescent="0.2">
      <c r="A67" s="497" t="s">
        <v>724</v>
      </c>
      <c r="B67" s="497" t="s">
        <v>725</v>
      </c>
      <c r="C67" s="766" t="s">
        <v>872</v>
      </c>
      <c r="D67" s="378" t="s">
        <v>873</v>
      </c>
      <c r="E67" s="378">
        <v>10239361566</v>
      </c>
      <c r="F67" s="377" t="s">
        <v>728</v>
      </c>
      <c r="G67" s="500">
        <v>11012729</v>
      </c>
      <c r="H67" s="502">
        <v>120</v>
      </c>
      <c r="I67" s="508"/>
      <c r="J67" s="508"/>
      <c r="K67" s="376">
        <v>44469</v>
      </c>
      <c r="L67" s="376" t="s">
        <v>729</v>
      </c>
      <c r="M67" s="755">
        <v>3800</v>
      </c>
      <c r="N67" s="755">
        <v>3800</v>
      </c>
      <c r="O67" s="377" t="s">
        <v>730</v>
      </c>
      <c r="P67" s="760">
        <f t="shared" si="3"/>
        <v>45600</v>
      </c>
      <c r="Q67" s="760">
        <f t="shared" si="4"/>
        <v>22800</v>
      </c>
    </row>
    <row r="68" spans="1:17" s="509" customFormat="1" x14ac:dyDescent="0.2">
      <c r="A68" s="497" t="s">
        <v>724</v>
      </c>
      <c r="B68" s="497" t="s">
        <v>725</v>
      </c>
      <c r="C68" s="766" t="s">
        <v>874</v>
      </c>
      <c r="D68" s="377" t="s">
        <v>875</v>
      </c>
      <c r="E68" s="377">
        <v>10246686420</v>
      </c>
      <c r="F68" s="377" t="s">
        <v>728</v>
      </c>
      <c r="G68" s="503">
        <v>2002615</v>
      </c>
      <c r="H68" s="502">
        <v>180.73</v>
      </c>
      <c r="I68" s="508"/>
      <c r="J68" s="508"/>
      <c r="K68" s="376">
        <v>44895</v>
      </c>
      <c r="L68" s="376" t="s">
        <v>729</v>
      </c>
      <c r="M68" s="755">
        <v>2100</v>
      </c>
      <c r="N68" s="755">
        <v>2100</v>
      </c>
      <c r="O68" s="377" t="s">
        <v>730</v>
      </c>
      <c r="P68" s="760">
        <f t="shared" si="3"/>
        <v>25200</v>
      </c>
      <c r="Q68" s="760">
        <f t="shared" si="4"/>
        <v>12600</v>
      </c>
    </row>
    <row r="69" spans="1:17" s="509" customFormat="1" x14ac:dyDescent="0.2">
      <c r="A69" s="497" t="s">
        <v>724</v>
      </c>
      <c r="B69" s="497" t="s">
        <v>725</v>
      </c>
      <c r="C69" s="766" t="s">
        <v>876</v>
      </c>
      <c r="D69" s="377" t="s">
        <v>877</v>
      </c>
      <c r="E69" s="377">
        <v>10407925730</v>
      </c>
      <c r="F69" s="377" t="s">
        <v>728</v>
      </c>
      <c r="G69" s="500" t="s">
        <v>878</v>
      </c>
      <c r="H69" s="502">
        <v>180</v>
      </c>
      <c r="I69" s="508"/>
      <c r="J69" s="508"/>
      <c r="K69" s="376">
        <v>44244</v>
      </c>
      <c r="L69" s="376" t="s">
        <v>729</v>
      </c>
      <c r="M69" s="755">
        <v>2125.02</v>
      </c>
      <c r="N69" s="755">
        <v>2125.02</v>
      </c>
      <c r="O69" s="377" t="s">
        <v>730</v>
      </c>
      <c r="P69" s="760">
        <f t="shared" si="3"/>
        <v>25500.239999999998</v>
      </c>
      <c r="Q69" s="760">
        <f t="shared" si="4"/>
        <v>12750.119999999999</v>
      </c>
    </row>
    <row r="70" spans="1:17" s="509" customFormat="1" x14ac:dyDescent="0.2">
      <c r="A70" s="497" t="s">
        <v>724</v>
      </c>
      <c r="B70" s="497" t="s">
        <v>725</v>
      </c>
      <c r="C70" s="766" t="s">
        <v>879</v>
      </c>
      <c r="D70" s="377" t="s">
        <v>880</v>
      </c>
      <c r="E70" s="377">
        <v>10311871710</v>
      </c>
      <c r="F70" s="377" t="s">
        <v>728</v>
      </c>
      <c r="G70" s="500">
        <v>11001329</v>
      </c>
      <c r="H70" s="502">
        <v>175</v>
      </c>
      <c r="I70" s="508"/>
      <c r="J70" s="508"/>
      <c r="K70" s="376">
        <v>44418</v>
      </c>
      <c r="L70" s="376" t="s">
        <v>729</v>
      </c>
      <c r="M70" s="755">
        <v>2120.66</v>
      </c>
      <c r="N70" s="755">
        <v>2211.8200000000002</v>
      </c>
      <c r="O70" s="377" t="s">
        <v>730</v>
      </c>
      <c r="P70" s="760">
        <f t="shared" si="3"/>
        <v>25447.919999999998</v>
      </c>
      <c r="Q70" s="760">
        <f t="shared" si="4"/>
        <v>13270.920000000002</v>
      </c>
    </row>
    <row r="71" spans="1:17" s="509" customFormat="1" ht="24" x14ac:dyDescent="0.2">
      <c r="A71" s="497" t="s">
        <v>724</v>
      </c>
      <c r="B71" s="497" t="s">
        <v>725</v>
      </c>
      <c r="C71" s="766" t="s">
        <v>881</v>
      </c>
      <c r="D71" s="378" t="s">
        <v>882</v>
      </c>
      <c r="E71" s="378">
        <v>10284685534</v>
      </c>
      <c r="F71" s="377" t="s">
        <v>728</v>
      </c>
      <c r="G71" s="503" t="s">
        <v>883</v>
      </c>
      <c r="H71" s="502">
        <v>60</v>
      </c>
      <c r="I71" s="508"/>
      <c r="J71" s="508"/>
      <c r="K71" s="376">
        <v>44179</v>
      </c>
      <c r="L71" s="376" t="s">
        <v>729</v>
      </c>
      <c r="M71" s="755">
        <v>598.38</v>
      </c>
      <c r="N71" s="755">
        <v>622.76</v>
      </c>
      <c r="O71" s="377" t="s">
        <v>730</v>
      </c>
      <c r="P71" s="760">
        <f t="shared" si="3"/>
        <v>7180.5599999999995</v>
      </c>
      <c r="Q71" s="760">
        <f t="shared" si="4"/>
        <v>3736.56</v>
      </c>
    </row>
    <row r="72" spans="1:17" s="509" customFormat="1" ht="24" x14ac:dyDescent="0.2">
      <c r="A72" s="497" t="s">
        <v>724</v>
      </c>
      <c r="B72" s="497" t="s">
        <v>725</v>
      </c>
      <c r="C72" s="766" t="s">
        <v>884</v>
      </c>
      <c r="D72" s="378" t="s">
        <v>1217</v>
      </c>
      <c r="E72" s="378">
        <v>10282761934</v>
      </c>
      <c r="F72" s="377" t="s">
        <v>728</v>
      </c>
      <c r="G72" s="500" t="s">
        <v>885</v>
      </c>
      <c r="H72" s="502">
        <v>76.400000000000006</v>
      </c>
      <c r="I72" s="508"/>
      <c r="J72" s="508"/>
      <c r="K72" s="376">
        <v>44196</v>
      </c>
      <c r="L72" s="376" t="s">
        <v>729</v>
      </c>
      <c r="M72" s="755">
        <v>650</v>
      </c>
      <c r="N72" s="755">
        <v>650</v>
      </c>
      <c r="O72" s="377" t="s">
        <v>730</v>
      </c>
      <c r="P72" s="760">
        <f t="shared" si="3"/>
        <v>7800</v>
      </c>
      <c r="Q72" s="760">
        <f t="shared" si="4"/>
        <v>3900</v>
      </c>
    </row>
    <row r="73" spans="1:17" s="509" customFormat="1" x14ac:dyDescent="0.2">
      <c r="A73" s="497" t="s">
        <v>724</v>
      </c>
      <c r="B73" s="497" t="s">
        <v>725</v>
      </c>
      <c r="C73" s="766" t="s">
        <v>886</v>
      </c>
      <c r="D73" s="378" t="s">
        <v>887</v>
      </c>
      <c r="E73" s="377">
        <v>10079099649</v>
      </c>
      <c r="F73" s="377" t="s">
        <v>728</v>
      </c>
      <c r="G73" s="500">
        <v>2002016</v>
      </c>
      <c r="H73" s="502">
        <v>500.84</v>
      </c>
      <c r="I73" s="508"/>
      <c r="J73" s="508"/>
      <c r="K73" s="376">
        <v>44021</v>
      </c>
      <c r="L73" s="376" t="s">
        <v>729</v>
      </c>
      <c r="M73" s="755">
        <v>8831.26</v>
      </c>
      <c r="N73" s="755">
        <v>8996.1200000000008</v>
      </c>
      <c r="O73" s="377" t="s">
        <v>730</v>
      </c>
      <c r="P73" s="760">
        <f t="shared" si="3"/>
        <v>105975.12</v>
      </c>
      <c r="Q73" s="760">
        <f t="shared" si="4"/>
        <v>53976.72</v>
      </c>
    </row>
    <row r="74" spans="1:17" s="509" customFormat="1" x14ac:dyDescent="0.2">
      <c r="A74" s="497" t="s">
        <v>724</v>
      </c>
      <c r="B74" s="497" t="s">
        <v>725</v>
      </c>
      <c r="C74" s="766" t="s">
        <v>888</v>
      </c>
      <c r="D74" s="377" t="s">
        <v>889</v>
      </c>
      <c r="E74" s="377">
        <v>10304010091</v>
      </c>
      <c r="F74" s="377" t="s">
        <v>728</v>
      </c>
      <c r="G74" s="500">
        <v>1095459</v>
      </c>
      <c r="H74" s="502">
        <v>67.5</v>
      </c>
      <c r="I74" s="508"/>
      <c r="J74" s="508"/>
      <c r="K74" s="376">
        <v>44377</v>
      </c>
      <c r="L74" s="376" t="s">
        <v>729</v>
      </c>
      <c r="M74" s="755">
        <v>1895</v>
      </c>
      <c r="N74" s="755">
        <v>1895</v>
      </c>
      <c r="O74" s="377" t="s">
        <v>730</v>
      </c>
      <c r="P74" s="760">
        <f t="shared" si="3"/>
        <v>22740</v>
      </c>
      <c r="Q74" s="760">
        <f t="shared" si="4"/>
        <v>11370</v>
      </c>
    </row>
    <row r="75" spans="1:17" s="509" customFormat="1" ht="24" x14ac:dyDescent="0.2">
      <c r="A75" s="497" t="s">
        <v>724</v>
      </c>
      <c r="B75" s="497" t="s">
        <v>725</v>
      </c>
      <c r="C75" s="767" t="s">
        <v>890</v>
      </c>
      <c r="D75" s="377" t="s">
        <v>891</v>
      </c>
      <c r="E75" s="377">
        <v>10047442333</v>
      </c>
      <c r="F75" s="377" t="s">
        <v>728</v>
      </c>
      <c r="G75" s="500">
        <v>11003856</v>
      </c>
      <c r="H75" s="504">
        <v>64</v>
      </c>
      <c r="I75" s="508"/>
      <c r="J75" s="508"/>
      <c r="K75" s="376">
        <v>43951</v>
      </c>
      <c r="L75" s="376" t="s">
        <v>729</v>
      </c>
      <c r="M75" s="755">
        <v>2120.1999999999998</v>
      </c>
      <c r="N75" s="756">
        <v>2120.1999999999998</v>
      </c>
      <c r="O75" s="377" t="s">
        <v>730</v>
      </c>
      <c r="P75" s="760">
        <f t="shared" si="3"/>
        <v>25442.399999999998</v>
      </c>
      <c r="Q75" s="760">
        <f t="shared" si="4"/>
        <v>12721.199999999999</v>
      </c>
    </row>
    <row r="76" spans="1:17" s="509" customFormat="1" x14ac:dyDescent="0.2">
      <c r="A76" s="497" t="s">
        <v>724</v>
      </c>
      <c r="B76" s="497" t="s">
        <v>725</v>
      </c>
      <c r="C76" s="767" t="s">
        <v>892</v>
      </c>
      <c r="D76" s="377" t="s">
        <v>893</v>
      </c>
      <c r="E76" s="377">
        <v>10046253987</v>
      </c>
      <c r="F76" s="377" t="s">
        <v>728</v>
      </c>
      <c r="G76" s="500">
        <v>5011307</v>
      </c>
      <c r="H76" s="504">
        <v>200</v>
      </c>
      <c r="I76" s="508"/>
      <c r="J76" s="508"/>
      <c r="K76" s="376">
        <v>44742</v>
      </c>
      <c r="L76" s="376" t="s">
        <v>729</v>
      </c>
      <c r="M76" s="755">
        <v>3700</v>
      </c>
      <c r="N76" s="756">
        <v>3700</v>
      </c>
      <c r="O76" s="377" t="s">
        <v>730</v>
      </c>
      <c r="P76" s="760">
        <f t="shared" si="3"/>
        <v>44400</v>
      </c>
      <c r="Q76" s="760">
        <f t="shared" si="4"/>
        <v>22200</v>
      </c>
    </row>
    <row r="77" spans="1:17" s="509" customFormat="1" x14ac:dyDescent="0.2">
      <c r="A77" s="497" t="s">
        <v>724</v>
      </c>
      <c r="B77" s="497" t="s">
        <v>725</v>
      </c>
      <c r="C77" s="766" t="s">
        <v>894</v>
      </c>
      <c r="D77" s="377" t="s">
        <v>895</v>
      </c>
      <c r="E77" s="377">
        <v>10001702381</v>
      </c>
      <c r="F77" s="377" t="s">
        <v>728</v>
      </c>
      <c r="G77" s="500" t="s">
        <v>896</v>
      </c>
      <c r="H77" s="502">
        <v>71.2</v>
      </c>
      <c r="I77" s="508"/>
      <c r="J77" s="508"/>
      <c r="K77" s="376">
        <v>45032</v>
      </c>
      <c r="L77" s="376" t="s">
        <v>729</v>
      </c>
      <c r="M77" s="755">
        <v>1500</v>
      </c>
      <c r="N77" s="755">
        <v>1500</v>
      </c>
      <c r="O77" s="377" t="s">
        <v>730</v>
      </c>
      <c r="P77" s="760">
        <f t="shared" si="3"/>
        <v>18000</v>
      </c>
      <c r="Q77" s="760">
        <f t="shared" si="4"/>
        <v>9000</v>
      </c>
    </row>
    <row r="78" spans="1:17" s="509" customFormat="1" x14ac:dyDescent="0.2">
      <c r="A78" s="497" t="s">
        <v>724</v>
      </c>
      <c r="B78" s="497" t="s">
        <v>725</v>
      </c>
      <c r="C78" s="766" t="s">
        <v>897</v>
      </c>
      <c r="D78" s="377" t="s">
        <v>898</v>
      </c>
      <c r="E78" s="377">
        <v>10210839793</v>
      </c>
      <c r="F78" s="377" t="s">
        <v>728</v>
      </c>
      <c r="G78" s="500">
        <v>2004328</v>
      </c>
      <c r="H78" s="502">
        <v>220</v>
      </c>
      <c r="I78" s="508"/>
      <c r="J78" s="508"/>
      <c r="K78" s="376">
        <v>44104</v>
      </c>
      <c r="L78" s="376" t="s">
        <v>729</v>
      </c>
      <c r="M78" s="755">
        <v>1875.65</v>
      </c>
      <c r="N78" s="755">
        <v>1907.52</v>
      </c>
      <c r="O78" s="377" t="s">
        <v>730</v>
      </c>
      <c r="P78" s="760">
        <f t="shared" si="3"/>
        <v>22507.800000000003</v>
      </c>
      <c r="Q78" s="760">
        <f t="shared" si="4"/>
        <v>11445.119999999999</v>
      </c>
    </row>
    <row r="79" spans="1:17" s="509" customFormat="1" x14ac:dyDescent="0.2">
      <c r="A79" s="497" t="s">
        <v>724</v>
      </c>
      <c r="B79" s="497" t="s">
        <v>725</v>
      </c>
      <c r="C79" s="766" t="s">
        <v>899</v>
      </c>
      <c r="D79" s="377" t="s">
        <v>900</v>
      </c>
      <c r="E79" s="377">
        <v>10458008944</v>
      </c>
      <c r="F79" s="377" t="s">
        <v>728</v>
      </c>
      <c r="G79" s="500">
        <v>12295017</v>
      </c>
      <c r="H79" s="502">
        <v>170</v>
      </c>
      <c r="I79" s="508"/>
      <c r="J79" s="508"/>
      <c r="K79" s="376">
        <v>44012</v>
      </c>
      <c r="L79" s="376" t="s">
        <v>729</v>
      </c>
      <c r="M79" s="755">
        <v>1524.59</v>
      </c>
      <c r="N79" s="755">
        <v>1524.59</v>
      </c>
      <c r="O79" s="377" t="s">
        <v>730</v>
      </c>
      <c r="P79" s="760">
        <f t="shared" si="3"/>
        <v>18295.079999999998</v>
      </c>
      <c r="Q79" s="760">
        <f t="shared" si="4"/>
        <v>9147.5399999999991</v>
      </c>
    </row>
    <row r="80" spans="1:17" s="509" customFormat="1" x14ac:dyDescent="0.2">
      <c r="A80" s="497" t="s">
        <v>724</v>
      </c>
      <c r="B80" s="497" t="s">
        <v>725</v>
      </c>
      <c r="C80" s="766" t="s">
        <v>901</v>
      </c>
      <c r="D80" s="377" t="s">
        <v>902</v>
      </c>
      <c r="E80" s="377">
        <v>10082095671</v>
      </c>
      <c r="F80" s="377" t="s">
        <v>728</v>
      </c>
      <c r="G80" s="500">
        <v>2010654</v>
      </c>
      <c r="H80" s="502">
        <v>1234</v>
      </c>
      <c r="I80" s="508"/>
      <c r="J80" s="508"/>
      <c r="K80" s="376">
        <v>44186</v>
      </c>
      <c r="L80" s="376" t="s">
        <v>729</v>
      </c>
      <c r="M80" s="755">
        <v>18962.150000000001</v>
      </c>
      <c r="N80" s="755">
        <v>19313.14</v>
      </c>
      <c r="O80" s="377" t="s">
        <v>730</v>
      </c>
      <c r="P80" s="760">
        <f t="shared" si="3"/>
        <v>227545.80000000002</v>
      </c>
      <c r="Q80" s="760">
        <f t="shared" si="4"/>
        <v>115878.84</v>
      </c>
    </row>
    <row r="81" spans="1:17" s="509" customFormat="1" x14ac:dyDescent="0.2">
      <c r="A81" s="497" t="s">
        <v>724</v>
      </c>
      <c r="B81" s="497" t="s">
        <v>725</v>
      </c>
      <c r="C81" s="766" t="s">
        <v>903</v>
      </c>
      <c r="D81" s="377" t="s">
        <v>904</v>
      </c>
      <c r="E81" s="377">
        <v>10084296240</v>
      </c>
      <c r="F81" s="377" t="s">
        <v>728</v>
      </c>
      <c r="G81" s="500">
        <v>8008429</v>
      </c>
      <c r="H81" s="502">
        <v>65</v>
      </c>
      <c r="I81" s="508"/>
      <c r="J81" s="508"/>
      <c r="K81" s="376">
        <v>44561</v>
      </c>
      <c r="L81" s="376" t="s">
        <v>729</v>
      </c>
      <c r="M81" s="755">
        <v>650</v>
      </c>
      <c r="N81" s="755">
        <v>650</v>
      </c>
      <c r="O81" s="377" t="s">
        <v>730</v>
      </c>
      <c r="P81" s="760">
        <f t="shared" si="3"/>
        <v>7800</v>
      </c>
      <c r="Q81" s="760">
        <f t="shared" si="4"/>
        <v>3900</v>
      </c>
    </row>
    <row r="82" spans="1:17" s="509" customFormat="1" x14ac:dyDescent="0.2">
      <c r="A82" s="497" t="s">
        <v>724</v>
      </c>
      <c r="B82" s="497" t="s">
        <v>725</v>
      </c>
      <c r="C82" s="766" t="s">
        <v>905</v>
      </c>
      <c r="D82" s="377" t="s">
        <v>906</v>
      </c>
      <c r="E82" s="377">
        <v>10235614591</v>
      </c>
      <c r="F82" s="377" t="s">
        <v>728</v>
      </c>
      <c r="G82" s="500" t="s">
        <v>907</v>
      </c>
      <c r="H82" s="502">
        <v>38</v>
      </c>
      <c r="I82" s="508"/>
      <c r="J82" s="508"/>
      <c r="K82" s="376">
        <v>44001</v>
      </c>
      <c r="L82" s="376" t="s">
        <v>729</v>
      </c>
      <c r="M82" s="755">
        <v>609.66999999999996</v>
      </c>
      <c r="N82" s="755">
        <v>609.66999999999996</v>
      </c>
      <c r="O82" s="377" t="s">
        <v>730</v>
      </c>
      <c r="P82" s="760">
        <f t="shared" si="3"/>
        <v>7316.0399999999991</v>
      </c>
      <c r="Q82" s="760">
        <f t="shared" si="4"/>
        <v>3658.0199999999995</v>
      </c>
    </row>
    <row r="83" spans="1:17" s="509" customFormat="1" ht="24" x14ac:dyDescent="0.2">
      <c r="A83" s="497" t="s">
        <v>724</v>
      </c>
      <c r="B83" s="497" t="s">
        <v>725</v>
      </c>
      <c r="C83" s="767" t="s">
        <v>908</v>
      </c>
      <c r="D83" s="378" t="s">
        <v>909</v>
      </c>
      <c r="E83" s="377">
        <v>20421413216</v>
      </c>
      <c r="F83" s="377" t="s">
        <v>728</v>
      </c>
      <c r="G83" s="505">
        <v>11600603</v>
      </c>
      <c r="H83" s="506">
        <v>9178.15</v>
      </c>
      <c r="I83" s="508"/>
      <c r="J83" s="508"/>
      <c r="K83" s="376">
        <v>44469</v>
      </c>
      <c r="L83" s="376" t="s">
        <v>729</v>
      </c>
      <c r="M83" s="755">
        <v>426001.4</v>
      </c>
      <c r="N83" s="757">
        <v>441727.69</v>
      </c>
      <c r="O83" s="377" t="s">
        <v>730</v>
      </c>
      <c r="P83" s="760">
        <f t="shared" si="3"/>
        <v>5112016.8000000007</v>
      </c>
      <c r="Q83" s="760">
        <f t="shared" si="4"/>
        <v>2650366.14</v>
      </c>
    </row>
    <row r="84" spans="1:17" s="509" customFormat="1" ht="24" x14ac:dyDescent="0.2">
      <c r="A84" s="497" t="s">
        <v>724</v>
      </c>
      <c r="B84" s="497" t="s">
        <v>725</v>
      </c>
      <c r="C84" s="766" t="s">
        <v>910</v>
      </c>
      <c r="D84" s="378" t="s">
        <v>911</v>
      </c>
      <c r="E84" s="377">
        <v>20421413216</v>
      </c>
      <c r="F84" s="377" t="s">
        <v>728</v>
      </c>
      <c r="G84" s="500">
        <v>46750136</v>
      </c>
      <c r="H84" s="502">
        <v>2686.54</v>
      </c>
      <c r="I84" s="508"/>
      <c r="J84" s="508"/>
      <c r="K84" s="376">
        <v>44106</v>
      </c>
      <c r="L84" s="376" t="s">
        <v>729</v>
      </c>
      <c r="M84" s="755">
        <v>71300</v>
      </c>
      <c r="N84" s="757">
        <v>71300</v>
      </c>
      <c r="O84" s="377" t="s">
        <v>730</v>
      </c>
      <c r="P84" s="760">
        <f t="shared" si="3"/>
        <v>855600</v>
      </c>
      <c r="Q84" s="760">
        <f t="shared" si="4"/>
        <v>427800</v>
      </c>
    </row>
    <row r="85" spans="1:17" s="509" customFormat="1" x14ac:dyDescent="0.2">
      <c r="A85" s="497" t="s">
        <v>724</v>
      </c>
      <c r="B85" s="497" t="s">
        <v>725</v>
      </c>
      <c r="C85" s="766" t="s">
        <v>912</v>
      </c>
      <c r="D85" s="378" t="s">
        <v>913</v>
      </c>
      <c r="E85" s="377">
        <v>20131378549</v>
      </c>
      <c r="F85" s="377" t="s">
        <v>728</v>
      </c>
      <c r="G85" s="500">
        <v>7047405</v>
      </c>
      <c r="H85" s="502">
        <v>7050.47</v>
      </c>
      <c r="I85" s="508"/>
      <c r="J85" s="508"/>
      <c r="K85" s="376">
        <v>44196</v>
      </c>
      <c r="L85" s="376" t="s">
        <v>806</v>
      </c>
      <c r="M85" s="755">
        <v>13288.89</v>
      </c>
      <c r="N85" s="757">
        <v>13288.89</v>
      </c>
      <c r="O85" s="377" t="s">
        <v>730</v>
      </c>
      <c r="P85" s="760">
        <f>+M85*12*3.4</f>
        <v>542186.71199999994</v>
      </c>
      <c r="Q85" s="760">
        <f>+N85*6*3.6</f>
        <v>287040.02399999998</v>
      </c>
    </row>
    <row r="86" spans="1:17" s="509" customFormat="1" x14ac:dyDescent="0.2">
      <c r="A86" s="497" t="s">
        <v>724</v>
      </c>
      <c r="B86" s="497" t="s">
        <v>725</v>
      </c>
      <c r="C86" s="766" t="s">
        <v>914</v>
      </c>
      <c r="D86" s="378" t="s">
        <v>915</v>
      </c>
      <c r="E86" s="377">
        <v>20131378549</v>
      </c>
      <c r="F86" s="377" t="s">
        <v>728</v>
      </c>
      <c r="G86" s="510" t="s">
        <v>916</v>
      </c>
      <c r="H86" s="507">
        <v>3230</v>
      </c>
      <c r="I86" s="508"/>
      <c r="J86" s="508"/>
      <c r="K86" s="376">
        <v>44834</v>
      </c>
      <c r="L86" s="376" t="s">
        <v>729</v>
      </c>
      <c r="M86" s="755">
        <v>129679.02</v>
      </c>
      <c r="N86" s="757">
        <v>136890.69</v>
      </c>
      <c r="O86" s="377" t="s">
        <v>730</v>
      </c>
      <c r="P86" s="760">
        <f>+M86*12</f>
        <v>1556148.24</v>
      </c>
      <c r="Q86" s="760">
        <f>+N86*6</f>
        <v>821344.14</v>
      </c>
    </row>
    <row r="87" spans="1:17" s="509" customFormat="1" ht="24" x14ac:dyDescent="0.2">
      <c r="A87" s="497" t="s">
        <v>724</v>
      </c>
      <c r="B87" s="497" t="s">
        <v>725</v>
      </c>
      <c r="C87" s="766" t="s">
        <v>917</v>
      </c>
      <c r="D87" s="378" t="s">
        <v>918</v>
      </c>
      <c r="E87" s="377">
        <v>20131378549</v>
      </c>
      <c r="F87" s="377" t="s">
        <v>728</v>
      </c>
      <c r="G87" s="377">
        <v>11035758</v>
      </c>
      <c r="H87" s="507">
        <v>698</v>
      </c>
      <c r="I87" s="508"/>
      <c r="J87" s="508"/>
      <c r="K87" s="376">
        <v>44192</v>
      </c>
      <c r="L87" s="376" t="s">
        <v>729</v>
      </c>
      <c r="M87" s="755">
        <v>22898.01</v>
      </c>
      <c r="N87" s="757">
        <v>23796.85</v>
      </c>
      <c r="O87" s="377" t="s">
        <v>730</v>
      </c>
      <c r="P87" s="760">
        <f>+M87*12</f>
        <v>274776.12</v>
      </c>
      <c r="Q87" s="760">
        <f>+N87*6</f>
        <v>142781.09999999998</v>
      </c>
    </row>
    <row r="88" spans="1:17" s="509" customFormat="1" x14ac:dyDescent="0.2">
      <c r="A88" s="497" t="s">
        <v>724</v>
      </c>
      <c r="B88" s="497" t="s">
        <v>725</v>
      </c>
      <c r="C88" s="766" t="s">
        <v>919</v>
      </c>
      <c r="D88" s="378" t="s">
        <v>920</v>
      </c>
      <c r="E88" s="377">
        <v>10082320747</v>
      </c>
      <c r="F88" s="377" t="s">
        <v>728</v>
      </c>
      <c r="G88" s="377">
        <v>13392749</v>
      </c>
      <c r="H88" s="507">
        <v>392.35</v>
      </c>
      <c r="I88" s="508"/>
      <c r="J88" s="508"/>
      <c r="K88" s="376">
        <v>44150</v>
      </c>
      <c r="L88" s="376" t="s">
        <v>729</v>
      </c>
      <c r="M88" s="755">
        <v>21217.49</v>
      </c>
      <c r="N88" s="757">
        <v>22087.46</v>
      </c>
      <c r="O88" s="377" t="s">
        <v>730</v>
      </c>
      <c r="P88" s="760">
        <f>+M88*12</f>
        <v>254609.88</v>
      </c>
      <c r="Q88" s="760">
        <f>+N88*6</f>
        <v>132524.76</v>
      </c>
    </row>
    <row r="89" spans="1:17" s="509" customFormat="1" x14ac:dyDescent="0.2">
      <c r="A89" s="497" t="s">
        <v>724</v>
      </c>
      <c r="B89" s="497" t="s">
        <v>725</v>
      </c>
      <c r="C89" s="766" t="s">
        <v>921</v>
      </c>
      <c r="D89" s="378" t="s">
        <v>922</v>
      </c>
      <c r="E89" s="377">
        <v>20506670064</v>
      </c>
      <c r="F89" s="377" t="s">
        <v>728</v>
      </c>
      <c r="G89" s="377">
        <v>11531647</v>
      </c>
      <c r="H89" s="507">
        <v>2064.92</v>
      </c>
      <c r="I89" s="508"/>
      <c r="J89" s="508"/>
      <c r="K89" s="376">
        <v>44399</v>
      </c>
      <c r="L89" s="376" t="s">
        <v>806</v>
      </c>
      <c r="M89" s="755">
        <v>21252.75</v>
      </c>
      <c r="N89" s="755">
        <v>21252.75</v>
      </c>
      <c r="O89" s="377" t="s">
        <v>730</v>
      </c>
      <c r="P89" s="760">
        <f>+M89*12*3.4</f>
        <v>867112.2</v>
      </c>
      <c r="Q89" s="760">
        <f>+N89*6*3.6</f>
        <v>459059.4</v>
      </c>
    </row>
    <row r="90" spans="1:17" s="509" customFormat="1" x14ac:dyDescent="0.2">
      <c r="A90" s="497" t="s">
        <v>724</v>
      </c>
      <c r="B90" s="497" t="s">
        <v>725</v>
      </c>
      <c r="C90" s="766" t="s">
        <v>923</v>
      </c>
      <c r="D90" s="378" t="s">
        <v>924</v>
      </c>
      <c r="E90" s="377">
        <v>20101040764</v>
      </c>
      <c r="F90" s="377" t="s">
        <v>728</v>
      </c>
      <c r="G90" s="377">
        <v>11038147</v>
      </c>
      <c r="H90" s="507">
        <v>3661</v>
      </c>
      <c r="I90" s="508"/>
      <c r="J90" s="508"/>
      <c r="K90" s="376">
        <v>43923</v>
      </c>
      <c r="L90" s="376" t="s">
        <v>729</v>
      </c>
      <c r="M90" s="755">
        <v>147562.54</v>
      </c>
      <c r="N90" s="757">
        <v>151414.39000000001</v>
      </c>
      <c r="O90" s="377" t="s">
        <v>730</v>
      </c>
      <c r="P90" s="760">
        <f>+M90*12</f>
        <v>1770750.48</v>
      </c>
      <c r="Q90" s="760">
        <f>+N90*6</f>
        <v>908486.34000000008</v>
      </c>
    </row>
    <row r="91" spans="1:17" s="509" customFormat="1" x14ac:dyDescent="0.2">
      <c r="A91" s="497" t="s">
        <v>724</v>
      </c>
      <c r="B91" s="497" t="s">
        <v>725</v>
      </c>
      <c r="C91" s="766" t="s">
        <v>925</v>
      </c>
      <c r="D91" s="378" t="s">
        <v>926</v>
      </c>
      <c r="E91" s="377">
        <v>10318892976</v>
      </c>
      <c r="F91" s="377" t="s">
        <v>728</v>
      </c>
      <c r="G91" s="380" t="s">
        <v>927</v>
      </c>
      <c r="H91" s="507">
        <v>697.24</v>
      </c>
      <c r="I91" s="508"/>
      <c r="J91" s="508"/>
      <c r="K91" s="376">
        <v>45020</v>
      </c>
      <c r="L91" s="376" t="s">
        <v>729</v>
      </c>
      <c r="M91" s="755">
        <v>24000</v>
      </c>
      <c r="N91" s="758">
        <v>25286.82</v>
      </c>
      <c r="O91" s="377" t="s">
        <v>730</v>
      </c>
      <c r="P91" s="760">
        <f>+M91*12</f>
        <v>288000</v>
      </c>
      <c r="Q91" s="760">
        <f>+N91*6</f>
        <v>151720.91999999998</v>
      </c>
    </row>
    <row r="92" spans="1:17" s="509" customFormat="1" x14ac:dyDescent="0.2">
      <c r="A92" s="497" t="s">
        <v>724</v>
      </c>
      <c r="B92" s="497" t="s">
        <v>725</v>
      </c>
      <c r="C92" s="766" t="s">
        <v>928</v>
      </c>
      <c r="D92" s="378" t="s">
        <v>929</v>
      </c>
      <c r="E92" s="377">
        <v>20492093042</v>
      </c>
      <c r="F92" s="377" t="s">
        <v>728</v>
      </c>
      <c r="G92" s="377">
        <v>12206005</v>
      </c>
      <c r="H92" s="507">
        <v>6222.38</v>
      </c>
      <c r="I92" s="508"/>
      <c r="J92" s="508"/>
      <c r="K92" s="376">
        <v>44347</v>
      </c>
      <c r="L92" s="376" t="s">
        <v>729</v>
      </c>
      <c r="M92" s="755">
        <v>146260.78</v>
      </c>
      <c r="N92" s="757">
        <v>146260.78</v>
      </c>
      <c r="O92" s="377" t="s">
        <v>730</v>
      </c>
      <c r="P92" s="760">
        <f>+M92*12</f>
        <v>1755129.3599999999</v>
      </c>
      <c r="Q92" s="760">
        <f>+N92*6</f>
        <v>877564.67999999993</v>
      </c>
    </row>
    <row r="93" spans="1:17" s="509" customFormat="1" x14ac:dyDescent="0.2">
      <c r="A93" s="497" t="s">
        <v>724</v>
      </c>
      <c r="B93" s="497" t="s">
        <v>725</v>
      </c>
      <c r="C93" s="766" t="s">
        <v>930</v>
      </c>
      <c r="D93" s="378" t="s">
        <v>931</v>
      </c>
      <c r="E93" s="377">
        <v>10156365144</v>
      </c>
      <c r="F93" s="377" t="s">
        <v>728</v>
      </c>
      <c r="G93" s="377">
        <v>80008857</v>
      </c>
      <c r="H93" s="507">
        <v>1269</v>
      </c>
      <c r="I93" s="508"/>
      <c r="J93" s="508"/>
      <c r="K93" s="376">
        <v>43889</v>
      </c>
      <c r="L93" s="376" t="s">
        <v>729</v>
      </c>
      <c r="M93" s="755">
        <v>3437.06</v>
      </c>
      <c r="N93" s="758">
        <v>3437.06</v>
      </c>
      <c r="O93" s="377" t="s">
        <v>730</v>
      </c>
      <c r="P93" s="760">
        <f>+M93*12</f>
        <v>41244.720000000001</v>
      </c>
      <c r="Q93" s="760">
        <f>+N93*6</f>
        <v>20622.36</v>
      </c>
    </row>
    <row r="94" spans="1:17" s="509" customFormat="1" ht="24" x14ac:dyDescent="0.2">
      <c r="A94" s="497" t="s">
        <v>724</v>
      </c>
      <c r="B94" s="497" t="s">
        <v>725</v>
      </c>
      <c r="C94" s="766" t="s">
        <v>932</v>
      </c>
      <c r="D94" s="378" t="s">
        <v>933</v>
      </c>
      <c r="E94" s="377" t="s">
        <v>934</v>
      </c>
      <c r="F94" s="377" t="s">
        <v>728</v>
      </c>
      <c r="G94" s="377">
        <v>13559606</v>
      </c>
      <c r="H94" s="507">
        <v>964.36</v>
      </c>
      <c r="I94" s="508"/>
      <c r="J94" s="508"/>
      <c r="K94" s="376">
        <v>44099</v>
      </c>
      <c r="L94" s="376" t="s">
        <v>806</v>
      </c>
      <c r="M94" s="755">
        <v>5624.09</v>
      </c>
      <c r="N94" s="755">
        <v>5624.09</v>
      </c>
      <c r="O94" s="377" t="s">
        <v>730</v>
      </c>
      <c r="P94" s="760">
        <f>+M94*12*3.4</f>
        <v>229462.872</v>
      </c>
      <c r="Q94" s="760">
        <f>+N94*6*3.6</f>
        <v>121480.34400000001</v>
      </c>
    </row>
    <row r="95" spans="1:17" s="509" customFormat="1" x14ac:dyDescent="0.2">
      <c r="A95" s="497" t="s">
        <v>724</v>
      </c>
      <c r="B95" s="497" t="s">
        <v>725</v>
      </c>
      <c r="C95" s="766" t="s">
        <v>935</v>
      </c>
      <c r="D95" s="378" t="s">
        <v>936</v>
      </c>
      <c r="E95" s="377">
        <v>10100623663</v>
      </c>
      <c r="F95" s="377" t="s">
        <v>728</v>
      </c>
      <c r="G95" s="377">
        <v>12894240</v>
      </c>
      <c r="H95" s="507">
        <v>780.25</v>
      </c>
      <c r="I95" s="508"/>
      <c r="J95" s="508"/>
      <c r="K95" s="376">
        <v>44107</v>
      </c>
      <c r="L95" s="376" t="s">
        <v>729</v>
      </c>
      <c r="M95" s="755">
        <v>18574.29</v>
      </c>
      <c r="N95" s="758">
        <v>18574.29</v>
      </c>
      <c r="O95" s="377" t="s">
        <v>730</v>
      </c>
      <c r="P95" s="760">
        <f t="shared" ref="P95:P100" si="5">+M95*12</f>
        <v>222891.48</v>
      </c>
      <c r="Q95" s="760">
        <f t="shared" ref="Q95:Q100" si="6">+N95*6</f>
        <v>111445.74</v>
      </c>
    </row>
    <row r="96" spans="1:17" s="509" customFormat="1" ht="24" x14ac:dyDescent="0.2">
      <c r="A96" s="497" t="s">
        <v>724</v>
      </c>
      <c r="B96" s="497" t="s">
        <v>725</v>
      </c>
      <c r="C96" s="766" t="s">
        <v>937</v>
      </c>
      <c r="D96" s="378" t="s">
        <v>938</v>
      </c>
      <c r="E96" s="377">
        <v>10071162856</v>
      </c>
      <c r="F96" s="377" t="s">
        <v>728</v>
      </c>
      <c r="G96" s="505">
        <v>44373696</v>
      </c>
      <c r="H96" s="507">
        <v>420</v>
      </c>
      <c r="I96" s="508"/>
      <c r="J96" s="508"/>
      <c r="K96" s="376">
        <v>44629</v>
      </c>
      <c r="L96" s="376" t="s">
        <v>729</v>
      </c>
      <c r="M96" s="755">
        <v>10000</v>
      </c>
      <c r="N96" s="758">
        <v>10000</v>
      </c>
      <c r="O96" s="377" t="s">
        <v>730</v>
      </c>
      <c r="P96" s="760">
        <f t="shared" si="5"/>
        <v>120000</v>
      </c>
      <c r="Q96" s="760">
        <f t="shared" si="6"/>
        <v>60000</v>
      </c>
    </row>
    <row r="97" spans="1:17" s="509" customFormat="1" x14ac:dyDescent="0.2">
      <c r="A97" s="497" t="s">
        <v>724</v>
      </c>
      <c r="B97" s="497" t="s">
        <v>725</v>
      </c>
      <c r="C97" s="766" t="s">
        <v>939</v>
      </c>
      <c r="D97" s="378" t="s">
        <v>940</v>
      </c>
      <c r="E97" s="377">
        <v>10153508360</v>
      </c>
      <c r="F97" s="377" t="s">
        <v>728</v>
      </c>
      <c r="G97" s="378" t="s">
        <v>941</v>
      </c>
      <c r="H97" s="507">
        <v>159.86000000000001</v>
      </c>
      <c r="I97" s="508"/>
      <c r="J97" s="508"/>
      <c r="K97" s="376">
        <v>44574</v>
      </c>
      <c r="L97" s="376" t="s">
        <v>729</v>
      </c>
      <c r="M97" s="755">
        <v>2650</v>
      </c>
      <c r="N97" s="758">
        <v>2650</v>
      </c>
      <c r="O97" s="377" t="s">
        <v>730</v>
      </c>
      <c r="P97" s="760">
        <f t="shared" si="5"/>
        <v>31800</v>
      </c>
      <c r="Q97" s="760">
        <f t="shared" si="6"/>
        <v>15900</v>
      </c>
    </row>
    <row r="98" spans="1:17" s="509" customFormat="1" x14ac:dyDescent="0.2">
      <c r="A98" s="497" t="s">
        <v>724</v>
      </c>
      <c r="B98" s="497" t="s">
        <v>725</v>
      </c>
      <c r="C98" s="766" t="s">
        <v>942</v>
      </c>
      <c r="D98" s="378" t="s">
        <v>943</v>
      </c>
      <c r="E98" s="377">
        <v>10099988261</v>
      </c>
      <c r="F98" s="377" t="s">
        <v>728</v>
      </c>
      <c r="G98" s="500">
        <v>11024383</v>
      </c>
      <c r="H98" s="502">
        <v>450</v>
      </c>
      <c r="I98" s="508"/>
      <c r="J98" s="508"/>
      <c r="K98" s="376">
        <v>44347</v>
      </c>
      <c r="L98" s="376" t="s">
        <v>729</v>
      </c>
      <c r="M98" s="755">
        <v>14500</v>
      </c>
      <c r="N98" s="758">
        <v>15160.56</v>
      </c>
      <c r="O98" s="377" t="s">
        <v>730</v>
      </c>
      <c r="P98" s="760">
        <f t="shared" si="5"/>
        <v>174000</v>
      </c>
      <c r="Q98" s="760">
        <f t="shared" si="6"/>
        <v>90963.36</v>
      </c>
    </row>
    <row r="99" spans="1:17" s="509" customFormat="1" x14ac:dyDescent="0.2">
      <c r="A99" s="497" t="s">
        <v>724</v>
      </c>
      <c r="B99" s="497" t="s">
        <v>725</v>
      </c>
      <c r="C99" s="766" t="s">
        <v>944</v>
      </c>
      <c r="D99" s="378" t="s">
        <v>945</v>
      </c>
      <c r="E99" s="377">
        <v>10090229392</v>
      </c>
      <c r="F99" s="377" t="s">
        <v>728</v>
      </c>
      <c r="G99" s="500">
        <v>42996645</v>
      </c>
      <c r="H99" s="502">
        <v>209</v>
      </c>
      <c r="I99" s="508"/>
      <c r="J99" s="508"/>
      <c r="K99" s="376">
        <v>44592</v>
      </c>
      <c r="L99" s="376" t="s">
        <v>729</v>
      </c>
      <c r="M99" s="755">
        <v>1027.49</v>
      </c>
      <c r="N99" s="758">
        <v>4128.45</v>
      </c>
      <c r="O99" s="377" t="s">
        <v>730</v>
      </c>
      <c r="P99" s="760">
        <f t="shared" si="5"/>
        <v>12329.880000000001</v>
      </c>
      <c r="Q99" s="760">
        <f t="shared" si="6"/>
        <v>24770.699999999997</v>
      </c>
    </row>
    <row r="100" spans="1:17" s="509" customFormat="1" ht="24" x14ac:dyDescent="0.2">
      <c r="A100" s="497" t="s">
        <v>724</v>
      </c>
      <c r="B100" s="497" t="s">
        <v>725</v>
      </c>
      <c r="C100" s="766" t="s">
        <v>946</v>
      </c>
      <c r="D100" s="378" t="s">
        <v>947</v>
      </c>
      <c r="E100" s="377">
        <v>20425477430</v>
      </c>
      <c r="F100" s="377" t="s">
        <v>728</v>
      </c>
      <c r="G100" s="379">
        <v>11090611</v>
      </c>
      <c r="H100" s="507">
        <v>470</v>
      </c>
      <c r="I100" s="508"/>
      <c r="J100" s="508"/>
      <c r="K100" s="376">
        <v>44535</v>
      </c>
      <c r="L100" s="376" t="s">
        <v>729</v>
      </c>
      <c r="M100" s="755">
        <v>10500</v>
      </c>
      <c r="N100" s="758">
        <v>10500</v>
      </c>
      <c r="O100" s="377" t="s">
        <v>730</v>
      </c>
      <c r="P100" s="760">
        <f t="shared" si="5"/>
        <v>126000</v>
      </c>
      <c r="Q100" s="760">
        <f t="shared" si="6"/>
        <v>63000</v>
      </c>
    </row>
    <row r="101" spans="1:17" s="509" customFormat="1" x14ac:dyDescent="0.2">
      <c r="A101" s="497" t="s">
        <v>724</v>
      </c>
      <c r="B101" s="497" t="s">
        <v>725</v>
      </c>
      <c r="C101" s="766" t="s">
        <v>948</v>
      </c>
      <c r="D101" s="378" t="s">
        <v>949</v>
      </c>
      <c r="E101" s="377">
        <v>10089224344</v>
      </c>
      <c r="F101" s="377" t="s">
        <v>728</v>
      </c>
      <c r="G101" s="377" t="s">
        <v>950</v>
      </c>
      <c r="H101" s="507">
        <v>369</v>
      </c>
      <c r="I101" s="508"/>
      <c r="J101" s="508"/>
      <c r="K101" s="376">
        <v>44154</v>
      </c>
      <c r="L101" s="376" t="s">
        <v>806</v>
      </c>
      <c r="M101" s="755">
        <v>2500</v>
      </c>
      <c r="N101" s="758">
        <v>2500</v>
      </c>
      <c r="O101" s="377" t="s">
        <v>730</v>
      </c>
      <c r="P101" s="760">
        <f>+M101*12*3.4</f>
        <v>102000</v>
      </c>
      <c r="Q101" s="760">
        <f>+N101*6*3.6</f>
        <v>54000</v>
      </c>
    </row>
    <row r="102" spans="1:17" s="509" customFormat="1" x14ac:dyDescent="0.2">
      <c r="A102" s="497" t="s">
        <v>724</v>
      </c>
      <c r="B102" s="497" t="s">
        <v>725</v>
      </c>
      <c r="C102" s="766" t="s">
        <v>951</v>
      </c>
      <c r="D102" s="378" t="s">
        <v>952</v>
      </c>
      <c r="E102" s="377">
        <v>15516251538</v>
      </c>
      <c r="F102" s="377" t="s">
        <v>728</v>
      </c>
      <c r="G102" s="377">
        <v>13185092</v>
      </c>
      <c r="H102" s="507">
        <v>150</v>
      </c>
      <c r="I102" s="508"/>
      <c r="J102" s="508"/>
      <c r="K102" s="376">
        <v>44712</v>
      </c>
      <c r="L102" s="376" t="s">
        <v>806</v>
      </c>
      <c r="M102" s="755">
        <v>4000</v>
      </c>
      <c r="N102" s="758">
        <v>4000</v>
      </c>
      <c r="O102" s="377" t="s">
        <v>730</v>
      </c>
      <c r="P102" s="760">
        <f>+M102*12*3.4</f>
        <v>163200</v>
      </c>
      <c r="Q102" s="760">
        <f>+N102*6*3.6</f>
        <v>86400</v>
      </c>
    </row>
    <row r="103" spans="1:17" s="509" customFormat="1" x14ac:dyDescent="0.2">
      <c r="A103" s="497" t="s">
        <v>724</v>
      </c>
      <c r="B103" s="497" t="s">
        <v>725</v>
      </c>
      <c r="C103" s="766" t="s">
        <v>953</v>
      </c>
      <c r="D103" s="378" t="s">
        <v>954</v>
      </c>
      <c r="E103" s="377">
        <v>10064953236</v>
      </c>
      <c r="F103" s="377" t="s">
        <v>728</v>
      </c>
      <c r="G103" s="377">
        <v>13127596</v>
      </c>
      <c r="H103" s="507">
        <v>446.84</v>
      </c>
      <c r="I103" s="508"/>
      <c r="J103" s="508"/>
      <c r="K103" s="376">
        <v>43982</v>
      </c>
      <c r="L103" s="376" t="s">
        <v>729</v>
      </c>
      <c r="M103" s="755">
        <v>46699.88</v>
      </c>
      <c r="N103" s="758">
        <v>46699.88</v>
      </c>
      <c r="O103" s="377" t="s">
        <v>730</v>
      </c>
      <c r="P103" s="760">
        <f>+M103*12</f>
        <v>560398.55999999994</v>
      </c>
      <c r="Q103" s="760">
        <f>+N103*6</f>
        <v>280199.27999999997</v>
      </c>
    </row>
    <row r="104" spans="1:17" s="509" customFormat="1" x14ac:dyDescent="0.2">
      <c r="A104" s="497" t="s">
        <v>724</v>
      </c>
      <c r="B104" s="497" t="s">
        <v>725</v>
      </c>
      <c r="C104" s="766" t="s">
        <v>955</v>
      </c>
      <c r="D104" s="378" t="s">
        <v>956</v>
      </c>
      <c r="E104" s="377">
        <v>10092211911</v>
      </c>
      <c r="F104" s="377" t="s">
        <v>728</v>
      </c>
      <c r="G104" s="377" t="s">
        <v>957</v>
      </c>
      <c r="H104" s="507">
        <v>75</v>
      </c>
      <c r="I104" s="508"/>
      <c r="J104" s="508"/>
      <c r="K104" s="376">
        <v>44047</v>
      </c>
      <c r="L104" s="376" t="s">
        <v>729</v>
      </c>
      <c r="M104" s="755">
        <v>1082.1400000000001</v>
      </c>
      <c r="N104" s="758">
        <v>1082.1400000000001</v>
      </c>
      <c r="O104" s="377" t="s">
        <v>730</v>
      </c>
      <c r="P104" s="760">
        <f>+M104*12</f>
        <v>12985.68</v>
      </c>
      <c r="Q104" s="760">
        <f>+N104*6</f>
        <v>6492.84</v>
      </c>
    </row>
    <row r="105" spans="1:17" s="509" customFormat="1" ht="24" x14ac:dyDescent="0.2">
      <c r="A105" s="497" t="s">
        <v>724</v>
      </c>
      <c r="B105" s="497" t="s">
        <v>725</v>
      </c>
      <c r="C105" s="766" t="s">
        <v>958</v>
      </c>
      <c r="D105" s="378" t="s">
        <v>956</v>
      </c>
      <c r="E105" s="377">
        <v>10083478743</v>
      </c>
      <c r="F105" s="377" t="s">
        <v>728</v>
      </c>
      <c r="G105" s="500" t="s">
        <v>959</v>
      </c>
      <c r="H105" s="502">
        <v>400</v>
      </c>
      <c r="I105" s="508"/>
      <c r="J105" s="508"/>
      <c r="K105" s="376">
        <v>43997</v>
      </c>
      <c r="L105" s="376" t="s">
        <v>806</v>
      </c>
      <c r="M105" s="755">
        <v>4500</v>
      </c>
      <c r="N105" s="758">
        <v>4500</v>
      </c>
      <c r="O105" s="377" t="s">
        <v>730</v>
      </c>
      <c r="P105" s="760">
        <f>+M105*12*3.4</f>
        <v>183600</v>
      </c>
      <c r="Q105" s="760">
        <f>+N105*6*3.6</f>
        <v>97200</v>
      </c>
    </row>
    <row r="106" spans="1:17" s="509" customFormat="1" x14ac:dyDescent="0.2">
      <c r="A106" s="497" t="s">
        <v>724</v>
      </c>
      <c r="B106" s="497" t="s">
        <v>725</v>
      </c>
      <c r="C106" s="766" t="s">
        <v>960</v>
      </c>
      <c r="D106" s="378" t="s">
        <v>961</v>
      </c>
      <c r="E106" s="377">
        <v>10093708798</v>
      </c>
      <c r="F106" s="377" t="s">
        <v>728</v>
      </c>
      <c r="G106" s="500">
        <v>7038058</v>
      </c>
      <c r="H106" s="502">
        <v>450</v>
      </c>
      <c r="I106" s="508"/>
      <c r="J106" s="508"/>
      <c r="K106" s="376">
        <v>44135</v>
      </c>
      <c r="L106" s="376" t="s">
        <v>806</v>
      </c>
      <c r="M106" s="755">
        <v>2470.6799999999998</v>
      </c>
      <c r="N106" s="758">
        <v>2470.6799999999998</v>
      </c>
      <c r="O106" s="377" t="s">
        <v>730</v>
      </c>
      <c r="P106" s="760">
        <f>+M106*12*3.4</f>
        <v>100803.74399999999</v>
      </c>
      <c r="Q106" s="760">
        <f>+N106*6*3.6</f>
        <v>53366.687999999995</v>
      </c>
    </row>
    <row r="107" spans="1:17" s="509" customFormat="1" ht="24" x14ac:dyDescent="0.2">
      <c r="A107" s="497" t="s">
        <v>724</v>
      </c>
      <c r="B107" s="497" t="s">
        <v>725</v>
      </c>
      <c r="C107" s="766" t="s">
        <v>962</v>
      </c>
      <c r="D107" s="378" t="s">
        <v>963</v>
      </c>
      <c r="E107" s="377">
        <v>10100595058</v>
      </c>
      <c r="F107" s="377" t="s">
        <v>728</v>
      </c>
      <c r="G107" s="379">
        <v>11762877</v>
      </c>
      <c r="H107" s="507">
        <v>592.79999999999995</v>
      </c>
      <c r="I107" s="508"/>
      <c r="J107" s="508"/>
      <c r="K107" s="376">
        <v>44681</v>
      </c>
      <c r="L107" s="376" t="s">
        <v>729</v>
      </c>
      <c r="M107" s="755">
        <v>23616.84</v>
      </c>
      <c r="N107" s="758">
        <v>24423.95</v>
      </c>
      <c r="O107" s="377" t="s">
        <v>730</v>
      </c>
      <c r="P107" s="760">
        <f>+M107*12</f>
        <v>283402.08</v>
      </c>
      <c r="Q107" s="760">
        <f>+N107*6</f>
        <v>146543.70000000001</v>
      </c>
    </row>
    <row r="108" spans="1:17" s="509" customFormat="1" x14ac:dyDescent="0.2">
      <c r="A108" s="497" t="s">
        <v>724</v>
      </c>
      <c r="B108" s="497" t="s">
        <v>725</v>
      </c>
      <c r="C108" s="766" t="s">
        <v>964</v>
      </c>
      <c r="D108" s="378" t="s">
        <v>965</v>
      </c>
      <c r="E108" s="377">
        <v>10093937304</v>
      </c>
      <c r="F108" s="377" t="s">
        <v>728</v>
      </c>
      <c r="G108" s="377">
        <v>40730117</v>
      </c>
      <c r="H108" s="507">
        <v>1241</v>
      </c>
      <c r="I108" s="508"/>
      <c r="J108" s="508"/>
      <c r="K108" s="376">
        <v>44996</v>
      </c>
      <c r="L108" s="376" t="s">
        <v>806</v>
      </c>
      <c r="M108" s="755">
        <v>13576.14</v>
      </c>
      <c r="N108" s="758">
        <v>12350</v>
      </c>
      <c r="O108" s="377" t="s">
        <v>730</v>
      </c>
      <c r="P108" s="760">
        <f>+M108*12*3.4</f>
        <v>553906.51199999999</v>
      </c>
      <c r="Q108" s="760">
        <f>+N108*6*3.6</f>
        <v>266760</v>
      </c>
    </row>
    <row r="109" spans="1:17" s="509" customFormat="1" x14ac:dyDescent="0.2">
      <c r="A109" s="497" t="s">
        <v>724</v>
      </c>
      <c r="B109" s="497" t="s">
        <v>725</v>
      </c>
      <c r="C109" s="766" t="s">
        <v>966</v>
      </c>
      <c r="D109" s="378" t="s">
        <v>967</v>
      </c>
      <c r="E109" s="377">
        <v>10076559703</v>
      </c>
      <c r="F109" s="377" t="s">
        <v>728</v>
      </c>
      <c r="G109" s="377">
        <v>7017731</v>
      </c>
      <c r="H109" s="507">
        <v>212</v>
      </c>
      <c r="I109" s="508"/>
      <c r="J109" s="508"/>
      <c r="K109" s="376">
        <v>44324</v>
      </c>
      <c r="L109" s="376" t="s">
        <v>729</v>
      </c>
      <c r="M109" s="755">
        <v>9298.9500000000007</v>
      </c>
      <c r="N109" s="758">
        <v>9298.9500000000007</v>
      </c>
      <c r="O109" s="377" t="s">
        <v>730</v>
      </c>
      <c r="P109" s="760">
        <f>+M109*12</f>
        <v>111587.40000000001</v>
      </c>
      <c r="Q109" s="760">
        <f>+N109*6</f>
        <v>55793.700000000004</v>
      </c>
    </row>
    <row r="110" spans="1:17" s="509" customFormat="1" ht="24" x14ac:dyDescent="0.2">
      <c r="A110" s="497" t="s">
        <v>724</v>
      </c>
      <c r="B110" s="497" t="s">
        <v>725</v>
      </c>
      <c r="C110" s="766" t="s">
        <v>968</v>
      </c>
      <c r="D110" s="378" t="s">
        <v>969</v>
      </c>
      <c r="E110" s="377">
        <v>10072200999</v>
      </c>
      <c r="F110" s="377" t="s">
        <v>728</v>
      </c>
      <c r="G110" s="377">
        <v>12405097</v>
      </c>
      <c r="H110" s="507">
        <v>190</v>
      </c>
      <c r="I110" s="508"/>
      <c r="J110" s="508"/>
      <c r="K110" s="376">
        <v>44204</v>
      </c>
      <c r="L110" s="376" t="s">
        <v>806</v>
      </c>
      <c r="M110" s="755">
        <v>1217.05</v>
      </c>
      <c r="N110" s="758">
        <v>1217.05</v>
      </c>
      <c r="O110" s="377" t="s">
        <v>730</v>
      </c>
      <c r="P110" s="760">
        <f>+M110*12*3.4</f>
        <v>49655.639999999992</v>
      </c>
      <c r="Q110" s="760">
        <f>+N110*6*3.6</f>
        <v>26288.28</v>
      </c>
    </row>
    <row r="111" spans="1:17" s="509" customFormat="1" ht="36" x14ac:dyDescent="0.2">
      <c r="A111" s="497" t="s">
        <v>724</v>
      </c>
      <c r="B111" s="497" t="s">
        <v>725</v>
      </c>
      <c r="C111" s="766" t="s">
        <v>970</v>
      </c>
      <c r="D111" s="378" t="s">
        <v>971</v>
      </c>
      <c r="E111" s="377">
        <v>10079910347</v>
      </c>
      <c r="F111" s="377" t="s">
        <v>728</v>
      </c>
      <c r="G111" s="496" t="s">
        <v>972</v>
      </c>
      <c r="H111" s="507">
        <v>227.5</v>
      </c>
      <c r="I111" s="508"/>
      <c r="J111" s="508"/>
      <c r="K111" s="376">
        <v>44680</v>
      </c>
      <c r="L111" s="376" t="s">
        <v>806</v>
      </c>
      <c r="M111" s="755">
        <v>2208.41</v>
      </c>
      <c r="N111" s="758">
        <v>2208.41</v>
      </c>
      <c r="O111" s="377" t="s">
        <v>730</v>
      </c>
      <c r="P111" s="760">
        <f>+M111*12*3.4</f>
        <v>90103.127999999997</v>
      </c>
      <c r="Q111" s="760">
        <f>+N111*6*3.6</f>
        <v>47701.655999999995</v>
      </c>
    </row>
    <row r="112" spans="1:17" s="509" customFormat="1" x14ac:dyDescent="0.2">
      <c r="A112" s="497" t="s">
        <v>724</v>
      </c>
      <c r="B112" s="497" t="s">
        <v>725</v>
      </c>
      <c r="C112" s="766" t="s">
        <v>973</v>
      </c>
      <c r="D112" s="378" t="s">
        <v>974</v>
      </c>
      <c r="E112" s="377">
        <v>20292352795</v>
      </c>
      <c r="F112" s="377" t="s">
        <v>728</v>
      </c>
      <c r="G112" s="380" t="s">
        <v>975</v>
      </c>
      <c r="H112" s="507">
        <v>934.64</v>
      </c>
      <c r="I112" s="508"/>
      <c r="J112" s="508"/>
      <c r="K112" s="376">
        <v>44178</v>
      </c>
      <c r="L112" s="381" t="s">
        <v>729</v>
      </c>
      <c r="M112" s="755">
        <v>101339.46</v>
      </c>
      <c r="N112" s="759">
        <v>101339.46</v>
      </c>
      <c r="O112" s="377" t="s">
        <v>730</v>
      </c>
      <c r="P112" s="760">
        <f t="shared" ref="P112:P118" si="7">+M112*12</f>
        <v>1216073.52</v>
      </c>
      <c r="Q112" s="760">
        <f t="shared" ref="Q112:Q118" si="8">+N112*6</f>
        <v>608036.76</v>
      </c>
    </row>
    <row r="113" spans="1:17" s="509" customFormat="1" x14ac:dyDescent="0.2">
      <c r="A113" s="497" t="s">
        <v>724</v>
      </c>
      <c r="B113" s="497" t="s">
        <v>725</v>
      </c>
      <c r="C113" s="766" t="s">
        <v>976</v>
      </c>
      <c r="D113" s="378" t="s">
        <v>977</v>
      </c>
      <c r="E113" s="377">
        <v>10435378981</v>
      </c>
      <c r="F113" s="377" t="s">
        <v>728</v>
      </c>
      <c r="G113" s="377">
        <v>11022482</v>
      </c>
      <c r="H113" s="507" t="s">
        <v>978</v>
      </c>
      <c r="I113" s="508"/>
      <c r="J113" s="508"/>
      <c r="K113" s="376">
        <v>44136</v>
      </c>
      <c r="L113" s="381" t="s">
        <v>729</v>
      </c>
      <c r="M113" s="755">
        <v>3500</v>
      </c>
      <c r="N113" s="758">
        <v>3500</v>
      </c>
      <c r="O113" s="377" t="s">
        <v>730</v>
      </c>
      <c r="P113" s="760">
        <f t="shared" si="7"/>
        <v>42000</v>
      </c>
      <c r="Q113" s="760">
        <f t="shared" si="8"/>
        <v>21000</v>
      </c>
    </row>
    <row r="114" spans="1:17" s="509" customFormat="1" x14ac:dyDescent="0.2">
      <c r="A114" s="497" t="s">
        <v>724</v>
      </c>
      <c r="B114" s="497" t="s">
        <v>725</v>
      </c>
      <c r="C114" s="766" t="s">
        <v>979</v>
      </c>
      <c r="D114" s="378" t="s">
        <v>980</v>
      </c>
      <c r="E114" s="377">
        <v>10249490747</v>
      </c>
      <c r="F114" s="377" t="s">
        <v>728</v>
      </c>
      <c r="G114" s="377">
        <v>11013713</v>
      </c>
      <c r="H114" s="507">
        <v>155.68</v>
      </c>
      <c r="I114" s="508"/>
      <c r="J114" s="508"/>
      <c r="K114" s="376">
        <v>44508</v>
      </c>
      <c r="L114" s="381" t="s">
        <v>729</v>
      </c>
      <c r="M114" s="755">
        <v>3500</v>
      </c>
      <c r="N114" s="758">
        <v>3500</v>
      </c>
      <c r="O114" s="377" t="s">
        <v>730</v>
      </c>
      <c r="P114" s="760">
        <f t="shared" si="7"/>
        <v>42000</v>
      </c>
      <c r="Q114" s="760">
        <f t="shared" si="8"/>
        <v>21000</v>
      </c>
    </row>
    <row r="115" spans="1:17" s="509" customFormat="1" x14ac:dyDescent="0.2">
      <c r="A115" s="497" t="s">
        <v>724</v>
      </c>
      <c r="B115" s="497" t="s">
        <v>725</v>
      </c>
      <c r="C115" s="766" t="s">
        <v>981</v>
      </c>
      <c r="D115" s="378" t="s">
        <v>982</v>
      </c>
      <c r="E115" s="377">
        <v>20103892598</v>
      </c>
      <c r="F115" s="377" t="s">
        <v>728</v>
      </c>
      <c r="G115" s="377">
        <v>11001108</v>
      </c>
      <c r="H115" s="507">
        <v>223.88</v>
      </c>
      <c r="I115" s="508"/>
      <c r="J115" s="508"/>
      <c r="K115" s="376">
        <v>44151</v>
      </c>
      <c r="L115" s="381" t="s">
        <v>729</v>
      </c>
      <c r="M115" s="755">
        <v>3500</v>
      </c>
      <c r="N115" s="758">
        <v>3500</v>
      </c>
      <c r="O115" s="377" t="s">
        <v>730</v>
      </c>
      <c r="P115" s="760">
        <f t="shared" si="7"/>
        <v>42000</v>
      </c>
      <c r="Q115" s="760">
        <f t="shared" si="8"/>
        <v>21000</v>
      </c>
    </row>
    <row r="116" spans="1:17" s="509" customFormat="1" x14ac:dyDescent="0.2">
      <c r="A116" s="497" t="s">
        <v>724</v>
      </c>
      <c r="B116" s="497" t="s">
        <v>725</v>
      </c>
      <c r="C116" s="766" t="s">
        <v>983</v>
      </c>
      <c r="D116" s="378" t="s">
        <v>984</v>
      </c>
      <c r="E116" s="377">
        <v>10012172686</v>
      </c>
      <c r="F116" s="377" t="s">
        <v>728</v>
      </c>
      <c r="G116" s="377">
        <v>11100045</v>
      </c>
      <c r="H116" s="507">
        <v>265</v>
      </c>
      <c r="I116" s="508"/>
      <c r="J116" s="508"/>
      <c r="K116" s="376">
        <v>44581</v>
      </c>
      <c r="L116" s="381" t="s">
        <v>729</v>
      </c>
      <c r="M116" s="755">
        <v>3100</v>
      </c>
      <c r="N116" s="758">
        <v>3100</v>
      </c>
      <c r="O116" s="377" t="s">
        <v>730</v>
      </c>
      <c r="P116" s="760">
        <f t="shared" si="7"/>
        <v>37200</v>
      </c>
      <c r="Q116" s="760">
        <f t="shared" si="8"/>
        <v>18600</v>
      </c>
    </row>
    <row r="117" spans="1:17" s="509" customFormat="1" ht="24" x14ac:dyDescent="0.2">
      <c r="A117" s="497" t="s">
        <v>724</v>
      </c>
      <c r="B117" s="497" t="s">
        <v>725</v>
      </c>
      <c r="C117" s="766" t="s">
        <v>985</v>
      </c>
      <c r="D117" s="378" t="s">
        <v>986</v>
      </c>
      <c r="E117" s="377">
        <v>10232652841</v>
      </c>
      <c r="F117" s="377" t="s">
        <v>728</v>
      </c>
      <c r="G117" s="377" t="s">
        <v>987</v>
      </c>
      <c r="H117" s="507">
        <v>562.5</v>
      </c>
      <c r="I117" s="508"/>
      <c r="J117" s="508"/>
      <c r="K117" s="376">
        <v>44583</v>
      </c>
      <c r="L117" s="381" t="s">
        <v>729</v>
      </c>
      <c r="M117" s="755">
        <v>6000</v>
      </c>
      <c r="N117" s="758">
        <v>6000</v>
      </c>
      <c r="O117" s="377" t="s">
        <v>730</v>
      </c>
      <c r="P117" s="760">
        <f t="shared" si="7"/>
        <v>72000</v>
      </c>
      <c r="Q117" s="760">
        <f t="shared" si="8"/>
        <v>36000</v>
      </c>
    </row>
    <row r="118" spans="1:17" s="509" customFormat="1" x14ac:dyDescent="0.2">
      <c r="A118" s="497" t="s">
        <v>724</v>
      </c>
      <c r="B118" s="497" t="s">
        <v>725</v>
      </c>
      <c r="C118" s="766" t="s">
        <v>988</v>
      </c>
      <c r="D118" s="378" t="s">
        <v>989</v>
      </c>
      <c r="E118" s="377">
        <v>20548788774</v>
      </c>
      <c r="F118" s="377" t="s">
        <v>728</v>
      </c>
      <c r="G118" s="377">
        <v>12805474</v>
      </c>
      <c r="H118" s="507"/>
      <c r="I118" s="377">
        <v>25</v>
      </c>
      <c r="J118" s="508"/>
      <c r="K118" s="376">
        <v>44033</v>
      </c>
      <c r="L118" s="381" t="s">
        <v>729</v>
      </c>
      <c r="M118" s="755">
        <v>8850</v>
      </c>
      <c r="N118" s="758">
        <v>8850</v>
      </c>
      <c r="O118" s="377" t="s">
        <v>730</v>
      </c>
      <c r="P118" s="760">
        <f t="shared" si="7"/>
        <v>106200</v>
      </c>
      <c r="Q118" s="760">
        <f t="shared" si="8"/>
        <v>53100</v>
      </c>
    </row>
    <row r="119" spans="1:17" s="509" customFormat="1" ht="24" x14ac:dyDescent="0.2">
      <c r="A119" s="497" t="s">
        <v>724</v>
      </c>
      <c r="B119" s="497" t="s">
        <v>725</v>
      </c>
      <c r="C119" s="766" t="s">
        <v>990</v>
      </c>
      <c r="D119" s="378" t="s">
        <v>991</v>
      </c>
      <c r="E119" s="377">
        <v>20306841506</v>
      </c>
      <c r="F119" s="377" t="s">
        <v>728</v>
      </c>
      <c r="G119" s="380" t="s">
        <v>992</v>
      </c>
      <c r="H119" s="507">
        <v>3</v>
      </c>
      <c r="I119" s="508"/>
      <c r="J119" s="508"/>
      <c r="K119" s="376">
        <v>43982</v>
      </c>
      <c r="L119" s="376" t="s">
        <v>806</v>
      </c>
      <c r="M119" s="755">
        <v>1180</v>
      </c>
      <c r="N119" s="758">
        <v>1180</v>
      </c>
      <c r="O119" s="377" t="s">
        <v>730</v>
      </c>
      <c r="P119" s="760">
        <f>+M119*12*3.4</f>
        <v>48144</v>
      </c>
      <c r="Q119" s="760">
        <f>+N119*6*3.6</f>
        <v>25488</v>
      </c>
    </row>
    <row r="120" spans="1:17" s="509" customFormat="1" ht="36" x14ac:dyDescent="0.2">
      <c r="A120" s="497" t="s">
        <v>724</v>
      </c>
      <c r="B120" s="497" t="s">
        <v>725</v>
      </c>
      <c r="C120" s="766" t="s">
        <v>993</v>
      </c>
      <c r="D120" s="378" t="s">
        <v>994</v>
      </c>
      <c r="E120" s="377">
        <v>20519398169</v>
      </c>
      <c r="F120" s="377" t="s">
        <v>728</v>
      </c>
      <c r="G120" s="377">
        <v>11020565</v>
      </c>
      <c r="H120" s="507">
        <v>3</v>
      </c>
      <c r="I120" s="508"/>
      <c r="J120" s="508"/>
      <c r="K120" s="376">
        <v>43781</v>
      </c>
      <c r="L120" s="376" t="s">
        <v>729</v>
      </c>
      <c r="M120" s="755">
        <v>6919.59</v>
      </c>
      <c r="N120" s="758">
        <v>6919.59</v>
      </c>
      <c r="O120" s="377" t="s">
        <v>730</v>
      </c>
      <c r="P120" s="760">
        <f>+M120*12</f>
        <v>83035.08</v>
      </c>
      <c r="Q120" s="760">
        <f>+N120*6</f>
        <v>41517.54</v>
      </c>
    </row>
    <row r="121" spans="1:17" s="509" customFormat="1" ht="24" x14ac:dyDescent="0.2">
      <c r="A121" s="497" t="s">
        <v>724</v>
      </c>
      <c r="B121" s="497" t="s">
        <v>725</v>
      </c>
      <c r="C121" s="766" t="s">
        <v>995</v>
      </c>
      <c r="D121" s="378" t="s">
        <v>996</v>
      </c>
      <c r="E121" s="377">
        <v>20109072177</v>
      </c>
      <c r="F121" s="377" t="s">
        <v>728</v>
      </c>
      <c r="G121" s="380" t="s">
        <v>997</v>
      </c>
      <c r="H121" s="507">
        <v>3</v>
      </c>
      <c r="I121" s="508"/>
      <c r="J121" s="508"/>
      <c r="K121" s="376">
        <v>44165</v>
      </c>
      <c r="L121" s="376" t="s">
        <v>729</v>
      </c>
      <c r="M121" s="755">
        <v>2735.09</v>
      </c>
      <c r="N121" s="758">
        <v>2735.06</v>
      </c>
      <c r="O121" s="377" t="s">
        <v>730</v>
      </c>
      <c r="P121" s="760">
        <f>+M121*12</f>
        <v>32821.08</v>
      </c>
      <c r="Q121" s="760">
        <f>+N121*6</f>
        <v>16410.36</v>
      </c>
    </row>
    <row r="122" spans="1:17" s="509" customFormat="1" ht="24" x14ac:dyDescent="0.2">
      <c r="A122" s="497" t="s">
        <v>724</v>
      </c>
      <c r="B122" s="497" t="s">
        <v>725</v>
      </c>
      <c r="C122" s="766" t="s">
        <v>998</v>
      </c>
      <c r="D122" s="378" t="s">
        <v>999</v>
      </c>
      <c r="E122" s="377">
        <v>20266409461</v>
      </c>
      <c r="F122" s="377" t="s">
        <v>728</v>
      </c>
      <c r="G122" s="380" t="s">
        <v>1000</v>
      </c>
      <c r="H122" s="507">
        <v>3</v>
      </c>
      <c r="I122" s="508"/>
      <c r="J122" s="508"/>
      <c r="K122" s="376">
        <v>44223</v>
      </c>
      <c r="L122" s="376" t="s">
        <v>729</v>
      </c>
      <c r="M122" s="755">
        <v>3776</v>
      </c>
      <c r="N122" s="758">
        <v>3776</v>
      </c>
      <c r="O122" s="377" t="s">
        <v>730</v>
      </c>
      <c r="P122" s="760">
        <f>+M122*12</f>
        <v>45312</v>
      </c>
      <c r="Q122" s="760">
        <f>+N122*6</f>
        <v>22656</v>
      </c>
    </row>
    <row r="123" spans="1:17" x14ac:dyDescent="0.2">
      <c r="A123" s="312" t="s">
        <v>1001</v>
      </c>
    </row>
    <row r="125" spans="1:17" x14ac:dyDescent="0.2">
      <c r="A125" s="382" t="s">
        <v>1002</v>
      </c>
    </row>
    <row r="126" spans="1:17" x14ac:dyDescent="0.2">
      <c r="A126" s="382" t="s">
        <v>1003</v>
      </c>
    </row>
  </sheetData>
  <mergeCells count="6">
    <mergeCell ref="P3:P4"/>
    <mergeCell ref="Q3:Q4"/>
    <mergeCell ref="C3:E3"/>
    <mergeCell ref="A3:B3"/>
    <mergeCell ref="K3:O3"/>
    <mergeCell ref="F3:J3"/>
  </mergeCells>
  <printOptions horizontalCentered="1"/>
  <pageMargins left="0.25" right="0.25" top="0.75" bottom="0.75" header="0.3" footer="0.3"/>
  <pageSetup paperSize="9" scale="59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F21"/>
  <sheetViews>
    <sheetView showGridLines="0" zoomScaleNormal="100" workbookViewId="0">
      <selection activeCell="A13" sqref="A13"/>
    </sheetView>
  </sheetViews>
  <sheetFormatPr baseColWidth="10" defaultColWidth="11.28515625" defaultRowHeight="15" x14ac:dyDescent="0.25"/>
  <cols>
    <col min="1" max="1" width="66" style="26" customWidth="1"/>
    <col min="2" max="2" width="15.140625" style="26" customWidth="1"/>
    <col min="3" max="3" width="16" style="26" customWidth="1"/>
    <col min="4" max="4" width="15.140625" style="26" customWidth="1"/>
    <col min="5" max="5" width="0" style="26" hidden="1" customWidth="1"/>
    <col min="6" max="6" width="12.7109375" style="26" hidden="1" customWidth="1"/>
    <col min="7" max="7" width="13.7109375" style="26" hidden="1" customWidth="1"/>
    <col min="8" max="8" width="12.7109375" style="26" hidden="1" customWidth="1"/>
    <col min="9" max="9" width="13.7109375" style="26" hidden="1" customWidth="1"/>
    <col min="10" max="57" width="0" style="26" hidden="1" customWidth="1"/>
    <col min="58" max="16384" width="11.28515625" style="26"/>
  </cols>
  <sheetData>
    <row r="1" spans="1:58" s="36" customFormat="1" ht="18.75" customHeight="1" x14ac:dyDescent="0.25">
      <c r="A1" s="23" t="s">
        <v>199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</row>
    <row r="2" spans="1:58" s="36" customFormat="1" ht="18.75" customHeight="1" x14ac:dyDescent="0.25">
      <c r="A2" s="24" t="s">
        <v>190</v>
      </c>
      <c r="B2" s="25"/>
    </row>
    <row r="3" spans="1:58" s="92" customFormat="1" ht="28.35" customHeight="1" x14ac:dyDescent="0.2">
      <c r="A3" s="88" t="s">
        <v>101</v>
      </c>
      <c r="B3" s="89">
        <v>2019</v>
      </c>
      <c r="C3" s="89">
        <v>2020</v>
      </c>
      <c r="D3" s="89">
        <v>2021</v>
      </c>
    </row>
    <row r="4" spans="1:58" s="30" customFormat="1" x14ac:dyDescent="0.25">
      <c r="A4" s="28" t="s">
        <v>98</v>
      </c>
      <c r="B4" s="29">
        <v>128143277</v>
      </c>
      <c r="C4" s="29">
        <v>112946902</v>
      </c>
      <c r="D4" s="29">
        <v>124476350</v>
      </c>
      <c r="F4" s="31">
        <v>449145</v>
      </c>
      <c r="G4" s="31">
        <v>112497757</v>
      </c>
      <c r="H4" s="31">
        <v>0</v>
      </c>
      <c r="I4" s="32">
        <f>+F4+G4+H4</f>
        <v>112946902</v>
      </c>
    </row>
    <row r="5" spans="1:58" s="30" customFormat="1" x14ac:dyDescent="0.25">
      <c r="A5" s="28" t="s">
        <v>99</v>
      </c>
      <c r="B5" s="29">
        <v>2658291</v>
      </c>
      <c r="C5" s="29">
        <v>21286864</v>
      </c>
      <c r="D5" s="29">
        <v>13844211</v>
      </c>
      <c r="F5" s="31">
        <v>21274864</v>
      </c>
      <c r="G5" s="31">
        <v>12000</v>
      </c>
      <c r="H5" s="31">
        <v>0</v>
      </c>
      <c r="I5" s="32">
        <f>+F5+G5+H5</f>
        <v>21286864</v>
      </c>
    </row>
    <row r="6" spans="1:58" s="30" customFormat="1" x14ac:dyDescent="0.25">
      <c r="A6" s="28" t="s">
        <v>100</v>
      </c>
      <c r="B6" s="29">
        <v>237878141</v>
      </c>
      <c r="C6" s="29">
        <v>267263953</v>
      </c>
      <c r="D6" s="29">
        <v>270697813</v>
      </c>
      <c r="F6" s="31">
        <v>40962383</v>
      </c>
      <c r="G6" s="31">
        <v>194449056</v>
      </c>
      <c r="H6" s="31">
        <v>31852514</v>
      </c>
      <c r="I6" s="32">
        <f>+F6+G6+H6</f>
        <v>267263953</v>
      </c>
    </row>
    <row r="7" spans="1:58" s="33" customFormat="1" ht="28.35" customHeight="1" x14ac:dyDescent="0.2">
      <c r="A7" s="90" t="s">
        <v>95</v>
      </c>
      <c r="B7" s="91">
        <f>SUM(B4:B6)</f>
        <v>368679709</v>
      </c>
      <c r="C7" s="91">
        <f>SUM(C4:C6)</f>
        <v>401497719</v>
      </c>
      <c r="D7" s="91">
        <f>SUM(D4:D6)</f>
        <v>409018374</v>
      </c>
      <c r="F7" s="32">
        <f>SUM(F4:F6)</f>
        <v>62686392</v>
      </c>
      <c r="G7" s="32">
        <f>SUM(G4:G6)</f>
        <v>306958813</v>
      </c>
      <c r="H7" s="32">
        <f>SUM(H4:H6)</f>
        <v>31852514</v>
      </c>
      <c r="I7" s="32">
        <f>+F7+G7+H7</f>
        <v>401497719</v>
      </c>
    </row>
    <row r="9" spans="1:58" s="92" customFormat="1" ht="28.35" customHeight="1" x14ac:dyDescent="0.2">
      <c r="A9" s="88" t="s">
        <v>102</v>
      </c>
      <c r="B9" s="89">
        <v>2019</v>
      </c>
      <c r="C9" s="89" t="s">
        <v>194</v>
      </c>
      <c r="D9" s="89" t="s">
        <v>195</v>
      </c>
    </row>
    <row r="10" spans="1:58" s="30" customFormat="1" x14ac:dyDescent="0.25">
      <c r="A10" s="28" t="s">
        <v>98</v>
      </c>
      <c r="B10" s="29">
        <v>179446576</v>
      </c>
      <c r="C10" s="29">
        <v>141828391</v>
      </c>
      <c r="D10" s="29">
        <v>124476350</v>
      </c>
    </row>
    <row r="11" spans="1:58" s="30" customFormat="1" x14ac:dyDescent="0.25">
      <c r="A11" s="28" t="s">
        <v>99</v>
      </c>
      <c r="B11" s="29">
        <v>23753433</v>
      </c>
      <c r="C11" s="29">
        <v>58159303</v>
      </c>
      <c r="D11" s="29">
        <v>13844211</v>
      </c>
    </row>
    <row r="12" spans="1:58" s="30" customFormat="1" x14ac:dyDescent="0.25">
      <c r="A12" s="28" t="s">
        <v>100</v>
      </c>
      <c r="B12" s="29">
        <v>278012269</v>
      </c>
      <c r="C12" s="29">
        <v>298235588</v>
      </c>
      <c r="D12" s="29">
        <v>270697813</v>
      </c>
    </row>
    <row r="13" spans="1:58" s="33" customFormat="1" ht="28.35" customHeight="1" x14ac:dyDescent="0.2">
      <c r="A13" s="90" t="s">
        <v>96</v>
      </c>
      <c r="B13" s="91">
        <f>SUM(B10:B12)</f>
        <v>481212278</v>
      </c>
      <c r="C13" s="91">
        <f>SUM(C10:C12)</f>
        <v>498223282</v>
      </c>
      <c r="D13" s="91">
        <f>SUM(D10:D12)</f>
        <v>409018374</v>
      </c>
    </row>
    <row r="15" spans="1:58" s="92" customFormat="1" ht="28.35" customHeight="1" x14ac:dyDescent="0.2">
      <c r="A15" s="88" t="s">
        <v>103</v>
      </c>
      <c r="B15" s="89">
        <v>2019</v>
      </c>
      <c r="C15" s="89" t="s">
        <v>194</v>
      </c>
      <c r="D15" s="89" t="s">
        <v>195</v>
      </c>
    </row>
    <row r="16" spans="1:58" s="30" customFormat="1" x14ac:dyDescent="0.25">
      <c r="A16" s="28" t="s">
        <v>98</v>
      </c>
      <c r="B16" s="29">
        <v>151280853</v>
      </c>
      <c r="C16" s="29">
        <v>141828391</v>
      </c>
      <c r="D16" s="29">
        <v>124476350</v>
      </c>
    </row>
    <row r="17" spans="1:4" s="30" customFormat="1" x14ac:dyDescent="0.25">
      <c r="A17" s="28" t="s">
        <v>99</v>
      </c>
      <c r="B17" s="29">
        <v>17123968</v>
      </c>
      <c r="C17" s="29">
        <v>58159303</v>
      </c>
      <c r="D17" s="29">
        <v>13844211</v>
      </c>
    </row>
    <row r="18" spans="1:4" s="30" customFormat="1" x14ac:dyDescent="0.25">
      <c r="A18" s="28" t="s">
        <v>100</v>
      </c>
      <c r="B18" s="29">
        <v>234293189</v>
      </c>
      <c r="C18" s="29">
        <v>298235588</v>
      </c>
      <c r="D18" s="29">
        <v>270697813</v>
      </c>
    </row>
    <row r="19" spans="1:4" s="33" customFormat="1" ht="28.35" customHeight="1" x14ac:dyDescent="0.2">
      <c r="A19" s="90" t="s">
        <v>97</v>
      </c>
      <c r="B19" s="91">
        <f>SUM(B16:B18)</f>
        <v>402698010</v>
      </c>
      <c r="C19" s="91">
        <f>SUM(C16:C18)</f>
        <v>498223282</v>
      </c>
      <c r="D19" s="91">
        <f>SUM(D16:D18)</f>
        <v>409018374</v>
      </c>
    </row>
    <row r="20" spans="1:4" x14ac:dyDescent="0.25">
      <c r="A20" s="34" t="s">
        <v>197</v>
      </c>
    </row>
    <row r="21" spans="1:4" x14ac:dyDescent="0.25">
      <c r="A21" s="35" t="s">
        <v>198</v>
      </c>
    </row>
  </sheetData>
  <printOptions horizontalCentered="1" verticalCentered="1"/>
  <pageMargins left="0.70866141732283472" right="0.51181102362204722" top="0.74803149606299213" bottom="0.74803149606299213" header="0.31496062992125984" footer="0.31496062992125984"/>
  <pageSetup paperSize="9" orientation="landscape" r:id="rId1"/>
  <headerFooter>
    <oddHeader xml:space="preserve">&amp;L&amp;"Arial,Negrita"&amp;14
&amp;R&amp;"Arial,Negrita"&amp;14 </oddHeader>
  </headerFooter>
  <ignoredErrors>
    <ignoredError sqref="B7:D8 B13:D14 B19:D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269"/>
  <sheetViews>
    <sheetView topLeftCell="A34" zoomScale="85" zoomScaleNormal="85" workbookViewId="0">
      <selection activeCell="A24" sqref="A24"/>
    </sheetView>
  </sheetViews>
  <sheetFormatPr baseColWidth="10" defaultColWidth="11.28515625" defaultRowHeight="15" x14ac:dyDescent="0.25"/>
  <cols>
    <col min="1" max="1" width="64.140625" style="26" customWidth="1"/>
    <col min="2" max="2" width="16.28515625" style="26" customWidth="1"/>
    <col min="3" max="3" width="18" style="26" customWidth="1"/>
    <col min="4" max="4" width="14.42578125" style="26" customWidth="1"/>
    <col min="5" max="16384" width="11.28515625" style="26"/>
  </cols>
  <sheetData>
    <row r="1" spans="1:5" s="36" customFormat="1" ht="21" customHeight="1" x14ac:dyDescent="0.25">
      <c r="A1" s="803" t="s">
        <v>196</v>
      </c>
      <c r="B1" s="803"/>
      <c r="C1" s="803"/>
      <c r="D1" s="803"/>
      <c r="E1" s="42"/>
    </row>
    <row r="2" spans="1:5" s="36" customFormat="1" ht="21" customHeight="1" x14ac:dyDescent="0.25">
      <c r="A2" s="25" t="s">
        <v>192</v>
      </c>
    </row>
    <row r="3" spans="1:5" s="27" customFormat="1" ht="28.35" customHeight="1" x14ac:dyDescent="0.2">
      <c r="A3" s="88" t="s">
        <v>172</v>
      </c>
      <c r="B3" s="89">
        <v>2019</v>
      </c>
      <c r="C3" s="89">
        <v>2020</v>
      </c>
      <c r="D3" s="89">
        <v>2021</v>
      </c>
    </row>
    <row r="4" spans="1:5" s="37" customFormat="1" x14ac:dyDescent="0.25">
      <c r="A4" s="95" t="s">
        <v>38</v>
      </c>
      <c r="B4" s="96">
        <f>SUM(B5:B10)</f>
        <v>368673648</v>
      </c>
      <c r="C4" s="96">
        <f>SUM(C5:C10)</f>
        <v>352889144</v>
      </c>
      <c r="D4" s="96">
        <f>SUM(D5:D10)</f>
        <v>340911128</v>
      </c>
    </row>
    <row r="5" spans="1:5" s="30" customFormat="1" x14ac:dyDescent="0.25">
      <c r="A5" s="38" t="s">
        <v>27</v>
      </c>
      <c r="B5" s="29"/>
      <c r="C5" s="29"/>
      <c r="D5" s="29"/>
    </row>
    <row r="6" spans="1:5" s="30" customFormat="1" x14ac:dyDescent="0.25">
      <c r="A6" s="38" t="s">
        <v>28</v>
      </c>
      <c r="B6" s="29">
        <f t="shared" ref="B6:D9" si="0">+B61+B115+B168+B221</f>
        <v>55634938</v>
      </c>
      <c r="C6" s="29">
        <f t="shared" si="0"/>
        <v>55542560</v>
      </c>
      <c r="D6" s="29">
        <f t="shared" si="0"/>
        <v>81100190</v>
      </c>
    </row>
    <row r="7" spans="1:5" s="30" customFormat="1" x14ac:dyDescent="0.25">
      <c r="A7" s="38" t="s">
        <v>29</v>
      </c>
      <c r="B7" s="29">
        <f t="shared" si="0"/>
        <v>2658291</v>
      </c>
      <c r="C7" s="29">
        <f t="shared" si="0"/>
        <v>2696533</v>
      </c>
      <c r="D7" s="29">
        <f t="shared" si="0"/>
        <v>2100681</v>
      </c>
    </row>
    <row r="8" spans="1:5" s="30" customFormat="1" x14ac:dyDescent="0.25">
      <c r="A8" s="38" t="s">
        <v>30</v>
      </c>
      <c r="B8" s="29">
        <f t="shared" si="0"/>
        <v>297688830</v>
      </c>
      <c r="C8" s="29">
        <f t="shared" si="0"/>
        <v>294105360</v>
      </c>
      <c r="D8" s="29">
        <f t="shared" si="0"/>
        <v>257165566</v>
      </c>
    </row>
    <row r="9" spans="1:5" s="30" customFormat="1" x14ac:dyDescent="0.25">
      <c r="A9" s="38" t="s">
        <v>45</v>
      </c>
      <c r="B9" s="29">
        <f t="shared" si="0"/>
        <v>0</v>
      </c>
      <c r="C9" s="29">
        <f t="shared" si="0"/>
        <v>0</v>
      </c>
      <c r="D9" s="29">
        <f t="shared" si="0"/>
        <v>0</v>
      </c>
    </row>
    <row r="10" spans="1:5" s="30" customFormat="1" x14ac:dyDescent="0.25">
      <c r="A10" s="38" t="s">
        <v>46</v>
      </c>
      <c r="B10" s="29">
        <f>+B65+B119+B172+B225</f>
        <v>12691589</v>
      </c>
      <c r="C10" s="29">
        <f>+C65+C119+C172+C225</f>
        <v>544691</v>
      </c>
      <c r="D10" s="29">
        <f>+D65+D119+D172+D225</f>
        <v>544691</v>
      </c>
    </row>
    <row r="11" spans="1:5" s="30" customFormat="1" x14ac:dyDescent="0.25">
      <c r="A11" s="95" t="s">
        <v>26</v>
      </c>
      <c r="B11" s="96">
        <f>SUM(B12:B15)</f>
        <v>6061</v>
      </c>
      <c r="C11" s="96">
        <f>SUM(C12:C15)</f>
        <v>48608575</v>
      </c>
      <c r="D11" s="96">
        <f>SUM(D12:D15)</f>
        <v>68107246</v>
      </c>
    </row>
    <row r="12" spans="1:5" s="30" customFormat="1" x14ac:dyDescent="0.25">
      <c r="A12" s="38" t="s">
        <v>44</v>
      </c>
      <c r="B12" s="29"/>
      <c r="C12" s="29"/>
      <c r="D12" s="29"/>
    </row>
    <row r="13" spans="1:5" s="30" customFormat="1" x14ac:dyDescent="0.25">
      <c r="A13" s="38" t="s">
        <v>47</v>
      </c>
      <c r="B13" s="29"/>
      <c r="C13" s="29"/>
      <c r="D13" s="29"/>
    </row>
    <row r="14" spans="1:5" s="30" customFormat="1" x14ac:dyDescent="0.25">
      <c r="A14" s="38" t="s">
        <v>35</v>
      </c>
      <c r="B14" s="29">
        <f>+B69+B123+B176+B229</f>
        <v>6061</v>
      </c>
      <c r="C14" s="29">
        <f>+C69+C123+C176+C229</f>
        <v>48608575</v>
      </c>
      <c r="D14" s="29">
        <f>+D69+D123+D176+D229</f>
        <v>68107246</v>
      </c>
    </row>
    <row r="15" spans="1:5" s="30" customFormat="1" x14ac:dyDescent="0.25">
      <c r="A15" s="38" t="s">
        <v>36</v>
      </c>
      <c r="B15" s="29"/>
      <c r="C15" s="29"/>
      <c r="D15" s="29"/>
    </row>
    <row r="16" spans="1:5" s="30" customFormat="1" x14ac:dyDescent="0.25">
      <c r="A16" s="95" t="s">
        <v>21</v>
      </c>
      <c r="B16" s="96"/>
      <c r="C16" s="96"/>
      <c r="D16" s="96"/>
    </row>
    <row r="17" spans="1:4" s="30" customFormat="1" x14ac:dyDescent="0.25">
      <c r="A17" s="38" t="s">
        <v>37</v>
      </c>
      <c r="B17" s="29"/>
      <c r="C17" s="29"/>
      <c r="D17" s="29"/>
    </row>
    <row r="18" spans="1:4" s="33" customFormat="1" ht="18" customHeight="1" x14ac:dyDescent="0.2">
      <c r="A18" s="93" t="s">
        <v>95</v>
      </c>
      <c r="B18" s="94">
        <f>+B4+B11</f>
        <v>368679709</v>
      </c>
      <c r="C18" s="94">
        <f>+C4+C11</f>
        <v>401497719</v>
      </c>
      <c r="D18" s="94">
        <f>+D4+D11</f>
        <v>409018374</v>
      </c>
    </row>
    <row r="19" spans="1:4" ht="20.25" customHeight="1" x14ac:dyDescent="0.25"/>
    <row r="20" spans="1:4" s="27" customFormat="1" ht="28.35" customHeight="1" x14ac:dyDescent="0.2">
      <c r="A20" s="88" t="s">
        <v>173</v>
      </c>
      <c r="B20" s="89">
        <v>2019</v>
      </c>
      <c r="C20" s="89" t="s">
        <v>194</v>
      </c>
      <c r="D20" s="89" t="s">
        <v>195</v>
      </c>
    </row>
    <row r="21" spans="1:4" s="37" customFormat="1" x14ac:dyDescent="0.25">
      <c r="A21" s="95" t="s">
        <v>38</v>
      </c>
      <c r="B21" s="96">
        <f>SUM(B22:B27)</f>
        <v>452001029</v>
      </c>
      <c r="C21" s="96">
        <f>SUM(C22:C27)</f>
        <v>431162309</v>
      </c>
      <c r="D21" s="96">
        <f>SUM(D22:D27)</f>
        <v>340911128</v>
      </c>
    </row>
    <row r="22" spans="1:4" s="30" customFormat="1" x14ac:dyDescent="0.25">
      <c r="A22" s="38" t="s">
        <v>27</v>
      </c>
      <c r="B22" s="29"/>
      <c r="C22" s="29"/>
      <c r="D22" s="29"/>
    </row>
    <row r="23" spans="1:4" s="30" customFormat="1" x14ac:dyDescent="0.25">
      <c r="A23" s="38" t="s">
        <v>28</v>
      </c>
      <c r="B23" s="29">
        <f t="shared" ref="B23:D26" si="1">+B78+B132+B185+B238</f>
        <v>73112096</v>
      </c>
      <c r="C23" s="29">
        <f t="shared" si="1"/>
        <v>61287977</v>
      </c>
      <c r="D23" s="29">
        <f t="shared" si="1"/>
        <v>81100190</v>
      </c>
    </row>
    <row r="24" spans="1:4" s="30" customFormat="1" x14ac:dyDescent="0.25">
      <c r="A24" s="38" t="s">
        <v>29</v>
      </c>
      <c r="B24" s="29">
        <f t="shared" si="1"/>
        <v>2238931</v>
      </c>
      <c r="C24" s="29">
        <f t="shared" si="1"/>
        <v>2772499</v>
      </c>
      <c r="D24" s="29">
        <f t="shared" si="1"/>
        <v>2100681</v>
      </c>
    </row>
    <row r="25" spans="1:4" s="30" customFormat="1" x14ac:dyDescent="0.25">
      <c r="A25" s="38" t="s">
        <v>30</v>
      </c>
      <c r="B25" s="29">
        <f t="shared" si="1"/>
        <v>351323753</v>
      </c>
      <c r="C25" s="29">
        <f t="shared" si="1"/>
        <v>356924607</v>
      </c>
      <c r="D25" s="29">
        <f t="shared" si="1"/>
        <v>257165566</v>
      </c>
    </row>
    <row r="26" spans="1:4" s="30" customFormat="1" x14ac:dyDescent="0.25">
      <c r="A26" s="38" t="s">
        <v>45</v>
      </c>
      <c r="B26" s="29">
        <f t="shared" si="1"/>
        <v>102336</v>
      </c>
      <c r="C26" s="29">
        <f t="shared" si="1"/>
        <v>77336</v>
      </c>
      <c r="D26" s="29">
        <f t="shared" si="1"/>
        <v>0</v>
      </c>
    </row>
    <row r="27" spans="1:4" s="30" customFormat="1" x14ac:dyDescent="0.25">
      <c r="A27" s="38" t="s">
        <v>46</v>
      </c>
      <c r="B27" s="29">
        <f>+B82+B136+B189+B242</f>
        <v>25223913</v>
      </c>
      <c r="C27" s="29">
        <f>+C82+C136+C189+C242</f>
        <v>10099890</v>
      </c>
      <c r="D27" s="29">
        <f>+D82+D136+D189+D242</f>
        <v>544691</v>
      </c>
    </row>
    <row r="28" spans="1:4" s="30" customFormat="1" x14ac:dyDescent="0.25">
      <c r="A28" s="95" t="s">
        <v>26</v>
      </c>
      <c r="B28" s="96">
        <f>SUM(B29:B32)</f>
        <v>29211249</v>
      </c>
      <c r="C28" s="96">
        <f>SUM(C29:C32)</f>
        <v>67060973</v>
      </c>
      <c r="D28" s="96">
        <f>SUM(D29:D32)</f>
        <v>68107246</v>
      </c>
    </row>
    <row r="29" spans="1:4" s="30" customFormat="1" x14ac:dyDescent="0.25">
      <c r="A29" s="38" t="s">
        <v>44</v>
      </c>
      <c r="B29" s="29"/>
      <c r="C29" s="29"/>
      <c r="D29" s="29"/>
    </row>
    <row r="30" spans="1:4" s="30" customFormat="1" x14ac:dyDescent="0.25">
      <c r="A30" s="38" t="s">
        <v>47</v>
      </c>
      <c r="B30" s="29"/>
      <c r="C30" s="29"/>
      <c r="D30" s="29"/>
    </row>
    <row r="31" spans="1:4" s="30" customFormat="1" x14ac:dyDescent="0.25">
      <c r="A31" s="38" t="s">
        <v>35</v>
      </c>
      <c r="B31" s="29">
        <f>+B86+B140+B193+B246</f>
        <v>29211249</v>
      </c>
      <c r="C31" s="29">
        <f>+C86+C140+C193+C246</f>
        <v>67060973</v>
      </c>
      <c r="D31" s="29">
        <f>+D86+D140+D193+D246</f>
        <v>68107246</v>
      </c>
    </row>
    <row r="32" spans="1:4" s="30" customFormat="1" x14ac:dyDescent="0.25">
      <c r="A32" s="38" t="s">
        <v>36</v>
      </c>
      <c r="B32" s="29"/>
      <c r="C32" s="29"/>
      <c r="D32" s="29"/>
    </row>
    <row r="33" spans="1:4" s="30" customFormat="1" x14ac:dyDescent="0.25">
      <c r="A33" s="95" t="s">
        <v>21</v>
      </c>
      <c r="B33" s="96"/>
      <c r="C33" s="96"/>
      <c r="D33" s="96"/>
    </row>
    <row r="34" spans="1:4" s="30" customFormat="1" x14ac:dyDescent="0.25">
      <c r="A34" s="38" t="s">
        <v>37</v>
      </c>
      <c r="B34" s="29"/>
      <c r="C34" s="29"/>
      <c r="D34" s="29"/>
    </row>
    <row r="35" spans="1:4" s="33" customFormat="1" ht="18" customHeight="1" x14ac:dyDescent="0.2">
      <c r="A35" s="93" t="s">
        <v>96</v>
      </c>
      <c r="B35" s="94">
        <f>+B21+B28</f>
        <v>481212278</v>
      </c>
      <c r="C35" s="94">
        <f>+C21+C28</f>
        <v>498223282</v>
      </c>
      <c r="D35" s="94">
        <f>+D21+D28</f>
        <v>409018374</v>
      </c>
    </row>
    <row r="36" spans="1:4" ht="20.25" customHeight="1" x14ac:dyDescent="0.25"/>
    <row r="37" spans="1:4" s="27" customFormat="1" ht="28.35" customHeight="1" x14ac:dyDescent="0.2">
      <c r="A37" s="88" t="s">
        <v>174</v>
      </c>
      <c r="B37" s="89">
        <v>2019</v>
      </c>
      <c r="C37" s="89" t="s">
        <v>194</v>
      </c>
      <c r="D37" s="89" t="s">
        <v>195</v>
      </c>
    </row>
    <row r="38" spans="1:4" s="37" customFormat="1" x14ac:dyDescent="0.25">
      <c r="A38" s="95" t="s">
        <v>38</v>
      </c>
      <c r="B38" s="96">
        <f>SUM(B39:B44)</f>
        <v>382963622</v>
      </c>
      <c r="C38" s="96">
        <f>SUM(C39:C44)</f>
        <v>431162309</v>
      </c>
      <c r="D38" s="96">
        <f>SUM(D39:D44)</f>
        <v>340911128</v>
      </c>
    </row>
    <row r="39" spans="1:4" s="30" customFormat="1" x14ac:dyDescent="0.25">
      <c r="A39" s="38" t="s">
        <v>27</v>
      </c>
      <c r="B39" s="29"/>
      <c r="C39" s="29"/>
      <c r="D39" s="29"/>
    </row>
    <row r="40" spans="1:4" s="30" customFormat="1" x14ac:dyDescent="0.25">
      <c r="A40" s="38" t="s">
        <v>28</v>
      </c>
      <c r="B40" s="29">
        <f t="shared" ref="B40:D43" si="2">+B95+B149+B202+B255</f>
        <v>71595227</v>
      </c>
      <c r="C40" s="29">
        <f t="shared" si="2"/>
        <v>61287977</v>
      </c>
      <c r="D40" s="29">
        <f t="shared" si="2"/>
        <v>81100190</v>
      </c>
    </row>
    <row r="41" spans="1:4" s="30" customFormat="1" x14ac:dyDescent="0.25">
      <c r="A41" s="38" t="s">
        <v>29</v>
      </c>
      <c r="B41" s="29">
        <f t="shared" si="2"/>
        <v>2105067</v>
      </c>
      <c r="C41" s="29">
        <f t="shared" si="2"/>
        <v>2772499</v>
      </c>
      <c r="D41" s="29">
        <f t="shared" si="2"/>
        <v>2100681</v>
      </c>
    </row>
    <row r="42" spans="1:4" s="30" customFormat="1" x14ac:dyDescent="0.25">
      <c r="A42" s="38" t="s">
        <v>30</v>
      </c>
      <c r="B42" s="29">
        <f t="shared" si="2"/>
        <v>284426566</v>
      </c>
      <c r="C42" s="29">
        <f t="shared" si="2"/>
        <v>356924607</v>
      </c>
      <c r="D42" s="29">
        <f t="shared" si="2"/>
        <v>257165566</v>
      </c>
    </row>
    <row r="43" spans="1:4" s="30" customFormat="1" x14ac:dyDescent="0.25">
      <c r="A43" s="38" t="s">
        <v>45</v>
      </c>
      <c r="B43" s="29">
        <f t="shared" si="2"/>
        <v>102336</v>
      </c>
      <c r="C43" s="29">
        <f t="shared" si="2"/>
        <v>77336</v>
      </c>
      <c r="D43" s="29">
        <f t="shared" si="2"/>
        <v>0</v>
      </c>
    </row>
    <row r="44" spans="1:4" s="30" customFormat="1" x14ac:dyDescent="0.25">
      <c r="A44" s="38" t="s">
        <v>46</v>
      </c>
      <c r="B44" s="29">
        <f>+B99+B153+B206+B259</f>
        <v>24734426</v>
      </c>
      <c r="C44" s="29">
        <f>+C99+C153+C206+C259</f>
        <v>10099890</v>
      </c>
      <c r="D44" s="29">
        <f>+D99+D153+D206+D259</f>
        <v>544691</v>
      </c>
    </row>
    <row r="45" spans="1:4" s="30" customFormat="1" x14ac:dyDescent="0.25">
      <c r="A45" s="95" t="s">
        <v>26</v>
      </c>
      <c r="B45" s="96">
        <f>SUM(B46:B49)</f>
        <v>19734388</v>
      </c>
      <c r="C45" s="96">
        <f>SUM(C46:C49)</f>
        <v>67060973</v>
      </c>
      <c r="D45" s="96">
        <f>SUM(D46:D49)</f>
        <v>68107246</v>
      </c>
    </row>
    <row r="46" spans="1:4" s="30" customFormat="1" x14ac:dyDescent="0.25">
      <c r="A46" s="38" t="s">
        <v>44</v>
      </c>
      <c r="B46" s="29"/>
      <c r="C46" s="29"/>
      <c r="D46" s="29"/>
    </row>
    <row r="47" spans="1:4" s="30" customFormat="1" x14ac:dyDescent="0.25">
      <c r="A47" s="38" t="s">
        <v>47</v>
      </c>
      <c r="B47" s="29"/>
      <c r="C47" s="29"/>
      <c r="D47" s="29"/>
    </row>
    <row r="48" spans="1:4" s="30" customFormat="1" x14ac:dyDescent="0.25">
      <c r="A48" s="38" t="s">
        <v>35</v>
      </c>
      <c r="B48" s="29">
        <f>+B103+B157+B210+B263</f>
        <v>19734388</v>
      </c>
      <c r="C48" s="29">
        <f>+C103+C157+C210+C263</f>
        <v>67060973</v>
      </c>
      <c r="D48" s="29">
        <f>+D103+D157+D210+D263</f>
        <v>68107246</v>
      </c>
    </row>
    <row r="49" spans="1:4" s="30" customFormat="1" x14ac:dyDescent="0.25">
      <c r="A49" s="38" t="s">
        <v>36</v>
      </c>
      <c r="B49" s="29"/>
      <c r="C49" s="29"/>
      <c r="D49" s="29"/>
    </row>
    <row r="50" spans="1:4" s="30" customFormat="1" x14ac:dyDescent="0.25">
      <c r="A50" s="95" t="s">
        <v>21</v>
      </c>
      <c r="B50" s="96"/>
      <c r="C50" s="96"/>
      <c r="D50" s="96"/>
    </row>
    <row r="51" spans="1:4" s="30" customFormat="1" x14ac:dyDescent="0.25">
      <c r="A51" s="38" t="s">
        <v>37</v>
      </c>
      <c r="B51" s="29"/>
      <c r="C51" s="29"/>
      <c r="D51" s="29"/>
    </row>
    <row r="52" spans="1:4" s="33" customFormat="1" ht="18" customHeight="1" x14ac:dyDescent="0.2">
      <c r="A52" s="97" t="s">
        <v>97</v>
      </c>
      <c r="B52" s="94">
        <f>+B38+B45</f>
        <v>402698010</v>
      </c>
      <c r="C52" s="94">
        <f>+C38+C45</f>
        <v>498223282</v>
      </c>
      <c r="D52" s="94">
        <f>+D38+D45</f>
        <v>409018374</v>
      </c>
    </row>
    <row r="53" spans="1:4" x14ac:dyDescent="0.25">
      <c r="A53" s="34" t="s">
        <v>197</v>
      </c>
    </row>
    <row r="54" spans="1:4" x14ac:dyDescent="0.25">
      <c r="A54" s="35" t="s">
        <v>198</v>
      </c>
    </row>
    <row r="58" spans="1:4" ht="30" x14ac:dyDescent="0.25">
      <c r="A58" s="88" t="s">
        <v>160</v>
      </c>
      <c r="B58" s="89">
        <v>2019</v>
      </c>
      <c r="C58" s="89" t="s">
        <v>194</v>
      </c>
      <c r="D58" s="89" t="s">
        <v>195</v>
      </c>
    </row>
    <row r="59" spans="1:4" x14ac:dyDescent="0.25">
      <c r="A59" s="95" t="s">
        <v>38</v>
      </c>
      <c r="B59" s="96">
        <f>SUM(B60:B65)</f>
        <v>66028760</v>
      </c>
      <c r="C59" s="96">
        <f>SUM(C60:C65)</f>
        <v>62686392</v>
      </c>
      <c r="D59" s="96">
        <f>SUM(D60:D65)</f>
        <v>46990001</v>
      </c>
    </row>
    <row r="60" spans="1:4" x14ac:dyDescent="0.25">
      <c r="A60" s="38" t="s">
        <v>27</v>
      </c>
      <c r="B60" s="29"/>
      <c r="C60" s="29"/>
      <c r="D60" s="29"/>
    </row>
    <row r="61" spans="1:4" x14ac:dyDescent="0.25">
      <c r="A61" s="38" t="s">
        <v>28</v>
      </c>
      <c r="B61" s="29">
        <v>1455451</v>
      </c>
      <c r="C61" s="29">
        <v>1363070</v>
      </c>
      <c r="D61" s="29">
        <v>1462870</v>
      </c>
    </row>
    <row r="62" spans="1:4" x14ac:dyDescent="0.25">
      <c r="A62" s="38" t="s">
        <v>29</v>
      </c>
      <c r="B62" s="29">
        <v>2646291</v>
      </c>
      <c r="C62" s="29">
        <v>2684533</v>
      </c>
      <c r="D62" s="29">
        <v>2082681</v>
      </c>
    </row>
    <row r="63" spans="1:4" x14ac:dyDescent="0.25">
      <c r="A63" s="38" t="s">
        <v>30</v>
      </c>
      <c r="B63" s="29">
        <v>61827018</v>
      </c>
      <c r="C63" s="29">
        <v>58638789</v>
      </c>
      <c r="D63" s="29">
        <v>43444450</v>
      </c>
    </row>
    <row r="64" spans="1:4" x14ac:dyDescent="0.25">
      <c r="A64" s="38" t="s">
        <v>45</v>
      </c>
      <c r="B64" s="29"/>
      <c r="C64" s="29"/>
      <c r="D64" s="29"/>
    </row>
    <row r="65" spans="1:4" x14ac:dyDescent="0.25">
      <c r="A65" s="38" t="s">
        <v>46</v>
      </c>
      <c r="B65" s="29">
        <v>100000</v>
      </c>
      <c r="C65" s="29"/>
      <c r="D65" s="29"/>
    </row>
    <row r="66" spans="1:4" x14ac:dyDescent="0.25">
      <c r="A66" s="95" t="s">
        <v>26</v>
      </c>
      <c r="B66" s="96">
        <f>SUM(B67:B70)</f>
        <v>0</v>
      </c>
      <c r="C66" s="96">
        <f>SUM(C67:C70)</f>
        <v>0</v>
      </c>
      <c r="D66" s="96">
        <f>SUM(D67:D70)</f>
        <v>0</v>
      </c>
    </row>
    <row r="67" spans="1:4" x14ac:dyDescent="0.25">
      <c r="A67" s="38" t="s">
        <v>44</v>
      </c>
      <c r="B67" s="29"/>
      <c r="C67" s="29"/>
      <c r="D67" s="29"/>
    </row>
    <row r="68" spans="1:4" x14ac:dyDescent="0.25">
      <c r="A68" s="38" t="s">
        <v>47</v>
      </c>
      <c r="B68" s="29"/>
      <c r="C68" s="29"/>
      <c r="D68" s="29"/>
    </row>
    <row r="69" spans="1:4" x14ac:dyDescent="0.25">
      <c r="A69" s="38" t="s">
        <v>35</v>
      </c>
      <c r="B69" s="29">
        <v>0</v>
      </c>
      <c r="C69" s="29">
        <v>0</v>
      </c>
      <c r="D69" s="29">
        <v>0</v>
      </c>
    </row>
    <row r="70" spans="1:4" x14ac:dyDescent="0.25">
      <c r="A70" s="38" t="s">
        <v>36</v>
      </c>
      <c r="B70" s="29"/>
      <c r="C70" s="29"/>
      <c r="D70" s="29"/>
    </row>
    <row r="71" spans="1:4" x14ac:dyDescent="0.25">
      <c r="A71" s="95" t="s">
        <v>21</v>
      </c>
      <c r="B71" s="96"/>
      <c r="C71" s="96"/>
      <c r="D71" s="96"/>
    </row>
    <row r="72" spans="1:4" x14ac:dyDescent="0.25">
      <c r="A72" s="38" t="s">
        <v>37</v>
      </c>
      <c r="B72" s="29"/>
      <c r="C72" s="29"/>
      <c r="D72" s="29"/>
    </row>
    <row r="73" spans="1:4" x14ac:dyDescent="0.25">
      <c r="A73" s="93" t="s">
        <v>95</v>
      </c>
      <c r="B73" s="94">
        <f>+B59+B66</f>
        <v>66028760</v>
      </c>
      <c r="C73" s="94">
        <f>+C59+C66</f>
        <v>62686392</v>
      </c>
      <c r="D73" s="94">
        <f>+D59+D66</f>
        <v>46990001</v>
      </c>
    </row>
    <row r="74" spans="1:4" ht="20.25" customHeight="1" x14ac:dyDescent="0.25"/>
    <row r="75" spans="1:4" ht="30" x14ac:dyDescent="0.25">
      <c r="A75" s="88" t="s">
        <v>161</v>
      </c>
      <c r="B75" s="89">
        <v>2019</v>
      </c>
      <c r="C75" s="89" t="s">
        <v>194</v>
      </c>
      <c r="D75" s="89" t="s">
        <v>195</v>
      </c>
    </row>
    <row r="76" spans="1:4" x14ac:dyDescent="0.25">
      <c r="A76" s="95" t="s">
        <v>38</v>
      </c>
      <c r="B76" s="96">
        <f>SUM(B77:B82)</f>
        <v>81979975</v>
      </c>
      <c r="C76" s="96">
        <f>SUM(C77:C82)</f>
        <v>78729661</v>
      </c>
      <c r="D76" s="96">
        <f>SUM(D77:D82)</f>
        <v>46990001</v>
      </c>
    </row>
    <row r="77" spans="1:4" x14ac:dyDescent="0.25">
      <c r="A77" s="38" t="s">
        <v>27</v>
      </c>
      <c r="B77" s="29"/>
      <c r="C77" s="29"/>
      <c r="D77" s="29"/>
    </row>
    <row r="78" spans="1:4" x14ac:dyDescent="0.25">
      <c r="A78" s="38" t="s">
        <v>28</v>
      </c>
      <c r="B78" s="29">
        <v>6041967</v>
      </c>
      <c r="C78" s="29">
        <v>1462870</v>
      </c>
      <c r="D78" s="29">
        <v>1462870</v>
      </c>
    </row>
    <row r="79" spans="1:4" x14ac:dyDescent="0.25">
      <c r="A79" s="38" t="s">
        <v>29</v>
      </c>
      <c r="B79" s="29">
        <v>2204544</v>
      </c>
      <c r="C79" s="29">
        <v>2726499</v>
      </c>
      <c r="D79" s="29">
        <v>2082681</v>
      </c>
    </row>
    <row r="80" spans="1:4" x14ac:dyDescent="0.25">
      <c r="A80" s="38" t="s">
        <v>30</v>
      </c>
      <c r="B80" s="29">
        <v>71509488</v>
      </c>
      <c r="C80" s="29">
        <v>74536951</v>
      </c>
      <c r="D80" s="29">
        <v>43444450</v>
      </c>
    </row>
    <row r="81" spans="1:4" x14ac:dyDescent="0.25">
      <c r="A81" s="38" t="s">
        <v>45</v>
      </c>
      <c r="B81" s="29"/>
      <c r="C81" s="29"/>
      <c r="D81" s="29"/>
    </row>
    <row r="82" spans="1:4" x14ac:dyDescent="0.25">
      <c r="A82" s="38" t="s">
        <v>46</v>
      </c>
      <c r="B82" s="29">
        <v>2223976</v>
      </c>
      <c r="C82" s="29">
        <v>3341</v>
      </c>
      <c r="D82" s="29"/>
    </row>
    <row r="83" spans="1:4" x14ac:dyDescent="0.25">
      <c r="A83" s="95" t="s">
        <v>26</v>
      </c>
      <c r="B83" s="96">
        <f>SUM(B84:B87)</f>
        <v>4923810</v>
      </c>
      <c r="C83" s="96">
        <f>SUM(C84:C87)</f>
        <v>2716452</v>
      </c>
      <c r="D83" s="96">
        <f>SUM(D84:D87)</f>
        <v>0</v>
      </c>
    </row>
    <row r="84" spans="1:4" x14ac:dyDescent="0.25">
      <c r="A84" s="38" t="s">
        <v>44</v>
      </c>
      <c r="B84" s="29"/>
      <c r="C84" s="29"/>
      <c r="D84" s="29"/>
    </row>
    <row r="85" spans="1:4" x14ac:dyDescent="0.25">
      <c r="A85" s="38" t="s">
        <v>47</v>
      </c>
      <c r="B85" s="29"/>
      <c r="C85" s="29"/>
      <c r="D85" s="29"/>
    </row>
    <row r="86" spans="1:4" x14ac:dyDescent="0.25">
      <c r="A86" s="38" t="s">
        <v>35</v>
      </c>
      <c r="B86" s="29">
        <v>4923810</v>
      </c>
      <c r="C86" s="29">
        <v>2716452</v>
      </c>
      <c r="D86" s="29">
        <v>0</v>
      </c>
    </row>
    <row r="87" spans="1:4" x14ac:dyDescent="0.25">
      <c r="A87" s="38" t="s">
        <v>36</v>
      </c>
      <c r="B87" s="29"/>
      <c r="C87" s="29"/>
      <c r="D87" s="29"/>
    </row>
    <row r="88" spans="1:4" x14ac:dyDescent="0.25">
      <c r="A88" s="95" t="s">
        <v>21</v>
      </c>
      <c r="B88" s="96"/>
      <c r="C88" s="96"/>
      <c r="D88" s="96"/>
    </row>
    <row r="89" spans="1:4" x14ac:dyDescent="0.25">
      <c r="A89" s="38" t="s">
        <v>37</v>
      </c>
      <c r="B89" s="29"/>
      <c r="C89" s="29"/>
      <c r="D89" s="29"/>
    </row>
    <row r="90" spans="1:4" x14ac:dyDescent="0.25">
      <c r="A90" s="93" t="s">
        <v>96</v>
      </c>
      <c r="B90" s="94">
        <f>+B76+B83</f>
        <v>86903785</v>
      </c>
      <c r="C90" s="94">
        <f>+C76+C83</f>
        <v>81446113</v>
      </c>
      <c r="D90" s="94">
        <f>+D76+D83</f>
        <v>46990001</v>
      </c>
    </row>
    <row r="91" spans="1:4" ht="20.25" customHeight="1" x14ac:dyDescent="0.25"/>
    <row r="92" spans="1:4" ht="30" x14ac:dyDescent="0.25">
      <c r="A92" s="88" t="s">
        <v>162</v>
      </c>
      <c r="B92" s="89">
        <v>2019</v>
      </c>
      <c r="C92" s="89" t="s">
        <v>194</v>
      </c>
      <c r="D92" s="89" t="s">
        <v>195</v>
      </c>
    </row>
    <row r="93" spans="1:4" x14ac:dyDescent="0.25">
      <c r="A93" s="95" t="s">
        <v>38</v>
      </c>
      <c r="B93" s="96">
        <f>SUM(B94:B99)</f>
        <v>73261950</v>
      </c>
      <c r="C93" s="96">
        <f>SUM(C94:C99)</f>
        <v>78729661</v>
      </c>
      <c r="D93" s="96">
        <f>SUM(D94:D99)</f>
        <v>46990001</v>
      </c>
    </row>
    <row r="94" spans="1:4" x14ac:dyDescent="0.25">
      <c r="A94" s="38" t="s">
        <v>27</v>
      </c>
      <c r="B94" s="29"/>
      <c r="C94" s="29"/>
      <c r="D94" s="29"/>
    </row>
    <row r="95" spans="1:4" x14ac:dyDescent="0.25">
      <c r="A95" s="38" t="s">
        <v>28</v>
      </c>
      <c r="B95" s="29">
        <v>6027743</v>
      </c>
      <c r="C95" s="29">
        <v>1462870</v>
      </c>
      <c r="D95" s="29">
        <v>1462870</v>
      </c>
    </row>
    <row r="96" spans="1:4" x14ac:dyDescent="0.25">
      <c r="A96" s="38" t="s">
        <v>29</v>
      </c>
      <c r="B96" s="29">
        <v>2082681</v>
      </c>
      <c r="C96" s="29">
        <v>2726499</v>
      </c>
      <c r="D96" s="29">
        <v>2082681</v>
      </c>
    </row>
    <row r="97" spans="1:4" x14ac:dyDescent="0.25">
      <c r="A97" s="38" t="s">
        <v>30</v>
      </c>
      <c r="B97" s="29">
        <v>62954603</v>
      </c>
      <c r="C97" s="29">
        <v>74536951</v>
      </c>
      <c r="D97" s="29">
        <v>43444450</v>
      </c>
    </row>
    <row r="98" spans="1:4" x14ac:dyDescent="0.25">
      <c r="A98" s="38" t="s">
        <v>45</v>
      </c>
      <c r="B98" s="29"/>
      <c r="C98" s="29"/>
      <c r="D98" s="29"/>
    </row>
    <row r="99" spans="1:4" x14ac:dyDescent="0.25">
      <c r="A99" s="38" t="s">
        <v>46</v>
      </c>
      <c r="B99" s="29">
        <v>2196923</v>
      </c>
      <c r="C99" s="29">
        <v>3341</v>
      </c>
      <c r="D99" s="29"/>
    </row>
    <row r="100" spans="1:4" x14ac:dyDescent="0.25">
      <c r="A100" s="95" t="s">
        <v>26</v>
      </c>
      <c r="B100" s="96">
        <f>SUM(B101:B104)</f>
        <v>3563456</v>
      </c>
      <c r="C100" s="96">
        <f>SUM(C101:C104)</f>
        <v>2716452</v>
      </c>
      <c r="D100" s="96">
        <f>SUM(D101:D104)</f>
        <v>0</v>
      </c>
    </row>
    <row r="101" spans="1:4" x14ac:dyDescent="0.25">
      <c r="A101" s="38" t="s">
        <v>44</v>
      </c>
      <c r="B101" s="29"/>
      <c r="C101" s="29"/>
      <c r="D101" s="29"/>
    </row>
    <row r="102" spans="1:4" x14ac:dyDescent="0.25">
      <c r="A102" s="38" t="s">
        <v>47</v>
      </c>
      <c r="B102" s="29"/>
      <c r="C102" s="29"/>
      <c r="D102" s="29"/>
    </row>
    <row r="103" spans="1:4" x14ac:dyDescent="0.25">
      <c r="A103" s="38" t="s">
        <v>35</v>
      </c>
      <c r="B103" s="29">
        <v>3563456</v>
      </c>
      <c r="C103" s="29">
        <v>2716452</v>
      </c>
      <c r="D103" s="29">
        <v>0</v>
      </c>
    </row>
    <row r="104" spans="1:4" x14ac:dyDescent="0.25">
      <c r="A104" s="38" t="s">
        <v>36</v>
      </c>
      <c r="B104" s="29"/>
      <c r="C104" s="29"/>
      <c r="D104" s="29"/>
    </row>
    <row r="105" spans="1:4" x14ac:dyDescent="0.25">
      <c r="A105" s="95" t="s">
        <v>21</v>
      </c>
      <c r="B105" s="96"/>
      <c r="C105" s="96"/>
      <c r="D105" s="96"/>
    </row>
    <row r="106" spans="1:4" x14ac:dyDescent="0.25">
      <c r="A106" s="38" t="s">
        <v>37</v>
      </c>
      <c r="B106" s="29"/>
      <c r="C106" s="29"/>
      <c r="D106" s="29"/>
    </row>
    <row r="107" spans="1:4" x14ac:dyDescent="0.25">
      <c r="A107" s="97" t="s">
        <v>97</v>
      </c>
      <c r="B107" s="94">
        <f>+B93+B100</f>
        <v>76825406</v>
      </c>
      <c r="C107" s="94">
        <f>+C93+C100</f>
        <v>81446113</v>
      </c>
      <c r="D107" s="94">
        <f>+D93+D100</f>
        <v>46990001</v>
      </c>
    </row>
    <row r="108" spans="1:4" x14ac:dyDescent="0.25">
      <c r="A108" s="34" t="s">
        <v>197</v>
      </c>
    </row>
    <row r="109" spans="1:4" x14ac:dyDescent="0.25">
      <c r="A109" s="35" t="s">
        <v>198</v>
      </c>
    </row>
    <row r="112" spans="1:4" ht="30" x14ac:dyDescent="0.25">
      <c r="A112" s="88" t="s">
        <v>163</v>
      </c>
      <c r="B112" s="89">
        <v>2019</v>
      </c>
      <c r="C112" s="89" t="s">
        <v>194</v>
      </c>
      <c r="D112" s="89" t="s">
        <v>195</v>
      </c>
    </row>
    <row r="113" spans="1:4" x14ac:dyDescent="0.25">
      <c r="A113" s="95" t="s">
        <v>38</v>
      </c>
      <c r="B113" s="96">
        <f>SUM(B114:B119)</f>
        <v>302644888</v>
      </c>
      <c r="C113" s="96">
        <f>SUM(C114:C119)</f>
        <v>290202752</v>
      </c>
      <c r="D113" s="96">
        <f>SUM(D114:D119)</f>
        <v>293921127</v>
      </c>
    </row>
    <row r="114" spans="1:4" x14ac:dyDescent="0.25">
      <c r="A114" s="38" t="s">
        <v>27</v>
      </c>
      <c r="B114" s="29"/>
      <c r="C114" s="29"/>
      <c r="D114" s="29"/>
    </row>
    <row r="115" spans="1:4" x14ac:dyDescent="0.25">
      <c r="A115" s="38" t="s">
        <v>28</v>
      </c>
      <c r="B115" s="29">
        <v>54179487</v>
      </c>
      <c r="C115" s="29">
        <v>54179490</v>
      </c>
      <c r="D115" s="29">
        <v>79637320</v>
      </c>
    </row>
    <row r="116" spans="1:4" x14ac:dyDescent="0.25">
      <c r="A116" s="38" t="s">
        <v>29</v>
      </c>
      <c r="B116" s="29">
        <v>12000</v>
      </c>
      <c r="C116" s="29">
        <v>12000</v>
      </c>
      <c r="D116" s="29">
        <v>18000</v>
      </c>
    </row>
    <row r="117" spans="1:4" x14ac:dyDescent="0.25">
      <c r="A117" s="38" t="s">
        <v>30</v>
      </c>
      <c r="B117" s="29">
        <v>235861812</v>
      </c>
      <c r="C117" s="29">
        <v>235466571</v>
      </c>
      <c r="D117" s="29">
        <v>213721116</v>
      </c>
    </row>
    <row r="118" spans="1:4" x14ac:dyDescent="0.25">
      <c r="A118" s="38" t="s">
        <v>45</v>
      </c>
      <c r="B118" s="29"/>
      <c r="C118" s="29"/>
      <c r="D118" s="29"/>
    </row>
    <row r="119" spans="1:4" x14ac:dyDescent="0.25">
      <c r="A119" s="38" t="s">
        <v>46</v>
      </c>
      <c r="B119" s="29">
        <v>12591589</v>
      </c>
      <c r="C119" s="29">
        <v>544691</v>
      </c>
      <c r="D119" s="29">
        <v>544691</v>
      </c>
    </row>
    <row r="120" spans="1:4" x14ac:dyDescent="0.25">
      <c r="A120" s="95" t="s">
        <v>26</v>
      </c>
      <c r="B120" s="96">
        <f>SUM(B121:B124)</f>
        <v>6061</v>
      </c>
      <c r="C120" s="96">
        <f>SUM(C121:C124)</f>
        <v>16756061</v>
      </c>
      <c r="D120" s="96">
        <f>SUM(D121:D124)</f>
        <v>0</v>
      </c>
    </row>
    <row r="121" spans="1:4" x14ac:dyDescent="0.25">
      <c r="A121" s="38" t="s">
        <v>44</v>
      </c>
      <c r="B121" s="29"/>
      <c r="C121" s="29"/>
      <c r="D121" s="29"/>
    </row>
    <row r="122" spans="1:4" x14ac:dyDescent="0.25">
      <c r="A122" s="38" t="s">
        <v>47</v>
      </c>
      <c r="B122" s="29"/>
      <c r="C122" s="29"/>
      <c r="D122" s="29"/>
    </row>
    <row r="123" spans="1:4" x14ac:dyDescent="0.25">
      <c r="A123" s="38" t="s">
        <v>35</v>
      </c>
      <c r="B123" s="29">
        <v>6061</v>
      </c>
      <c r="C123" s="29">
        <v>16756061</v>
      </c>
      <c r="D123" s="29">
        <v>0</v>
      </c>
    </row>
    <row r="124" spans="1:4" x14ac:dyDescent="0.25">
      <c r="A124" s="38" t="s">
        <v>36</v>
      </c>
      <c r="B124" s="29"/>
      <c r="C124" s="29"/>
      <c r="D124" s="29"/>
    </row>
    <row r="125" spans="1:4" x14ac:dyDescent="0.25">
      <c r="A125" s="95" t="s">
        <v>21</v>
      </c>
      <c r="B125" s="96"/>
      <c r="C125" s="96"/>
      <c r="D125" s="96"/>
    </row>
    <row r="126" spans="1:4" x14ac:dyDescent="0.25">
      <c r="A126" s="38" t="s">
        <v>37</v>
      </c>
      <c r="B126" s="29"/>
      <c r="C126" s="29"/>
      <c r="D126" s="29"/>
    </row>
    <row r="127" spans="1:4" x14ac:dyDescent="0.25">
      <c r="A127" s="93" t="s">
        <v>95</v>
      </c>
      <c r="B127" s="94">
        <f>+B113+B120</f>
        <v>302650949</v>
      </c>
      <c r="C127" s="94">
        <f>+C113+C120</f>
        <v>306958813</v>
      </c>
      <c r="D127" s="94">
        <f>+D113+D120</f>
        <v>293921127</v>
      </c>
    </row>
    <row r="128" spans="1:4" ht="20.25" customHeight="1" x14ac:dyDescent="0.25"/>
    <row r="129" spans="1:7" ht="30" x14ac:dyDescent="0.25">
      <c r="A129" s="88" t="s">
        <v>164</v>
      </c>
      <c r="B129" s="89">
        <v>2019</v>
      </c>
      <c r="C129" s="89" t="s">
        <v>194</v>
      </c>
      <c r="D129" s="89" t="s">
        <v>195</v>
      </c>
    </row>
    <row r="130" spans="1:7" x14ac:dyDescent="0.25">
      <c r="A130" s="95" t="s">
        <v>38</v>
      </c>
      <c r="B130" s="96">
        <f>SUM(B131:B136)</f>
        <v>369495454</v>
      </c>
      <c r="C130" s="96">
        <f>SUM(C131:C136)</f>
        <v>335512648</v>
      </c>
      <c r="D130" s="96">
        <f>SUM(D131:D136)</f>
        <v>293921127</v>
      </c>
    </row>
    <row r="131" spans="1:7" x14ac:dyDescent="0.25">
      <c r="A131" s="38" t="s">
        <v>27</v>
      </c>
      <c r="B131" s="29"/>
      <c r="C131" s="29"/>
      <c r="D131" s="29"/>
    </row>
    <row r="132" spans="1:7" x14ac:dyDescent="0.25">
      <c r="A132" s="38" t="s">
        <v>28</v>
      </c>
      <c r="B132" s="29">
        <v>67070129</v>
      </c>
      <c r="C132" s="29">
        <v>59825107</v>
      </c>
      <c r="D132" s="29">
        <v>79637320</v>
      </c>
      <c r="F132" s="39"/>
      <c r="G132" s="40"/>
    </row>
    <row r="133" spans="1:7" x14ac:dyDescent="0.25">
      <c r="A133" s="38" t="s">
        <v>29</v>
      </c>
      <c r="B133" s="29">
        <v>34387</v>
      </c>
      <c r="C133" s="29">
        <v>46000</v>
      </c>
      <c r="D133" s="29">
        <v>18000</v>
      </c>
    </row>
    <row r="134" spans="1:7" x14ac:dyDescent="0.25">
      <c r="A134" s="38" t="s">
        <v>30</v>
      </c>
      <c r="B134" s="29">
        <v>279288665</v>
      </c>
      <c r="C134" s="29">
        <v>265467656</v>
      </c>
      <c r="D134" s="29">
        <v>213721116</v>
      </c>
      <c r="F134" s="40"/>
      <c r="G134" s="39"/>
    </row>
    <row r="135" spans="1:7" x14ac:dyDescent="0.25">
      <c r="A135" s="38" t="s">
        <v>45</v>
      </c>
      <c r="B135" s="29">
        <v>102336</v>
      </c>
      <c r="C135" s="29">
        <v>77336</v>
      </c>
      <c r="D135" s="29"/>
    </row>
    <row r="136" spans="1:7" x14ac:dyDescent="0.25">
      <c r="A136" s="38" t="s">
        <v>46</v>
      </c>
      <c r="B136" s="29">
        <v>22999937</v>
      </c>
      <c r="C136" s="29">
        <v>10096549</v>
      </c>
      <c r="D136" s="29">
        <v>544691</v>
      </c>
    </row>
    <row r="137" spans="1:7" x14ac:dyDescent="0.25">
      <c r="A137" s="95" t="s">
        <v>26</v>
      </c>
      <c r="B137" s="96">
        <f>SUM(B138:B141)</f>
        <v>24287439</v>
      </c>
      <c r="C137" s="96">
        <f>SUM(C138:C141)</f>
        <v>32492007</v>
      </c>
      <c r="D137" s="96">
        <f>SUM(D138:D141)</f>
        <v>0</v>
      </c>
    </row>
    <row r="138" spans="1:7" x14ac:dyDescent="0.25">
      <c r="A138" s="38" t="s">
        <v>44</v>
      </c>
      <c r="B138" s="29"/>
      <c r="C138" s="29"/>
      <c r="D138" s="29"/>
    </row>
    <row r="139" spans="1:7" x14ac:dyDescent="0.25">
      <c r="A139" s="38" t="s">
        <v>47</v>
      </c>
      <c r="B139" s="29"/>
      <c r="C139" s="29"/>
      <c r="D139" s="29"/>
    </row>
    <row r="140" spans="1:7" x14ac:dyDescent="0.25">
      <c r="A140" s="38" t="s">
        <v>35</v>
      </c>
      <c r="B140" s="29">
        <v>24287439</v>
      </c>
      <c r="C140" s="29">
        <v>32492007</v>
      </c>
      <c r="D140" s="29">
        <v>0</v>
      </c>
    </row>
    <row r="141" spans="1:7" x14ac:dyDescent="0.25">
      <c r="A141" s="38" t="s">
        <v>36</v>
      </c>
      <c r="B141" s="29"/>
      <c r="C141" s="29"/>
      <c r="D141" s="29"/>
    </row>
    <row r="142" spans="1:7" x14ac:dyDescent="0.25">
      <c r="A142" s="95" t="s">
        <v>21</v>
      </c>
      <c r="B142" s="96"/>
      <c r="C142" s="96"/>
      <c r="D142" s="96"/>
    </row>
    <row r="143" spans="1:7" x14ac:dyDescent="0.25">
      <c r="A143" s="38" t="s">
        <v>37</v>
      </c>
      <c r="B143" s="29"/>
      <c r="C143" s="29"/>
      <c r="D143" s="29"/>
    </row>
    <row r="144" spans="1:7" x14ac:dyDescent="0.25">
      <c r="A144" s="93" t="s">
        <v>96</v>
      </c>
      <c r="B144" s="94">
        <f>+B130+B137</f>
        <v>393782893</v>
      </c>
      <c r="C144" s="94">
        <f>+C130+C137</f>
        <v>368004655</v>
      </c>
      <c r="D144" s="94">
        <f>+D130+D137</f>
        <v>293921127</v>
      </c>
    </row>
    <row r="145" spans="1:4" ht="20.25" customHeight="1" x14ac:dyDescent="0.25"/>
    <row r="146" spans="1:4" ht="30" x14ac:dyDescent="0.25">
      <c r="A146" s="88" t="s">
        <v>165</v>
      </c>
      <c r="B146" s="89">
        <v>2019</v>
      </c>
      <c r="C146" s="89" t="s">
        <v>194</v>
      </c>
      <c r="D146" s="89" t="s">
        <v>195</v>
      </c>
    </row>
    <row r="147" spans="1:4" x14ac:dyDescent="0.25">
      <c r="A147" s="95" t="s">
        <v>38</v>
      </c>
      <c r="B147" s="96">
        <f>SUM(B148:B153)</f>
        <v>309531583</v>
      </c>
      <c r="C147" s="96">
        <f>SUM(C148:C153)</f>
        <v>335512648</v>
      </c>
      <c r="D147" s="96">
        <f>SUM(D148:D153)</f>
        <v>293921127</v>
      </c>
    </row>
    <row r="148" spans="1:4" x14ac:dyDescent="0.25">
      <c r="A148" s="38" t="s">
        <v>27</v>
      </c>
      <c r="B148" s="29"/>
      <c r="C148" s="29"/>
      <c r="D148" s="29"/>
    </row>
    <row r="149" spans="1:4" x14ac:dyDescent="0.25">
      <c r="A149" s="38" t="s">
        <v>28</v>
      </c>
      <c r="B149" s="29">
        <v>65567484</v>
      </c>
      <c r="C149" s="29">
        <v>59825107</v>
      </c>
      <c r="D149" s="29">
        <v>79637320</v>
      </c>
    </row>
    <row r="150" spans="1:4" x14ac:dyDescent="0.25">
      <c r="A150" s="38" t="s">
        <v>29</v>
      </c>
      <c r="B150" s="29">
        <v>22386</v>
      </c>
      <c r="C150" s="29">
        <v>46000</v>
      </c>
      <c r="D150" s="29">
        <v>18000</v>
      </c>
    </row>
    <row r="151" spans="1:4" x14ac:dyDescent="0.25">
      <c r="A151" s="38" t="s">
        <v>30</v>
      </c>
      <c r="B151" s="29">
        <v>221301874</v>
      </c>
      <c r="C151" s="29">
        <v>265467656</v>
      </c>
      <c r="D151" s="29">
        <v>213721116</v>
      </c>
    </row>
    <row r="152" spans="1:4" x14ac:dyDescent="0.25">
      <c r="A152" s="38" t="s">
        <v>45</v>
      </c>
      <c r="B152" s="29">
        <v>102336</v>
      </c>
      <c r="C152" s="29">
        <v>77336</v>
      </c>
      <c r="D152" s="29"/>
    </row>
    <row r="153" spans="1:4" x14ac:dyDescent="0.25">
      <c r="A153" s="38" t="s">
        <v>46</v>
      </c>
      <c r="B153" s="29">
        <v>22537503</v>
      </c>
      <c r="C153" s="29">
        <v>10096549</v>
      </c>
      <c r="D153" s="29">
        <v>544691</v>
      </c>
    </row>
    <row r="154" spans="1:4" x14ac:dyDescent="0.25">
      <c r="A154" s="95" t="s">
        <v>26</v>
      </c>
      <c r="B154" s="96">
        <f>SUM(B155:B158)</f>
        <v>16170932</v>
      </c>
      <c r="C154" s="96">
        <f>SUM(C155:C158)</f>
        <v>32492007</v>
      </c>
      <c r="D154" s="96">
        <f>SUM(D155:D158)</f>
        <v>0</v>
      </c>
    </row>
    <row r="155" spans="1:4" x14ac:dyDescent="0.25">
      <c r="A155" s="38" t="s">
        <v>44</v>
      </c>
      <c r="B155" s="29"/>
      <c r="C155" s="29"/>
      <c r="D155" s="29"/>
    </row>
    <row r="156" spans="1:4" x14ac:dyDescent="0.25">
      <c r="A156" s="38" t="s">
        <v>47</v>
      </c>
      <c r="B156" s="29"/>
      <c r="C156" s="29"/>
      <c r="D156" s="29"/>
    </row>
    <row r="157" spans="1:4" x14ac:dyDescent="0.25">
      <c r="A157" s="38" t="s">
        <v>35</v>
      </c>
      <c r="B157" s="29">
        <v>16170932</v>
      </c>
      <c r="C157" s="29">
        <v>32492007</v>
      </c>
      <c r="D157" s="29">
        <v>0</v>
      </c>
    </row>
    <row r="158" spans="1:4" x14ac:dyDescent="0.25">
      <c r="A158" s="38" t="s">
        <v>36</v>
      </c>
      <c r="B158" s="29"/>
      <c r="C158" s="29"/>
      <c r="D158" s="29"/>
    </row>
    <row r="159" spans="1:4" x14ac:dyDescent="0.25">
      <c r="A159" s="95" t="s">
        <v>21</v>
      </c>
      <c r="B159" s="96"/>
      <c r="C159" s="96"/>
      <c r="D159" s="96"/>
    </row>
    <row r="160" spans="1:4" x14ac:dyDescent="0.25">
      <c r="A160" s="38" t="s">
        <v>37</v>
      </c>
      <c r="B160" s="29"/>
      <c r="C160" s="29"/>
      <c r="D160" s="29"/>
    </row>
    <row r="161" spans="1:4" x14ac:dyDescent="0.25">
      <c r="A161" s="97" t="s">
        <v>97</v>
      </c>
      <c r="B161" s="94">
        <f>+B147+B154</f>
        <v>325702515</v>
      </c>
      <c r="C161" s="94">
        <f>+C147+C154</f>
        <v>368004655</v>
      </c>
      <c r="D161" s="94">
        <f>+D147+D154</f>
        <v>293921127</v>
      </c>
    </row>
    <row r="162" spans="1:4" x14ac:dyDescent="0.25">
      <c r="A162" s="34" t="s">
        <v>197</v>
      </c>
    </row>
    <row r="163" spans="1:4" x14ac:dyDescent="0.25">
      <c r="A163" s="35" t="s">
        <v>198</v>
      </c>
    </row>
    <row r="164" spans="1:4" ht="51" customHeight="1" x14ac:dyDescent="0.25"/>
    <row r="165" spans="1:4" ht="30" x14ac:dyDescent="0.25">
      <c r="A165" s="88" t="s">
        <v>166</v>
      </c>
      <c r="B165" s="89">
        <v>2019</v>
      </c>
      <c r="C165" s="89" t="s">
        <v>194</v>
      </c>
      <c r="D165" s="89" t="s">
        <v>195</v>
      </c>
    </row>
    <row r="166" spans="1:4" x14ac:dyDescent="0.25">
      <c r="A166" s="95" t="s">
        <v>38</v>
      </c>
      <c r="B166" s="96">
        <f>SUM(B167:B172)</f>
        <v>0</v>
      </c>
      <c r="C166" s="96">
        <f>SUM(C167:C172)</f>
        <v>0</v>
      </c>
      <c r="D166" s="96">
        <f>SUM(D167:D172)</f>
        <v>0</v>
      </c>
    </row>
    <row r="167" spans="1:4" x14ac:dyDescent="0.25">
      <c r="A167" s="38" t="s">
        <v>27</v>
      </c>
      <c r="B167" s="29"/>
      <c r="C167" s="29"/>
      <c r="D167" s="29"/>
    </row>
    <row r="168" spans="1:4" x14ac:dyDescent="0.25">
      <c r="A168" s="38" t="s">
        <v>28</v>
      </c>
      <c r="B168" s="29">
        <v>0</v>
      </c>
      <c r="C168" s="29">
        <v>0</v>
      </c>
      <c r="D168" s="29">
        <v>0</v>
      </c>
    </row>
    <row r="169" spans="1:4" x14ac:dyDescent="0.25">
      <c r="A169" s="38" t="s">
        <v>29</v>
      </c>
      <c r="B169" s="29">
        <v>0</v>
      </c>
      <c r="C169" s="29">
        <v>0</v>
      </c>
      <c r="D169" s="29">
        <v>0</v>
      </c>
    </row>
    <row r="170" spans="1:4" x14ac:dyDescent="0.25">
      <c r="A170" s="38" t="s">
        <v>30</v>
      </c>
      <c r="B170" s="29">
        <v>0</v>
      </c>
      <c r="C170" s="29">
        <v>0</v>
      </c>
      <c r="D170" s="29">
        <v>0</v>
      </c>
    </row>
    <row r="171" spans="1:4" x14ac:dyDescent="0.25">
      <c r="A171" s="38" t="s">
        <v>45</v>
      </c>
      <c r="B171" s="29"/>
      <c r="C171" s="29"/>
      <c r="D171" s="29"/>
    </row>
    <row r="172" spans="1:4" x14ac:dyDescent="0.25">
      <c r="A172" s="38" t="s">
        <v>46</v>
      </c>
      <c r="B172" s="29">
        <v>0</v>
      </c>
      <c r="C172" s="29">
        <v>0</v>
      </c>
      <c r="D172" s="29">
        <v>0</v>
      </c>
    </row>
    <row r="173" spans="1:4" x14ac:dyDescent="0.25">
      <c r="A173" s="95" t="s">
        <v>26</v>
      </c>
      <c r="B173" s="96">
        <f>SUM(B174:B177)</f>
        <v>0</v>
      </c>
      <c r="C173" s="96">
        <f>SUM(C174:C177)</f>
        <v>0</v>
      </c>
      <c r="D173" s="96">
        <f>SUM(D174:D177)</f>
        <v>0</v>
      </c>
    </row>
    <row r="174" spans="1:4" x14ac:dyDescent="0.25">
      <c r="A174" s="38" t="s">
        <v>44</v>
      </c>
      <c r="B174" s="29"/>
      <c r="C174" s="29"/>
      <c r="D174" s="29"/>
    </row>
    <row r="175" spans="1:4" x14ac:dyDescent="0.25">
      <c r="A175" s="38" t="s">
        <v>47</v>
      </c>
      <c r="B175" s="29"/>
      <c r="C175" s="29"/>
      <c r="D175" s="29"/>
    </row>
    <row r="176" spans="1:4" x14ac:dyDescent="0.25">
      <c r="A176" s="38" t="s">
        <v>35</v>
      </c>
      <c r="B176" s="29">
        <v>0</v>
      </c>
      <c r="C176" s="29">
        <v>0</v>
      </c>
      <c r="D176" s="29">
        <v>0</v>
      </c>
    </row>
    <row r="177" spans="1:4" x14ac:dyDescent="0.25">
      <c r="A177" s="38" t="s">
        <v>36</v>
      </c>
      <c r="B177" s="29"/>
      <c r="C177" s="29"/>
      <c r="D177" s="29"/>
    </row>
    <row r="178" spans="1:4" x14ac:dyDescent="0.25">
      <c r="A178" s="95" t="s">
        <v>21</v>
      </c>
      <c r="B178" s="96"/>
      <c r="C178" s="96"/>
      <c r="D178" s="96"/>
    </row>
    <row r="179" spans="1:4" x14ac:dyDescent="0.25">
      <c r="A179" s="38" t="s">
        <v>37</v>
      </c>
      <c r="B179" s="29"/>
      <c r="C179" s="29"/>
      <c r="D179" s="29"/>
    </row>
    <row r="180" spans="1:4" x14ac:dyDescent="0.25">
      <c r="A180" s="93" t="s">
        <v>95</v>
      </c>
      <c r="B180" s="94">
        <f>+B166+B173</f>
        <v>0</v>
      </c>
      <c r="C180" s="94">
        <f>+C166+C173</f>
        <v>0</v>
      </c>
      <c r="D180" s="94">
        <f>+D166+D173</f>
        <v>0</v>
      </c>
    </row>
    <row r="181" spans="1:4" ht="20.25" customHeight="1" x14ac:dyDescent="0.25"/>
    <row r="182" spans="1:4" ht="30" x14ac:dyDescent="0.25">
      <c r="A182" s="88" t="s">
        <v>167</v>
      </c>
      <c r="B182" s="89">
        <v>2019</v>
      </c>
      <c r="C182" s="89" t="s">
        <v>194</v>
      </c>
      <c r="D182" s="89" t="s">
        <v>195</v>
      </c>
    </row>
    <row r="183" spans="1:4" x14ac:dyDescent="0.25">
      <c r="A183" s="95" t="s">
        <v>38</v>
      </c>
      <c r="B183" s="96">
        <f>SUM(B184:B189)</f>
        <v>525600</v>
      </c>
      <c r="C183" s="96">
        <f>SUM(C184:C189)</f>
        <v>0</v>
      </c>
      <c r="D183" s="96">
        <f>SUM(D184:D189)</f>
        <v>0</v>
      </c>
    </row>
    <row r="184" spans="1:4" x14ac:dyDescent="0.25">
      <c r="A184" s="38" t="s">
        <v>27</v>
      </c>
      <c r="B184" s="29"/>
      <c r="C184" s="29"/>
      <c r="D184" s="29"/>
    </row>
    <row r="185" spans="1:4" x14ac:dyDescent="0.25">
      <c r="A185" s="38" t="s">
        <v>28</v>
      </c>
      <c r="B185" s="29">
        <v>0</v>
      </c>
      <c r="C185" s="29">
        <v>0</v>
      </c>
      <c r="D185" s="29">
        <v>0</v>
      </c>
    </row>
    <row r="186" spans="1:4" x14ac:dyDescent="0.25">
      <c r="A186" s="38" t="s">
        <v>29</v>
      </c>
      <c r="B186" s="29">
        <v>0</v>
      </c>
      <c r="C186" s="29">
        <v>0</v>
      </c>
      <c r="D186" s="29">
        <v>0</v>
      </c>
    </row>
    <row r="187" spans="1:4" x14ac:dyDescent="0.25">
      <c r="A187" s="38" t="s">
        <v>30</v>
      </c>
      <c r="B187" s="29">
        <v>525600</v>
      </c>
      <c r="C187" s="29">
        <v>0</v>
      </c>
      <c r="D187" s="29">
        <v>0</v>
      </c>
    </row>
    <row r="188" spans="1:4" x14ac:dyDescent="0.25">
      <c r="A188" s="38" t="s">
        <v>45</v>
      </c>
      <c r="B188" s="29"/>
      <c r="C188" s="29"/>
      <c r="D188" s="29"/>
    </row>
    <row r="189" spans="1:4" x14ac:dyDescent="0.25">
      <c r="A189" s="38" t="s">
        <v>46</v>
      </c>
      <c r="B189" s="29">
        <v>0</v>
      </c>
      <c r="C189" s="29">
        <v>0</v>
      </c>
      <c r="D189" s="29">
        <v>0</v>
      </c>
    </row>
    <row r="190" spans="1:4" x14ac:dyDescent="0.25">
      <c r="A190" s="95" t="s">
        <v>26</v>
      </c>
      <c r="B190" s="96">
        <f>SUM(B191:B194)</f>
        <v>0</v>
      </c>
      <c r="C190" s="96">
        <f>SUM(C191:C194)</f>
        <v>0</v>
      </c>
      <c r="D190" s="96">
        <f>SUM(D191:D194)</f>
        <v>0</v>
      </c>
    </row>
    <row r="191" spans="1:4" x14ac:dyDescent="0.25">
      <c r="A191" s="38" t="s">
        <v>44</v>
      </c>
      <c r="B191" s="29"/>
      <c r="C191" s="29"/>
      <c r="D191" s="29"/>
    </row>
    <row r="192" spans="1:4" x14ac:dyDescent="0.25">
      <c r="A192" s="38" t="s">
        <v>47</v>
      </c>
      <c r="B192" s="29"/>
      <c r="C192" s="29"/>
      <c r="D192" s="29"/>
    </row>
    <row r="193" spans="1:4" x14ac:dyDescent="0.25">
      <c r="A193" s="38" t="s">
        <v>35</v>
      </c>
      <c r="B193" s="29">
        <v>0</v>
      </c>
      <c r="C193" s="29">
        <v>0</v>
      </c>
      <c r="D193" s="29">
        <v>0</v>
      </c>
    </row>
    <row r="194" spans="1:4" x14ac:dyDescent="0.25">
      <c r="A194" s="38" t="s">
        <v>36</v>
      </c>
      <c r="B194" s="29"/>
      <c r="C194" s="29"/>
      <c r="D194" s="29"/>
    </row>
    <row r="195" spans="1:4" x14ac:dyDescent="0.25">
      <c r="A195" s="95" t="s">
        <v>21</v>
      </c>
      <c r="B195" s="96"/>
      <c r="C195" s="96"/>
      <c r="D195" s="96"/>
    </row>
    <row r="196" spans="1:4" x14ac:dyDescent="0.25">
      <c r="A196" s="38" t="s">
        <v>37</v>
      </c>
      <c r="B196" s="29"/>
      <c r="C196" s="29"/>
      <c r="D196" s="29"/>
    </row>
    <row r="197" spans="1:4" s="98" customFormat="1" x14ac:dyDescent="0.25">
      <c r="A197" s="93" t="s">
        <v>96</v>
      </c>
      <c r="B197" s="94">
        <f>+B183+B190</f>
        <v>525600</v>
      </c>
      <c r="C197" s="94">
        <f>+C183+C190</f>
        <v>0</v>
      </c>
      <c r="D197" s="94">
        <f>+D183+D190</f>
        <v>0</v>
      </c>
    </row>
    <row r="198" spans="1:4" ht="20.25" customHeight="1" x14ac:dyDescent="0.25"/>
    <row r="199" spans="1:4" ht="30" x14ac:dyDescent="0.25">
      <c r="A199" s="88" t="s">
        <v>168</v>
      </c>
      <c r="B199" s="89">
        <v>2019</v>
      </c>
      <c r="C199" s="89" t="s">
        <v>194</v>
      </c>
      <c r="D199" s="89" t="s">
        <v>195</v>
      </c>
    </row>
    <row r="200" spans="1:4" x14ac:dyDescent="0.25">
      <c r="A200" s="95" t="s">
        <v>38</v>
      </c>
      <c r="B200" s="96">
        <f>SUM(B201:B206)</f>
        <v>170089</v>
      </c>
      <c r="C200" s="96">
        <f>SUM(C201:C206)</f>
        <v>0</v>
      </c>
      <c r="D200" s="96">
        <f>SUM(D201:D206)</f>
        <v>0</v>
      </c>
    </row>
    <row r="201" spans="1:4" x14ac:dyDescent="0.25">
      <c r="A201" s="38" t="s">
        <v>27</v>
      </c>
      <c r="B201" s="29"/>
      <c r="C201" s="29"/>
      <c r="D201" s="29"/>
    </row>
    <row r="202" spans="1:4" x14ac:dyDescent="0.25">
      <c r="A202" s="38" t="s">
        <v>28</v>
      </c>
      <c r="B202" s="29">
        <v>0</v>
      </c>
      <c r="C202" s="29">
        <v>0</v>
      </c>
      <c r="D202" s="29">
        <v>0</v>
      </c>
    </row>
    <row r="203" spans="1:4" x14ac:dyDescent="0.25">
      <c r="A203" s="38" t="s">
        <v>29</v>
      </c>
      <c r="B203" s="29">
        <v>0</v>
      </c>
      <c r="C203" s="29">
        <v>0</v>
      </c>
      <c r="D203" s="29">
        <v>0</v>
      </c>
    </row>
    <row r="204" spans="1:4" x14ac:dyDescent="0.25">
      <c r="A204" s="38" t="s">
        <v>30</v>
      </c>
      <c r="B204" s="29">
        <v>170089</v>
      </c>
      <c r="C204" s="29">
        <v>0</v>
      </c>
      <c r="D204" s="29">
        <v>0</v>
      </c>
    </row>
    <row r="205" spans="1:4" x14ac:dyDescent="0.25">
      <c r="A205" s="38" t="s">
        <v>45</v>
      </c>
      <c r="B205" s="29"/>
      <c r="C205" s="29"/>
      <c r="D205" s="29"/>
    </row>
    <row r="206" spans="1:4" x14ac:dyDescent="0.25">
      <c r="A206" s="38" t="s">
        <v>46</v>
      </c>
      <c r="B206" s="29">
        <v>0</v>
      </c>
      <c r="C206" s="29">
        <v>0</v>
      </c>
      <c r="D206" s="29">
        <v>0</v>
      </c>
    </row>
    <row r="207" spans="1:4" x14ac:dyDescent="0.25">
      <c r="A207" s="95" t="s">
        <v>26</v>
      </c>
      <c r="B207" s="96">
        <f>SUM(B208:B211)</f>
        <v>0</v>
      </c>
      <c r="C207" s="96">
        <f>SUM(C208:C211)</f>
        <v>0</v>
      </c>
      <c r="D207" s="96">
        <f>SUM(D208:D211)</f>
        <v>0</v>
      </c>
    </row>
    <row r="208" spans="1:4" x14ac:dyDescent="0.25">
      <c r="A208" s="38" t="s">
        <v>44</v>
      </c>
      <c r="B208" s="29"/>
      <c r="C208" s="29"/>
      <c r="D208" s="29"/>
    </row>
    <row r="209" spans="1:4" x14ac:dyDescent="0.25">
      <c r="A209" s="38" t="s">
        <v>47</v>
      </c>
      <c r="B209" s="29"/>
      <c r="C209" s="29"/>
      <c r="D209" s="29"/>
    </row>
    <row r="210" spans="1:4" x14ac:dyDescent="0.25">
      <c r="A210" s="38" t="s">
        <v>35</v>
      </c>
      <c r="B210" s="29">
        <v>0</v>
      </c>
      <c r="C210" s="29">
        <v>0</v>
      </c>
      <c r="D210" s="29">
        <v>0</v>
      </c>
    </row>
    <row r="211" spans="1:4" x14ac:dyDescent="0.25">
      <c r="A211" s="38" t="s">
        <v>36</v>
      </c>
      <c r="B211" s="29"/>
      <c r="C211" s="29"/>
      <c r="D211" s="29"/>
    </row>
    <row r="212" spans="1:4" x14ac:dyDescent="0.25">
      <c r="A212" s="95" t="s">
        <v>21</v>
      </c>
      <c r="B212" s="96"/>
      <c r="C212" s="96"/>
      <c r="D212" s="96"/>
    </row>
    <row r="213" spans="1:4" x14ac:dyDescent="0.25">
      <c r="A213" s="38" t="s">
        <v>37</v>
      </c>
      <c r="B213" s="29"/>
      <c r="C213" s="29"/>
      <c r="D213" s="29"/>
    </row>
    <row r="214" spans="1:4" x14ac:dyDescent="0.25">
      <c r="A214" s="97" t="s">
        <v>97</v>
      </c>
      <c r="B214" s="94">
        <f>+B200+B207</f>
        <v>170089</v>
      </c>
      <c r="C214" s="94">
        <f>+C200+C207</f>
        <v>0</v>
      </c>
      <c r="D214" s="94">
        <f>+D200+D207</f>
        <v>0</v>
      </c>
    </row>
    <row r="215" spans="1:4" x14ac:dyDescent="0.25">
      <c r="A215" s="34" t="s">
        <v>197</v>
      </c>
    </row>
    <row r="216" spans="1:4" x14ac:dyDescent="0.25">
      <c r="A216" s="35" t="s">
        <v>198</v>
      </c>
    </row>
    <row r="217" spans="1:4" ht="49.5" customHeight="1" x14ac:dyDescent="0.25"/>
    <row r="218" spans="1:4" ht="30" x14ac:dyDescent="0.25">
      <c r="A218" s="88" t="s">
        <v>169</v>
      </c>
      <c r="B218" s="89">
        <v>2019</v>
      </c>
      <c r="C218" s="89" t="s">
        <v>194</v>
      </c>
      <c r="D218" s="89" t="s">
        <v>195</v>
      </c>
    </row>
    <row r="219" spans="1:4" x14ac:dyDescent="0.25">
      <c r="A219" s="95" t="s">
        <v>38</v>
      </c>
      <c r="B219" s="96">
        <f>SUM(B220:B225)</f>
        <v>0</v>
      </c>
      <c r="C219" s="96">
        <f>SUM(C220:C225)</f>
        <v>0</v>
      </c>
      <c r="D219" s="96">
        <f>SUM(D220:D225)</f>
        <v>0</v>
      </c>
    </row>
    <row r="220" spans="1:4" x14ac:dyDescent="0.25">
      <c r="A220" s="38" t="s">
        <v>27</v>
      </c>
      <c r="B220" s="29"/>
      <c r="C220" s="29"/>
      <c r="D220" s="29"/>
    </row>
    <row r="221" spans="1:4" x14ac:dyDescent="0.25">
      <c r="A221" s="38" t="s">
        <v>28</v>
      </c>
      <c r="B221" s="29">
        <v>0</v>
      </c>
      <c r="C221" s="29">
        <v>0</v>
      </c>
      <c r="D221" s="29">
        <v>0</v>
      </c>
    </row>
    <row r="222" spans="1:4" x14ac:dyDescent="0.25">
      <c r="A222" s="38" t="s">
        <v>29</v>
      </c>
      <c r="B222" s="29">
        <v>0</v>
      </c>
      <c r="C222" s="29">
        <v>0</v>
      </c>
      <c r="D222" s="29">
        <v>0</v>
      </c>
    </row>
    <row r="223" spans="1:4" x14ac:dyDescent="0.25">
      <c r="A223" s="38" t="s">
        <v>30</v>
      </c>
      <c r="B223" s="29">
        <v>0</v>
      </c>
      <c r="C223" s="29">
        <v>0</v>
      </c>
      <c r="D223" s="29">
        <v>0</v>
      </c>
    </row>
    <row r="224" spans="1:4" x14ac:dyDescent="0.25">
      <c r="A224" s="38" t="s">
        <v>45</v>
      </c>
      <c r="B224" s="29"/>
      <c r="C224" s="29"/>
      <c r="D224" s="29"/>
    </row>
    <row r="225" spans="1:4" x14ac:dyDescent="0.25">
      <c r="A225" s="38" t="s">
        <v>46</v>
      </c>
      <c r="B225" s="29">
        <v>0</v>
      </c>
      <c r="C225" s="29">
        <v>0</v>
      </c>
      <c r="D225" s="29">
        <v>0</v>
      </c>
    </row>
    <row r="226" spans="1:4" x14ac:dyDescent="0.25">
      <c r="A226" s="95" t="s">
        <v>26</v>
      </c>
      <c r="B226" s="96">
        <f>SUM(B227:B230)</f>
        <v>0</v>
      </c>
      <c r="C226" s="96">
        <f>SUM(C227:C230)</f>
        <v>31852514</v>
      </c>
      <c r="D226" s="96">
        <f>SUM(D227:D230)</f>
        <v>68107246</v>
      </c>
    </row>
    <row r="227" spans="1:4" x14ac:dyDescent="0.25">
      <c r="A227" s="38" t="s">
        <v>44</v>
      </c>
      <c r="B227" s="29"/>
      <c r="C227" s="29"/>
      <c r="D227" s="29"/>
    </row>
    <row r="228" spans="1:4" x14ac:dyDescent="0.25">
      <c r="A228" s="38" t="s">
        <v>47</v>
      </c>
      <c r="B228" s="29"/>
      <c r="C228" s="29"/>
      <c r="D228" s="29"/>
    </row>
    <row r="229" spans="1:4" x14ac:dyDescent="0.25">
      <c r="A229" s="38" t="s">
        <v>35</v>
      </c>
      <c r="B229" s="29">
        <v>0</v>
      </c>
      <c r="C229" s="29">
        <v>31852514</v>
      </c>
      <c r="D229" s="29">
        <v>68107246</v>
      </c>
    </row>
    <row r="230" spans="1:4" x14ac:dyDescent="0.25">
      <c r="A230" s="38" t="s">
        <v>36</v>
      </c>
      <c r="B230" s="29"/>
      <c r="C230" s="29"/>
      <c r="D230" s="29"/>
    </row>
    <row r="231" spans="1:4" x14ac:dyDescent="0.25">
      <c r="A231" s="95" t="s">
        <v>21</v>
      </c>
      <c r="B231" s="96"/>
      <c r="C231" s="96"/>
      <c r="D231" s="96"/>
    </row>
    <row r="232" spans="1:4" x14ac:dyDescent="0.25">
      <c r="A232" s="38" t="s">
        <v>37</v>
      </c>
      <c r="B232" s="29"/>
      <c r="C232" s="29"/>
      <c r="D232" s="29"/>
    </row>
    <row r="233" spans="1:4" x14ac:dyDescent="0.25">
      <c r="A233" s="93" t="s">
        <v>95</v>
      </c>
      <c r="B233" s="94">
        <f>+B219+B226</f>
        <v>0</v>
      </c>
      <c r="C233" s="94">
        <f>+C219+C226</f>
        <v>31852514</v>
      </c>
      <c r="D233" s="94">
        <f>+D219+D226</f>
        <v>68107246</v>
      </c>
    </row>
    <row r="234" spans="1:4" ht="20.25" customHeight="1" x14ac:dyDescent="0.25"/>
    <row r="235" spans="1:4" ht="30" x14ac:dyDescent="0.25">
      <c r="A235" s="88" t="s">
        <v>170</v>
      </c>
      <c r="B235" s="89">
        <v>2019</v>
      </c>
      <c r="C235" s="89" t="s">
        <v>194</v>
      </c>
      <c r="D235" s="89" t="s">
        <v>195</v>
      </c>
    </row>
    <row r="236" spans="1:4" x14ac:dyDescent="0.25">
      <c r="A236" s="95" t="s">
        <v>38</v>
      </c>
      <c r="B236" s="96">
        <f>SUM(B237:B242)</f>
        <v>0</v>
      </c>
      <c r="C236" s="96">
        <f>SUM(C237:C242)</f>
        <v>16920000</v>
      </c>
      <c r="D236" s="96">
        <f>SUM(D237:D242)</f>
        <v>0</v>
      </c>
    </row>
    <row r="237" spans="1:4" x14ac:dyDescent="0.25">
      <c r="A237" s="38" t="s">
        <v>27</v>
      </c>
      <c r="B237" s="29"/>
      <c r="C237" s="29"/>
      <c r="D237" s="29"/>
    </row>
    <row r="238" spans="1:4" x14ac:dyDescent="0.25">
      <c r="A238" s="38" t="s">
        <v>28</v>
      </c>
      <c r="B238" s="29">
        <v>0</v>
      </c>
      <c r="C238" s="29">
        <v>0</v>
      </c>
      <c r="D238" s="29">
        <v>0</v>
      </c>
    </row>
    <row r="239" spans="1:4" x14ac:dyDescent="0.25">
      <c r="A239" s="38" t="s">
        <v>29</v>
      </c>
      <c r="B239" s="29">
        <v>0</v>
      </c>
      <c r="C239" s="29">
        <v>0</v>
      </c>
      <c r="D239" s="29">
        <v>0</v>
      </c>
    </row>
    <row r="240" spans="1:4" x14ac:dyDescent="0.25">
      <c r="A240" s="38" t="s">
        <v>30</v>
      </c>
      <c r="B240" s="29">
        <v>0</v>
      </c>
      <c r="C240" s="29">
        <v>16920000</v>
      </c>
      <c r="D240" s="29">
        <v>0</v>
      </c>
    </row>
    <row r="241" spans="1:4" x14ac:dyDescent="0.25">
      <c r="A241" s="38" t="s">
        <v>45</v>
      </c>
      <c r="B241" s="29"/>
      <c r="C241" s="29"/>
      <c r="D241" s="29"/>
    </row>
    <row r="242" spans="1:4" x14ac:dyDescent="0.25">
      <c r="A242" s="38" t="s">
        <v>46</v>
      </c>
      <c r="B242" s="29">
        <v>0</v>
      </c>
      <c r="C242" s="29">
        <v>0</v>
      </c>
      <c r="D242" s="29">
        <v>0</v>
      </c>
    </row>
    <row r="243" spans="1:4" x14ac:dyDescent="0.25">
      <c r="A243" s="95" t="s">
        <v>26</v>
      </c>
      <c r="B243" s="96">
        <f>SUM(B244:B247)</f>
        <v>0</v>
      </c>
      <c r="C243" s="96">
        <f>SUM(C244:C247)</f>
        <v>31852514</v>
      </c>
      <c r="D243" s="96">
        <f>SUM(D244:D247)</f>
        <v>68107246</v>
      </c>
    </row>
    <row r="244" spans="1:4" x14ac:dyDescent="0.25">
      <c r="A244" s="38" t="s">
        <v>44</v>
      </c>
      <c r="B244" s="29"/>
      <c r="C244" s="29"/>
      <c r="D244" s="29"/>
    </row>
    <row r="245" spans="1:4" x14ac:dyDescent="0.25">
      <c r="A245" s="38" t="s">
        <v>47</v>
      </c>
      <c r="B245" s="29"/>
      <c r="C245" s="29"/>
      <c r="D245" s="29"/>
    </row>
    <row r="246" spans="1:4" x14ac:dyDescent="0.25">
      <c r="A246" s="38" t="s">
        <v>35</v>
      </c>
      <c r="B246" s="29">
        <v>0</v>
      </c>
      <c r="C246" s="29">
        <v>31852514</v>
      </c>
      <c r="D246" s="29">
        <v>68107246</v>
      </c>
    </row>
    <row r="247" spans="1:4" x14ac:dyDescent="0.25">
      <c r="A247" s="38" t="s">
        <v>36</v>
      </c>
      <c r="B247" s="29"/>
      <c r="C247" s="29"/>
      <c r="D247" s="29"/>
    </row>
    <row r="248" spans="1:4" x14ac:dyDescent="0.25">
      <c r="A248" s="95" t="s">
        <v>21</v>
      </c>
      <c r="B248" s="96"/>
      <c r="C248" s="96"/>
      <c r="D248" s="96"/>
    </row>
    <row r="249" spans="1:4" x14ac:dyDescent="0.25">
      <c r="A249" s="38" t="s">
        <v>37</v>
      </c>
      <c r="B249" s="29"/>
      <c r="C249" s="29"/>
      <c r="D249" s="29"/>
    </row>
    <row r="250" spans="1:4" x14ac:dyDescent="0.25">
      <c r="A250" s="93" t="s">
        <v>96</v>
      </c>
      <c r="B250" s="94">
        <f>+B236+B243</f>
        <v>0</v>
      </c>
      <c r="C250" s="94">
        <f>+C236+C243</f>
        <v>48772514</v>
      </c>
      <c r="D250" s="94">
        <f>+D236+D243</f>
        <v>68107246</v>
      </c>
    </row>
    <row r="251" spans="1:4" ht="20.25" customHeight="1" x14ac:dyDescent="0.25"/>
    <row r="252" spans="1:4" ht="30" x14ac:dyDescent="0.25">
      <c r="A252" s="88" t="s">
        <v>171</v>
      </c>
      <c r="B252" s="89">
        <v>2019</v>
      </c>
      <c r="C252" s="89" t="s">
        <v>194</v>
      </c>
      <c r="D252" s="89" t="s">
        <v>195</v>
      </c>
    </row>
    <row r="253" spans="1:4" x14ac:dyDescent="0.25">
      <c r="A253" s="95" t="s">
        <v>38</v>
      </c>
      <c r="B253" s="96">
        <f>SUM(B254:B259)</f>
        <v>0</v>
      </c>
      <c r="C253" s="96">
        <f>SUM(C254:C259)</f>
        <v>16920000</v>
      </c>
      <c r="D253" s="96">
        <f>SUM(D254:D259)</f>
        <v>0</v>
      </c>
    </row>
    <row r="254" spans="1:4" x14ac:dyDescent="0.25">
      <c r="A254" s="38" t="s">
        <v>27</v>
      </c>
      <c r="B254" s="29"/>
      <c r="C254" s="29"/>
      <c r="D254" s="29"/>
    </row>
    <row r="255" spans="1:4" x14ac:dyDescent="0.25">
      <c r="A255" s="38" t="s">
        <v>28</v>
      </c>
      <c r="B255" s="29">
        <v>0</v>
      </c>
      <c r="C255" s="29">
        <v>0</v>
      </c>
      <c r="D255" s="29">
        <v>0</v>
      </c>
    </row>
    <row r="256" spans="1:4" x14ac:dyDescent="0.25">
      <c r="A256" s="38" t="s">
        <v>29</v>
      </c>
      <c r="B256" s="29">
        <v>0</v>
      </c>
      <c r="C256" s="29">
        <v>0</v>
      </c>
      <c r="D256" s="29">
        <v>0</v>
      </c>
    </row>
    <row r="257" spans="1:4" x14ac:dyDescent="0.25">
      <c r="A257" s="38" t="s">
        <v>30</v>
      </c>
      <c r="B257" s="29">
        <v>0</v>
      </c>
      <c r="C257" s="29">
        <v>16920000</v>
      </c>
      <c r="D257" s="29">
        <v>0</v>
      </c>
    </row>
    <row r="258" spans="1:4" x14ac:dyDescent="0.25">
      <c r="A258" s="38" t="s">
        <v>45</v>
      </c>
      <c r="B258" s="29"/>
      <c r="C258" s="29"/>
      <c r="D258" s="29"/>
    </row>
    <row r="259" spans="1:4" x14ac:dyDescent="0.25">
      <c r="A259" s="38" t="s">
        <v>46</v>
      </c>
      <c r="B259" s="29">
        <v>0</v>
      </c>
      <c r="C259" s="29">
        <v>0</v>
      </c>
      <c r="D259" s="29">
        <v>0</v>
      </c>
    </row>
    <row r="260" spans="1:4" x14ac:dyDescent="0.25">
      <c r="A260" s="95" t="s">
        <v>26</v>
      </c>
      <c r="B260" s="96">
        <f>SUM(B261:B264)</f>
        <v>0</v>
      </c>
      <c r="C260" s="96">
        <f>SUM(C261:C264)</f>
        <v>31852514</v>
      </c>
      <c r="D260" s="96">
        <f>SUM(D261:D264)</f>
        <v>68107246</v>
      </c>
    </row>
    <row r="261" spans="1:4" x14ac:dyDescent="0.25">
      <c r="A261" s="38" t="s">
        <v>44</v>
      </c>
      <c r="B261" s="29"/>
      <c r="C261" s="29"/>
      <c r="D261" s="29"/>
    </row>
    <row r="262" spans="1:4" x14ac:dyDescent="0.25">
      <c r="A262" s="38" t="s">
        <v>47</v>
      </c>
      <c r="B262" s="29"/>
      <c r="C262" s="29"/>
      <c r="D262" s="29"/>
    </row>
    <row r="263" spans="1:4" x14ac:dyDescent="0.25">
      <c r="A263" s="38" t="s">
        <v>35</v>
      </c>
      <c r="B263" s="29">
        <v>0</v>
      </c>
      <c r="C263" s="29">
        <v>31852514</v>
      </c>
      <c r="D263" s="29">
        <v>68107246</v>
      </c>
    </row>
    <row r="264" spans="1:4" x14ac:dyDescent="0.25">
      <c r="A264" s="38" t="s">
        <v>36</v>
      </c>
      <c r="B264" s="29"/>
      <c r="C264" s="29"/>
      <c r="D264" s="29"/>
    </row>
    <row r="265" spans="1:4" x14ac:dyDescent="0.25">
      <c r="A265" s="95" t="s">
        <v>21</v>
      </c>
      <c r="B265" s="96"/>
      <c r="C265" s="96"/>
      <c r="D265" s="96"/>
    </row>
    <row r="266" spans="1:4" x14ac:dyDescent="0.25">
      <c r="A266" s="38" t="s">
        <v>37</v>
      </c>
      <c r="B266" s="29"/>
      <c r="C266" s="29"/>
      <c r="D266" s="29"/>
    </row>
    <row r="267" spans="1:4" x14ac:dyDescent="0.25">
      <c r="A267" s="97" t="s">
        <v>97</v>
      </c>
      <c r="B267" s="94">
        <f>+B253+B260</f>
        <v>0</v>
      </c>
      <c r="C267" s="94">
        <f>+C253+C260</f>
        <v>48772514</v>
      </c>
      <c r="D267" s="94">
        <f>+D253+D260</f>
        <v>68107246</v>
      </c>
    </row>
    <row r="268" spans="1:4" x14ac:dyDescent="0.25">
      <c r="A268" s="34" t="s">
        <v>197</v>
      </c>
    </row>
    <row r="269" spans="1:4" x14ac:dyDescent="0.25">
      <c r="A269" s="35" t="s">
        <v>198</v>
      </c>
    </row>
  </sheetData>
  <mergeCells count="1">
    <mergeCell ref="A1:D1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W50"/>
  <sheetViews>
    <sheetView showGridLines="0" workbookViewId="0">
      <selection activeCell="D15" sqref="D15"/>
    </sheetView>
  </sheetViews>
  <sheetFormatPr baseColWidth="10" defaultColWidth="11.28515625" defaultRowHeight="12.75" x14ac:dyDescent="0.2"/>
  <cols>
    <col min="1" max="1" width="23.28515625" style="57" customWidth="1"/>
    <col min="2" max="2" width="13.7109375" style="57" customWidth="1"/>
    <col min="3" max="3" width="3" style="57" customWidth="1"/>
    <col min="4" max="4" width="9.85546875" style="57" bestFit="1" customWidth="1"/>
    <col min="5" max="5" width="8.85546875" style="57" bestFit="1" customWidth="1"/>
    <col min="6" max="6" width="10.85546875" style="57" bestFit="1" customWidth="1"/>
    <col min="7" max="7" width="3" style="57" customWidth="1"/>
    <col min="8" max="8" width="7.42578125" style="57" bestFit="1" customWidth="1"/>
    <col min="9" max="9" width="10.85546875" style="57" bestFit="1" customWidth="1"/>
    <col min="10" max="11" width="3" style="57" customWidth="1"/>
    <col min="12" max="12" width="9.85546875" style="57" bestFit="1" customWidth="1"/>
    <col min="13" max="13" width="5.7109375" style="57" bestFit="1" customWidth="1"/>
    <col min="14" max="14" width="9.85546875" style="57" bestFit="1" customWidth="1"/>
    <col min="15" max="16" width="4.140625" style="57" customWidth="1"/>
    <col min="17" max="17" width="10.85546875" style="57" bestFit="1" customWidth="1"/>
    <col min="18" max="18" width="5.28515625" style="57" customWidth="1"/>
    <col min="19" max="16384" width="11.28515625" style="57"/>
  </cols>
  <sheetData>
    <row r="1" spans="1:23" s="42" customFormat="1" ht="15.75" x14ac:dyDescent="0.25">
      <c r="A1" s="23" t="s">
        <v>179</v>
      </c>
      <c r="B1" s="23" t="s">
        <v>207</v>
      </c>
      <c r="C1" s="41"/>
      <c r="D1" s="41"/>
      <c r="E1" s="41"/>
      <c r="F1" s="41"/>
      <c r="G1" s="41"/>
    </row>
    <row r="2" spans="1:23" s="42" customFormat="1" ht="15.75" x14ac:dyDescent="0.25">
      <c r="A2" s="23" t="s">
        <v>180</v>
      </c>
      <c r="B2" s="25" t="s">
        <v>191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42" customFormat="1" ht="15.75" x14ac:dyDescent="0.25">
      <c r="A3" s="2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44" customFormat="1" ht="13.5" thickBot="1" x14ac:dyDescent="0.25">
      <c r="A4" s="43" t="s">
        <v>181</v>
      </c>
      <c r="B4" s="45" t="s">
        <v>182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s="46" customFormat="1" ht="37.5" customHeight="1" thickBot="1" x14ac:dyDescent="0.25">
      <c r="A5" s="806" t="s">
        <v>94</v>
      </c>
      <c r="B5" s="806" t="s">
        <v>80</v>
      </c>
      <c r="C5" s="804" t="s">
        <v>38</v>
      </c>
      <c r="D5" s="808"/>
      <c r="E5" s="808"/>
      <c r="F5" s="808"/>
      <c r="G5" s="808"/>
      <c r="H5" s="808"/>
      <c r="I5" s="805"/>
      <c r="J5" s="804" t="s">
        <v>26</v>
      </c>
      <c r="K5" s="808"/>
      <c r="L5" s="808"/>
      <c r="M5" s="808"/>
      <c r="N5" s="805"/>
      <c r="O5" s="804" t="s">
        <v>21</v>
      </c>
      <c r="P5" s="805"/>
      <c r="Q5" s="804" t="s">
        <v>0</v>
      </c>
      <c r="R5" s="805"/>
    </row>
    <row r="6" spans="1:23" s="47" customFormat="1" ht="135.75" customHeight="1" thickBot="1" x14ac:dyDescent="0.25">
      <c r="A6" s="807"/>
      <c r="B6" s="807"/>
      <c r="C6" s="123" t="s">
        <v>27</v>
      </c>
      <c r="D6" s="124" t="s">
        <v>28</v>
      </c>
      <c r="E6" s="124" t="s">
        <v>29</v>
      </c>
      <c r="F6" s="124" t="s">
        <v>30</v>
      </c>
      <c r="G6" s="124" t="s">
        <v>31</v>
      </c>
      <c r="H6" s="124" t="s">
        <v>32</v>
      </c>
      <c r="I6" s="125" t="s">
        <v>23</v>
      </c>
      <c r="J6" s="123" t="s">
        <v>33</v>
      </c>
      <c r="K6" s="124" t="s">
        <v>34</v>
      </c>
      <c r="L6" s="124" t="s">
        <v>35</v>
      </c>
      <c r="M6" s="124" t="s">
        <v>36</v>
      </c>
      <c r="N6" s="125" t="s">
        <v>24</v>
      </c>
      <c r="O6" s="123" t="s">
        <v>37</v>
      </c>
      <c r="P6" s="125" t="s">
        <v>25</v>
      </c>
      <c r="Q6" s="126" t="s">
        <v>48</v>
      </c>
      <c r="R6" s="127" t="s">
        <v>19</v>
      </c>
    </row>
    <row r="7" spans="1:23" ht="15" customHeight="1" thickBot="1" x14ac:dyDescent="0.25">
      <c r="A7" s="48" t="s">
        <v>175</v>
      </c>
      <c r="B7" s="48" t="s">
        <v>176</v>
      </c>
      <c r="C7" s="49"/>
      <c r="D7" s="50">
        <f>+D20+D33</f>
        <v>81100190</v>
      </c>
      <c r="E7" s="50">
        <f t="shared" ref="E7:F7" si="0">+E20+E33</f>
        <v>2100681</v>
      </c>
      <c r="F7" s="50">
        <f t="shared" si="0"/>
        <v>257165566</v>
      </c>
      <c r="G7" s="50"/>
      <c r="H7" s="50">
        <f>+H20+H33</f>
        <v>544691</v>
      </c>
      <c r="I7" s="51">
        <f>+D7+E7+F7+G7+H7</f>
        <v>340911128</v>
      </c>
      <c r="J7" s="52"/>
      <c r="K7" s="53"/>
      <c r="L7" s="50">
        <f>+L20+L33</f>
        <v>0</v>
      </c>
      <c r="M7" s="53"/>
      <c r="N7" s="51">
        <f>SUM(J7:M7)</f>
        <v>0</v>
      </c>
      <c r="O7" s="52"/>
      <c r="P7" s="54"/>
      <c r="Q7" s="55">
        <f>+I7+N7+P7</f>
        <v>340911128</v>
      </c>
      <c r="R7" s="56">
        <f>+Q7/Q11</f>
        <v>0.83348609664171225</v>
      </c>
    </row>
    <row r="8" spans="1:23" ht="51.75" customHeight="1" x14ac:dyDescent="0.2">
      <c r="A8" s="48" t="s">
        <v>175</v>
      </c>
      <c r="B8" s="210" t="s">
        <v>208</v>
      </c>
      <c r="C8" s="59"/>
      <c r="D8" s="50">
        <f>+D46</f>
        <v>0</v>
      </c>
      <c r="E8" s="50">
        <f t="shared" ref="E8:H8" si="1">+E46</f>
        <v>0</v>
      </c>
      <c r="F8" s="50">
        <f t="shared" si="1"/>
        <v>0</v>
      </c>
      <c r="G8" s="50"/>
      <c r="H8" s="50">
        <f t="shared" si="1"/>
        <v>0</v>
      </c>
      <c r="I8" s="51">
        <f>+D8+E8+F8+G8+H8</f>
        <v>0</v>
      </c>
      <c r="J8" s="59"/>
      <c r="K8" s="60"/>
      <c r="L8" s="50">
        <f t="shared" ref="L8" si="2">+L46</f>
        <v>68107246</v>
      </c>
      <c r="M8" s="60"/>
      <c r="N8" s="51">
        <f>SUM(J8:M8)</f>
        <v>68107246</v>
      </c>
      <c r="O8" s="59"/>
      <c r="P8" s="61"/>
      <c r="Q8" s="55">
        <f>+I8+N8+P8</f>
        <v>68107246</v>
      </c>
      <c r="R8" s="56">
        <f>+Q8/Q11</f>
        <v>0.16651390335828775</v>
      </c>
    </row>
    <row r="9" spans="1:23" ht="15.75" customHeight="1" x14ac:dyDescent="0.2">
      <c r="A9" s="58"/>
      <c r="B9" s="58"/>
      <c r="C9" s="63"/>
      <c r="D9" s="64"/>
      <c r="E9" s="65"/>
      <c r="F9" s="65"/>
      <c r="G9" s="65"/>
      <c r="H9" s="65"/>
      <c r="I9" s="66"/>
      <c r="J9" s="63"/>
      <c r="K9" s="64"/>
      <c r="L9" s="64"/>
      <c r="M9" s="64"/>
      <c r="N9" s="66"/>
      <c r="O9" s="63"/>
      <c r="P9" s="67"/>
      <c r="Q9" s="68"/>
      <c r="R9" s="69"/>
    </row>
    <row r="10" spans="1:23" ht="15" customHeight="1" thickBot="1" x14ac:dyDescent="0.25">
      <c r="A10" s="70"/>
      <c r="B10" s="70"/>
      <c r="C10" s="71"/>
      <c r="D10" s="72"/>
      <c r="E10" s="72"/>
      <c r="F10" s="72"/>
      <c r="G10" s="72"/>
      <c r="H10" s="72"/>
      <c r="I10" s="73"/>
      <c r="J10" s="71"/>
      <c r="K10" s="72"/>
      <c r="L10" s="72"/>
      <c r="M10" s="72"/>
      <c r="N10" s="73"/>
      <c r="O10" s="71"/>
      <c r="P10" s="73"/>
      <c r="Q10" s="71"/>
      <c r="R10" s="74"/>
    </row>
    <row r="11" spans="1:23" ht="15" customHeight="1" thickBot="1" x14ac:dyDescent="0.25">
      <c r="A11" s="809" t="s">
        <v>18</v>
      </c>
      <c r="B11" s="810"/>
      <c r="C11" s="128"/>
      <c r="D11" s="129">
        <f>+D7+D8</f>
        <v>81100190</v>
      </c>
      <c r="E11" s="129">
        <f t="shared" ref="E11:I11" si="3">+E7+E8</f>
        <v>2100681</v>
      </c>
      <c r="F11" s="129">
        <f t="shared" si="3"/>
        <v>257165566</v>
      </c>
      <c r="G11" s="129"/>
      <c r="H11" s="129">
        <f t="shared" si="3"/>
        <v>544691</v>
      </c>
      <c r="I11" s="129">
        <f t="shared" si="3"/>
        <v>340911128</v>
      </c>
      <c r="J11" s="128"/>
      <c r="K11" s="129"/>
      <c r="L11" s="129">
        <f t="shared" ref="L11:N11" si="4">+L7+L8</f>
        <v>68107246</v>
      </c>
      <c r="M11" s="129"/>
      <c r="N11" s="129">
        <f t="shared" si="4"/>
        <v>68107246</v>
      </c>
      <c r="O11" s="128"/>
      <c r="P11" s="130"/>
      <c r="Q11" s="129">
        <f t="shared" ref="Q11" si="5">+Q7+Q8</f>
        <v>409018374</v>
      </c>
      <c r="R11" s="131">
        <f>+Q11/Q11</f>
        <v>1</v>
      </c>
    </row>
    <row r="12" spans="1:23" x14ac:dyDescent="0.2">
      <c r="A12" s="75"/>
      <c r="B12" s="75"/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4" spans="1:23" s="42" customFormat="1" ht="15.75" x14ac:dyDescent="0.25">
      <c r="A14" s="23" t="s">
        <v>179</v>
      </c>
      <c r="B14" s="23" t="s">
        <v>207</v>
      </c>
      <c r="C14" s="41"/>
      <c r="D14" s="41"/>
      <c r="E14" s="41"/>
      <c r="F14" s="41"/>
      <c r="G14" s="41"/>
    </row>
    <row r="15" spans="1:23" s="42" customFormat="1" ht="15.75" x14ac:dyDescent="0.25">
      <c r="A15" s="23" t="s">
        <v>180</v>
      </c>
      <c r="B15" s="25" t="s">
        <v>186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42" customFormat="1" ht="15.75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3.5" thickBot="1" x14ac:dyDescent="0.25">
      <c r="A17" s="43" t="s">
        <v>1</v>
      </c>
      <c r="B17" s="45" t="s">
        <v>183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23" ht="37.5" customHeight="1" thickBot="1" x14ac:dyDescent="0.25">
      <c r="A18" s="806" t="s">
        <v>94</v>
      </c>
      <c r="B18" s="806" t="s">
        <v>80</v>
      </c>
      <c r="C18" s="804" t="s">
        <v>38</v>
      </c>
      <c r="D18" s="808"/>
      <c r="E18" s="808"/>
      <c r="F18" s="808"/>
      <c r="G18" s="808"/>
      <c r="H18" s="808"/>
      <c r="I18" s="805"/>
      <c r="J18" s="804" t="s">
        <v>26</v>
      </c>
      <c r="K18" s="808"/>
      <c r="L18" s="808"/>
      <c r="M18" s="808"/>
      <c r="N18" s="805"/>
      <c r="O18" s="804" t="s">
        <v>21</v>
      </c>
      <c r="P18" s="805"/>
      <c r="Q18" s="804" t="s">
        <v>0</v>
      </c>
      <c r="R18" s="805"/>
    </row>
    <row r="19" spans="1:23" ht="135.75" customHeight="1" thickBot="1" x14ac:dyDescent="0.25">
      <c r="A19" s="807"/>
      <c r="B19" s="807"/>
      <c r="C19" s="123" t="s">
        <v>27</v>
      </c>
      <c r="D19" s="124" t="s">
        <v>28</v>
      </c>
      <c r="E19" s="124" t="s">
        <v>29</v>
      </c>
      <c r="F19" s="124" t="s">
        <v>30</v>
      </c>
      <c r="G19" s="124" t="s">
        <v>31</v>
      </c>
      <c r="H19" s="124" t="s">
        <v>32</v>
      </c>
      <c r="I19" s="125" t="s">
        <v>23</v>
      </c>
      <c r="J19" s="123" t="s">
        <v>33</v>
      </c>
      <c r="K19" s="124" t="s">
        <v>34</v>
      </c>
      <c r="L19" s="124" t="s">
        <v>35</v>
      </c>
      <c r="M19" s="124" t="s">
        <v>36</v>
      </c>
      <c r="N19" s="125" t="s">
        <v>24</v>
      </c>
      <c r="O19" s="123" t="s">
        <v>37</v>
      </c>
      <c r="P19" s="125" t="s">
        <v>25</v>
      </c>
      <c r="Q19" s="126" t="s">
        <v>48</v>
      </c>
      <c r="R19" s="127" t="s">
        <v>19</v>
      </c>
    </row>
    <row r="20" spans="1:23" x14ac:dyDescent="0.2">
      <c r="A20" s="48" t="s">
        <v>175</v>
      </c>
      <c r="B20" s="48" t="s">
        <v>176</v>
      </c>
      <c r="C20" s="49"/>
      <c r="D20" s="211">
        <v>1462870</v>
      </c>
      <c r="E20" s="211">
        <v>2082681</v>
      </c>
      <c r="F20" s="211">
        <v>43444450</v>
      </c>
      <c r="G20" s="50"/>
      <c r="H20" s="50"/>
      <c r="I20" s="51">
        <f>+D20+E20+F20+G20+H20</f>
        <v>46990001</v>
      </c>
      <c r="J20" s="52"/>
      <c r="K20" s="53"/>
      <c r="L20" s="53"/>
      <c r="M20" s="53"/>
      <c r="N20" s="54"/>
      <c r="O20" s="52"/>
      <c r="P20" s="54"/>
      <c r="Q20" s="55">
        <f>+I20+N20+P20</f>
        <v>46990001</v>
      </c>
      <c r="R20" s="56">
        <f>+Q20/Q20</f>
        <v>1</v>
      </c>
    </row>
    <row r="21" spans="1:23" x14ac:dyDescent="0.2">
      <c r="A21" s="58"/>
      <c r="B21" s="58"/>
      <c r="C21" s="59"/>
      <c r="D21" s="60"/>
      <c r="E21" s="60"/>
      <c r="F21" s="60"/>
      <c r="G21" s="60"/>
      <c r="H21" s="60"/>
      <c r="I21" s="61"/>
      <c r="J21" s="59"/>
      <c r="K21" s="60"/>
      <c r="L21" s="60"/>
      <c r="M21" s="60"/>
      <c r="N21" s="61"/>
      <c r="O21" s="59"/>
      <c r="P21" s="61"/>
      <c r="Q21" s="59"/>
      <c r="R21" s="62"/>
    </row>
    <row r="22" spans="1:23" x14ac:dyDescent="0.2">
      <c r="A22" s="58"/>
      <c r="B22" s="58"/>
      <c r="C22" s="63"/>
      <c r="D22" s="64"/>
      <c r="E22" s="65"/>
      <c r="F22" s="65"/>
      <c r="G22" s="65"/>
      <c r="H22" s="65"/>
      <c r="I22" s="66"/>
      <c r="J22" s="63"/>
      <c r="K22" s="64"/>
      <c r="L22" s="64"/>
      <c r="M22" s="64"/>
      <c r="N22" s="66"/>
      <c r="O22" s="63"/>
      <c r="P22" s="67"/>
      <c r="Q22" s="68"/>
      <c r="R22" s="69"/>
    </row>
    <row r="23" spans="1:23" ht="13.5" thickBot="1" x14ac:dyDescent="0.25">
      <c r="A23" s="58"/>
      <c r="B23" s="58"/>
      <c r="C23" s="63"/>
      <c r="D23" s="64"/>
      <c r="E23" s="65"/>
      <c r="F23" s="65"/>
      <c r="G23" s="65"/>
      <c r="H23" s="65"/>
      <c r="I23" s="66"/>
      <c r="J23" s="63"/>
      <c r="K23" s="64"/>
      <c r="L23" s="64"/>
      <c r="M23" s="64"/>
      <c r="N23" s="66"/>
      <c r="O23" s="63"/>
      <c r="P23" s="67"/>
      <c r="Q23" s="68"/>
      <c r="R23" s="69"/>
    </row>
    <row r="24" spans="1:23" ht="13.5" thickBot="1" x14ac:dyDescent="0.25">
      <c r="A24" s="809" t="s">
        <v>18</v>
      </c>
      <c r="B24" s="810"/>
      <c r="C24" s="128"/>
      <c r="D24" s="129">
        <f>+D20</f>
        <v>1462870</v>
      </c>
      <c r="E24" s="129">
        <f>+E20</f>
        <v>2082681</v>
      </c>
      <c r="F24" s="129">
        <f>+F20</f>
        <v>43444450</v>
      </c>
      <c r="G24" s="129"/>
      <c r="H24" s="129"/>
      <c r="I24" s="129">
        <f>+I20</f>
        <v>46990001</v>
      </c>
      <c r="J24" s="128"/>
      <c r="K24" s="129"/>
      <c r="L24" s="129"/>
      <c r="M24" s="129"/>
      <c r="N24" s="130"/>
      <c r="O24" s="128"/>
      <c r="P24" s="130"/>
      <c r="Q24" s="130">
        <f>+Q20</f>
        <v>46990001</v>
      </c>
      <c r="R24" s="131">
        <f>+Q24/Q24</f>
        <v>1</v>
      </c>
    </row>
    <row r="27" spans="1:23" s="42" customFormat="1" ht="15.75" x14ac:dyDescent="0.25">
      <c r="A27" s="23" t="s">
        <v>179</v>
      </c>
      <c r="B27" s="23" t="s">
        <v>207</v>
      </c>
      <c r="C27" s="41"/>
      <c r="D27" s="41"/>
      <c r="E27" s="41"/>
      <c r="F27" s="41"/>
      <c r="G27" s="41"/>
    </row>
    <row r="28" spans="1:23" s="42" customFormat="1" ht="15.75" x14ac:dyDescent="0.25">
      <c r="A28" s="23" t="s">
        <v>180</v>
      </c>
      <c r="B28" s="25" t="s">
        <v>186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42" customFormat="1" ht="15.75" x14ac:dyDescent="0.25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3.5" thickBot="1" x14ac:dyDescent="0.25">
      <c r="A30" s="43" t="s">
        <v>181</v>
      </c>
      <c r="B30" s="45" t="s">
        <v>184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23" ht="37.5" customHeight="1" thickBot="1" x14ac:dyDescent="0.25">
      <c r="A31" s="806" t="s">
        <v>94</v>
      </c>
      <c r="B31" s="806" t="s">
        <v>80</v>
      </c>
      <c r="C31" s="804" t="s">
        <v>38</v>
      </c>
      <c r="D31" s="808"/>
      <c r="E31" s="808"/>
      <c r="F31" s="808"/>
      <c r="G31" s="808"/>
      <c r="H31" s="808"/>
      <c r="I31" s="805"/>
      <c r="J31" s="804" t="s">
        <v>26</v>
      </c>
      <c r="K31" s="808"/>
      <c r="L31" s="808"/>
      <c r="M31" s="808"/>
      <c r="N31" s="805"/>
      <c r="O31" s="804" t="s">
        <v>21</v>
      </c>
      <c r="P31" s="805"/>
      <c r="Q31" s="804" t="s">
        <v>0</v>
      </c>
      <c r="R31" s="805"/>
    </row>
    <row r="32" spans="1:23" ht="135.75" customHeight="1" thickBot="1" x14ac:dyDescent="0.25">
      <c r="A32" s="807"/>
      <c r="B32" s="807"/>
      <c r="C32" s="123" t="s">
        <v>27</v>
      </c>
      <c r="D32" s="124" t="s">
        <v>28</v>
      </c>
      <c r="E32" s="124" t="s">
        <v>29</v>
      </c>
      <c r="F32" s="124" t="s">
        <v>30</v>
      </c>
      <c r="G32" s="124" t="s">
        <v>31</v>
      </c>
      <c r="H32" s="124" t="s">
        <v>32</v>
      </c>
      <c r="I32" s="125" t="s">
        <v>23</v>
      </c>
      <c r="J32" s="123" t="s">
        <v>33</v>
      </c>
      <c r="K32" s="124" t="s">
        <v>34</v>
      </c>
      <c r="L32" s="124" t="s">
        <v>35</v>
      </c>
      <c r="M32" s="124" t="s">
        <v>36</v>
      </c>
      <c r="N32" s="125" t="s">
        <v>24</v>
      </c>
      <c r="O32" s="123" t="s">
        <v>37</v>
      </c>
      <c r="P32" s="125" t="s">
        <v>25</v>
      </c>
      <c r="Q32" s="126" t="s">
        <v>48</v>
      </c>
      <c r="R32" s="127" t="s">
        <v>19</v>
      </c>
    </row>
    <row r="33" spans="1:23" x14ac:dyDescent="0.2">
      <c r="A33" s="48" t="s">
        <v>175</v>
      </c>
      <c r="B33" s="48" t="s">
        <v>176</v>
      </c>
      <c r="C33" s="49"/>
      <c r="D33" s="211">
        <v>79637320</v>
      </c>
      <c r="E33" s="211">
        <v>18000</v>
      </c>
      <c r="F33" s="211">
        <v>213721116</v>
      </c>
      <c r="G33" s="211"/>
      <c r="H33" s="211">
        <v>544691</v>
      </c>
      <c r="I33" s="212">
        <f>+D33+E33+F33+G33+H33</f>
        <v>293921127</v>
      </c>
      <c r="J33" s="52"/>
      <c r="K33" s="53"/>
      <c r="L33" s="50"/>
      <c r="M33" s="50"/>
      <c r="N33" s="51">
        <f>SUM(J33:M33)</f>
        <v>0</v>
      </c>
      <c r="O33" s="52"/>
      <c r="P33" s="54"/>
      <c r="Q33" s="55">
        <f>+I33+N33+P33</f>
        <v>293921127</v>
      </c>
      <c r="R33" s="56">
        <f>+Q33/Q33</f>
        <v>1</v>
      </c>
    </row>
    <row r="34" spans="1:23" x14ac:dyDescent="0.2">
      <c r="A34" s="58"/>
      <c r="B34" s="58"/>
      <c r="C34" s="59"/>
      <c r="D34" s="60"/>
      <c r="E34" s="60"/>
      <c r="F34" s="60"/>
      <c r="G34" s="60"/>
      <c r="H34" s="60"/>
      <c r="I34" s="61"/>
      <c r="J34" s="59"/>
      <c r="K34" s="60"/>
      <c r="L34" s="60"/>
      <c r="M34" s="60"/>
      <c r="N34" s="61"/>
      <c r="O34" s="59"/>
      <c r="P34" s="61"/>
      <c r="Q34" s="59"/>
      <c r="R34" s="62"/>
    </row>
    <row r="35" spans="1:23" x14ac:dyDescent="0.2">
      <c r="A35" s="58"/>
      <c r="B35" s="58"/>
      <c r="C35" s="63"/>
      <c r="D35" s="64"/>
      <c r="E35" s="65"/>
      <c r="F35" s="65"/>
      <c r="G35" s="65"/>
      <c r="H35" s="65"/>
      <c r="I35" s="66"/>
      <c r="J35" s="63"/>
      <c r="K35" s="64"/>
      <c r="L35" s="64"/>
      <c r="M35" s="64"/>
      <c r="N35" s="66"/>
      <c r="O35" s="63"/>
      <c r="P35" s="67"/>
      <c r="Q35" s="68"/>
      <c r="R35" s="69"/>
    </row>
    <row r="36" spans="1:23" ht="13.5" thickBot="1" x14ac:dyDescent="0.25">
      <c r="A36" s="58"/>
      <c r="B36" s="58"/>
      <c r="C36" s="63"/>
      <c r="D36" s="64"/>
      <c r="E36" s="65"/>
      <c r="F36" s="65"/>
      <c r="G36" s="65"/>
      <c r="H36" s="65"/>
      <c r="I36" s="66"/>
      <c r="J36" s="63"/>
      <c r="K36" s="64"/>
      <c r="L36" s="64"/>
      <c r="M36" s="64"/>
      <c r="N36" s="66"/>
      <c r="O36" s="63"/>
      <c r="P36" s="67"/>
      <c r="Q36" s="68"/>
      <c r="R36" s="69"/>
    </row>
    <row r="37" spans="1:23" ht="13.5" thickBot="1" x14ac:dyDescent="0.25">
      <c r="A37" s="809" t="s">
        <v>18</v>
      </c>
      <c r="B37" s="810"/>
      <c r="C37" s="128"/>
      <c r="D37" s="129">
        <f>+D33</f>
        <v>79637320</v>
      </c>
      <c r="E37" s="129">
        <f>+E33</f>
        <v>18000</v>
      </c>
      <c r="F37" s="129">
        <f>+F33</f>
        <v>213721116</v>
      </c>
      <c r="G37" s="129"/>
      <c r="H37" s="129">
        <f>+H33</f>
        <v>544691</v>
      </c>
      <c r="I37" s="129">
        <f>+I33</f>
        <v>293921127</v>
      </c>
      <c r="J37" s="128"/>
      <c r="K37" s="129"/>
      <c r="L37" s="129"/>
      <c r="M37" s="129"/>
      <c r="N37" s="130"/>
      <c r="O37" s="128"/>
      <c r="P37" s="130"/>
      <c r="Q37" s="130">
        <f>+Q33</f>
        <v>293921127</v>
      </c>
      <c r="R37" s="131">
        <f>+Q37/Q37</f>
        <v>1</v>
      </c>
    </row>
    <row r="40" spans="1:23" s="42" customFormat="1" ht="15.75" x14ac:dyDescent="0.25">
      <c r="A40" s="23" t="s">
        <v>179</v>
      </c>
      <c r="B40" s="23" t="s">
        <v>207</v>
      </c>
      <c r="C40" s="41"/>
      <c r="D40" s="41"/>
      <c r="E40" s="41"/>
      <c r="F40" s="41"/>
      <c r="G40" s="41"/>
    </row>
    <row r="41" spans="1:23" s="42" customFormat="1" ht="15.75" x14ac:dyDescent="0.25">
      <c r="A41" s="23" t="s">
        <v>180</v>
      </c>
      <c r="B41" s="25" t="s">
        <v>186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s="42" customFormat="1" ht="15.75" x14ac:dyDescent="0.25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3.5" thickBot="1" x14ac:dyDescent="0.25">
      <c r="A43" s="43" t="s">
        <v>181</v>
      </c>
      <c r="B43" s="45" t="s">
        <v>185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23" ht="37.5" customHeight="1" thickBot="1" x14ac:dyDescent="0.25">
      <c r="A44" s="806" t="s">
        <v>94</v>
      </c>
      <c r="B44" s="806" t="s">
        <v>80</v>
      </c>
      <c r="C44" s="804" t="s">
        <v>38</v>
      </c>
      <c r="D44" s="808"/>
      <c r="E44" s="808"/>
      <c r="F44" s="808"/>
      <c r="G44" s="808"/>
      <c r="H44" s="808"/>
      <c r="I44" s="805"/>
      <c r="J44" s="804" t="s">
        <v>26</v>
      </c>
      <c r="K44" s="808"/>
      <c r="L44" s="808"/>
      <c r="M44" s="808"/>
      <c r="N44" s="805"/>
      <c r="O44" s="804" t="s">
        <v>21</v>
      </c>
      <c r="P44" s="805"/>
      <c r="Q44" s="804" t="s">
        <v>0</v>
      </c>
      <c r="R44" s="805"/>
    </row>
    <row r="45" spans="1:23" ht="135.75" customHeight="1" thickBot="1" x14ac:dyDescent="0.25">
      <c r="A45" s="807"/>
      <c r="B45" s="807"/>
      <c r="C45" s="123" t="s">
        <v>27</v>
      </c>
      <c r="D45" s="124" t="s">
        <v>28</v>
      </c>
      <c r="E45" s="124" t="s">
        <v>29</v>
      </c>
      <c r="F45" s="124" t="s">
        <v>30</v>
      </c>
      <c r="G45" s="124" t="s">
        <v>31</v>
      </c>
      <c r="H45" s="124" t="s">
        <v>32</v>
      </c>
      <c r="I45" s="125" t="s">
        <v>23</v>
      </c>
      <c r="J45" s="123" t="s">
        <v>33</v>
      </c>
      <c r="K45" s="124" t="s">
        <v>34</v>
      </c>
      <c r="L45" s="124" t="s">
        <v>35</v>
      </c>
      <c r="M45" s="124" t="s">
        <v>36</v>
      </c>
      <c r="N45" s="125" t="s">
        <v>24</v>
      </c>
      <c r="O45" s="123" t="s">
        <v>37</v>
      </c>
      <c r="P45" s="125" t="s">
        <v>25</v>
      </c>
      <c r="Q45" s="126" t="s">
        <v>48</v>
      </c>
      <c r="R45" s="127" t="s">
        <v>19</v>
      </c>
    </row>
    <row r="46" spans="1:23" ht="45" x14ac:dyDescent="0.2">
      <c r="A46" s="48" t="s">
        <v>175</v>
      </c>
      <c r="B46" s="210" t="s">
        <v>208</v>
      </c>
      <c r="C46" s="49"/>
      <c r="D46" s="50">
        <v>0</v>
      </c>
      <c r="E46" s="50">
        <v>0</v>
      </c>
      <c r="F46" s="50">
        <v>0</v>
      </c>
      <c r="G46" s="50"/>
      <c r="H46" s="50"/>
      <c r="I46" s="51">
        <f>+D46+E46+F46+G46+H46</f>
        <v>0</v>
      </c>
      <c r="J46" s="52"/>
      <c r="K46" s="53"/>
      <c r="L46" s="50">
        <v>68107246</v>
      </c>
      <c r="M46" s="53"/>
      <c r="N46" s="51">
        <f>+L46</f>
        <v>68107246</v>
      </c>
      <c r="O46" s="52"/>
      <c r="P46" s="54"/>
      <c r="Q46" s="55">
        <f>+I46+N46+P46</f>
        <v>68107246</v>
      </c>
      <c r="R46" s="56">
        <f>+Q46/Q46</f>
        <v>1</v>
      </c>
    </row>
    <row r="47" spans="1:23" x14ac:dyDescent="0.2">
      <c r="A47" s="58"/>
      <c r="B47" s="58"/>
      <c r="C47" s="59"/>
      <c r="D47" s="60"/>
      <c r="E47" s="60"/>
      <c r="F47" s="60"/>
      <c r="G47" s="60"/>
      <c r="H47" s="60"/>
      <c r="I47" s="61"/>
      <c r="J47" s="59"/>
      <c r="K47" s="60"/>
      <c r="L47" s="79"/>
      <c r="M47" s="60"/>
      <c r="N47" s="61"/>
      <c r="O47" s="59"/>
      <c r="P47" s="61"/>
      <c r="Q47" s="59"/>
      <c r="R47" s="62"/>
    </row>
    <row r="48" spans="1:23" x14ac:dyDescent="0.2">
      <c r="A48" s="58"/>
      <c r="B48" s="58"/>
      <c r="C48" s="63"/>
      <c r="D48" s="64"/>
      <c r="E48" s="65"/>
      <c r="F48" s="65"/>
      <c r="G48" s="65"/>
      <c r="H48" s="65"/>
      <c r="I48" s="66"/>
      <c r="J48" s="63"/>
      <c r="K48" s="64"/>
      <c r="L48" s="64"/>
      <c r="M48" s="64"/>
      <c r="N48" s="66"/>
      <c r="O48" s="63"/>
      <c r="P48" s="67"/>
      <c r="Q48" s="68"/>
      <c r="R48" s="69"/>
    </row>
    <row r="49" spans="1:18" ht="13.5" thickBot="1" x14ac:dyDescent="0.25">
      <c r="A49" s="58"/>
      <c r="B49" s="58"/>
      <c r="C49" s="63"/>
      <c r="D49" s="64"/>
      <c r="E49" s="65"/>
      <c r="F49" s="65"/>
      <c r="G49" s="65"/>
      <c r="H49" s="65"/>
      <c r="I49" s="66"/>
      <c r="J49" s="63"/>
      <c r="K49" s="64"/>
      <c r="L49" s="64"/>
      <c r="M49" s="64"/>
      <c r="N49" s="66"/>
      <c r="O49" s="63"/>
      <c r="P49" s="67"/>
      <c r="Q49" s="68"/>
      <c r="R49" s="69"/>
    </row>
    <row r="50" spans="1:18" ht="13.5" thickBot="1" x14ac:dyDescent="0.25">
      <c r="A50" s="809" t="s">
        <v>18</v>
      </c>
      <c r="B50" s="810"/>
      <c r="C50" s="128"/>
      <c r="D50" s="129">
        <f>+D46</f>
        <v>0</v>
      </c>
      <c r="E50" s="129">
        <f>+E46</f>
        <v>0</v>
      </c>
      <c r="F50" s="129">
        <f>+F46</f>
        <v>0</v>
      </c>
      <c r="G50" s="129"/>
      <c r="H50" s="129"/>
      <c r="I50" s="129">
        <f>+I46</f>
        <v>0</v>
      </c>
      <c r="J50" s="128"/>
      <c r="K50" s="129"/>
      <c r="L50" s="130">
        <f>+L46</f>
        <v>68107246</v>
      </c>
      <c r="M50" s="129"/>
      <c r="N50" s="130">
        <f>+N46</f>
        <v>68107246</v>
      </c>
      <c r="O50" s="128"/>
      <c r="P50" s="130"/>
      <c r="Q50" s="130">
        <f>+Q46</f>
        <v>68107246</v>
      </c>
      <c r="R50" s="131">
        <f>+Q50/Q50</f>
        <v>1</v>
      </c>
    </row>
  </sheetData>
  <mergeCells count="28">
    <mergeCell ref="A24:B24"/>
    <mergeCell ref="A37:B37"/>
    <mergeCell ref="A50:B50"/>
    <mergeCell ref="Q18:R18"/>
    <mergeCell ref="A5:A6"/>
    <mergeCell ref="B5:B6"/>
    <mergeCell ref="C5:I5"/>
    <mergeCell ref="J5:N5"/>
    <mergeCell ref="O5:P5"/>
    <mergeCell ref="Q5:R5"/>
    <mergeCell ref="A11:B11"/>
    <mergeCell ref="A18:A19"/>
    <mergeCell ref="B18:B19"/>
    <mergeCell ref="C18:I18"/>
    <mergeCell ref="J18:N18"/>
    <mergeCell ref="O18:P18"/>
    <mergeCell ref="Q44:R44"/>
    <mergeCell ref="A31:A32"/>
    <mergeCell ref="B31:B32"/>
    <mergeCell ref="C31:I31"/>
    <mergeCell ref="J31:N31"/>
    <mergeCell ref="O31:P31"/>
    <mergeCell ref="Q31:R31"/>
    <mergeCell ref="A44:A45"/>
    <mergeCell ref="B44:B45"/>
    <mergeCell ref="C44:I44"/>
    <mergeCell ref="J44:N44"/>
    <mergeCell ref="O44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52"/>
  <sheetViews>
    <sheetView showGridLines="0" topLeftCell="A19" zoomScaleNormal="100" workbookViewId="0">
      <selection sqref="A1:D52"/>
    </sheetView>
  </sheetViews>
  <sheetFormatPr baseColWidth="10" defaultColWidth="11.28515625" defaultRowHeight="12.75" x14ac:dyDescent="0.2"/>
  <cols>
    <col min="1" max="1" width="67.140625" style="57" customWidth="1"/>
    <col min="2" max="4" width="10.85546875" style="57" bestFit="1" customWidth="1"/>
    <col min="5" max="16384" width="11.28515625" style="57"/>
  </cols>
  <sheetData>
    <row r="1" spans="1:5" s="36" customFormat="1" ht="18" customHeight="1" x14ac:dyDescent="0.25">
      <c r="A1" s="811" t="s">
        <v>200</v>
      </c>
      <c r="B1" s="811"/>
      <c r="C1" s="811"/>
      <c r="D1" s="811"/>
      <c r="E1" s="42"/>
    </row>
    <row r="2" spans="1:5" s="36" customFormat="1" ht="18" customHeight="1" x14ac:dyDescent="0.25">
      <c r="A2" s="812" t="s">
        <v>193</v>
      </c>
      <c r="B2" s="812"/>
      <c r="C2" s="812"/>
      <c r="D2" s="812"/>
    </row>
    <row r="3" spans="1:5" s="36" customFormat="1" ht="21" customHeight="1" x14ac:dyDescent="0.25">
      <c r="A3" s="25"/>
    </row>
    <row r="4" spans="1:5" s="80" customFormat="1" ht="28.35" customHeight="1" x14ac:dyDescent="0.2">
      <c r="A4" s="99" t="s">
        <v>116</v>
      </c>
      <c r="B4" s="100">
        <v>2019</v>
      </c>
      <c r="C4" s="100">
        <v>2020</v>
      </c>
      <c r="D4" s="100">
        <v>2021</v>
      </c>
    </row>
    <row r="5" spans="1:5" x14ac:dyDescent="0.2">
      <c r="A5" s="81" t="s">
        <v>104</v>
      </c>
      <c r="B5" s="82"/>
      <c r="C5" s="82"/>
      <c r="D5" s="82"/>
    </row>
    <row r="6" spans="1:5" s="44" customFormat="1" x14ac:dyDescent="0.2">
      <c r="A6" s="81" t="s">
        <v>105</v>
      </c>
      <c r="B6" s="81"/>
      <c r="C6" s="81"/>
      <c r="D6" s="81"/>
    </row>
    <row r="7" spans="1:5" s="44" customFormat="1" x14ac:dyDescent="0.2">
      <c r="A7" s="81" t="s">
        <v>106</v>
      </c>
      <c r="B7" s="81"/>
      <c r="C7" s="81"/>
      <c r="D7" s="81"/>
    </row>
    <row r="8" spans="1:5" s="44" customFormat="1" x14ac:dyDescent="0.2">
      <c r="A8" s="81" t="s">
        <v>107</v>
      </c>
      <c r="B8" s="81"/>
      <c r="C8" s="81"/>
      <c r="D8" s="81"/>
    </row>
    <row r="9" spans="1:5" s="44" customFormat="1" x14ac:dyDescent="0.2">
      <c r="A9" s="81" t="s">
        <v>108</v>
      </c>
      <c r="B9" s="81"/>
      <c r="C9" s="81"/>
      <c r="D9" s="81"/>
    </row>
    <row r="10" spans="1:5" s="44" customFormat="1" x14ac:dyDescent="0.2">
      <c r="A10" s="81" t="s">
        <v>109</v>
      </c>
      <c r="B10" s="81"/>
      <c r="C10" s="81"/>
      <c r="D10" s="81"/>
    </row>
    <row r="11" spans="1:5" s="44" customFormat="1" x14ac:dyDescent="0.2">
      <c r="A11" s="81" t="s">
        <v>110</v>
      </c>
      <c r="B11" s="81"/>
      <c r="C11" s="81"/>
      <c r="D11" s="81"/>
    </row>
    <row r="12" spans="1:5" s="44" customFormat="1" x14ac:dyDescent="0.2">
      <c r="A12" s="83" t="s">
        <v>177</v>
      </c>
      <c r="B12" s="105">
        <v>237878141</v>
      </c>
      <c r="C12" s="105">
        <v>267263953</v>
      </c>
      <c r="D12" s="105">
        <v>270697813</v>
      </c>
    </row>
    <row r="13" spans="1:5" s="44" customFormat="1" x14ac:dyDescent="0.2">
      <c r="A13" s="81" t="s">
        <v>111</v>
      </c>
      <c r="B13" s="85"/>
      <c r="C13" s="85"/>
      <c r="D13" s="85"/>
    </row>
    <row r="14" spans="1:5" s="44" customFormat="1" x14ac:dyDescent="0.2">
      <c r="A14" s="81" t="s">
        <v>112</v>
      </c>
      <c r="B14" s="85"/>
      <c r="C14" s="85"/>
      <c r="D14" s="85"/>
    </row>
    <row r="15" spans="1:5" s="44" customFormat="1" x14ac:dyDescent="0.2">
      <c r="A15" s="81" t="s">
        <v>113</v>
      </c>
      <c r="B15" s="85"/>
      <c r="C15" s="85"/>
      <c r="D15" s="85"/>
    </row>
    <row r="16" spans="1:5" s="44" customFormat="1" x14ac:dyDescent="0.2">
      <c r="A16" s="81" t="s">
        <v>114</v>
      </c>
      <c r="B16" s="85"/>
      <c r="C16" s="85"/>
      <c r="D16" s="85"/>
    </row>
    <row r="17" spans="1:4" s="44" customFormat="1" x14ac:dyDescent="0.2">
      <c r="A17" s="81" t="s">
        <v>115</v>
      </c>
      <c r="B17" s="85"/>
      <c r="C17" s="85"/>
      <c r="D17" s="85"/>
    </row>
    <row r="18" spans="1:4" s="84" customFormat="1" ht="22.5" customHeight="1" x14ac:dyDescent="0.2">
      <c r="A18" s="101" t="s">
        <v>95</v>
      </c>
      <c r="B18" s="102">
        <f>SUM(B5:B17)</f>
        <v>237878141</v>
      </c>
      <c r="C18" s="102">
        <f t="shared" ref="C18:D18" si="0">SUM(C5:C17)</f>
        <v>267263953</v>
      </c>
      <c r="D18" s="102">
        <f t="shared" si="0"/>
        <v>270697813</v>
      </c>
    </row>
    <row r="19" spans="1:4" ht="21" customHeight="1" x14ac:dyDescent="0.2"/>
    <row r="20" spans="1:4" s="80" customFormat="1" ht="28.35" customHeight="1" x14ac:dyDescent="0.2">
      <c r="A20" s="99" t="s">
        <v>117</v>
      </c>
      <c r="B20" s="100">
        <v>2019</v>
      </c>
      <c r="C20" s="100" t="s">
        <v>194</v>
      </c>
      <c r="D20" s="100" t="s">
        <v>195</v>
      </c>
    </row>
    <row r="21" spans="1:4" x14ac:dyDescent="0.2">
      <c r="A21" s="81" t="s">
        <v>104</v>
      </c>
      <c r="B21" s="82"/>
      <c r="C21" s="82"/>
      <c r="D21" s="82"/>
    </row>
    <row r="22" spans="1:4" s="44" customFormat="1" x14ac:dyDescent="0.2">
      <c r="A22" s="81" t="s">
        <v>105</v>
      </c>
      <c r="B22" s="81"/>
      <c r="C22" s="81"/>
      <c r="D22" s="81"/>
    </row>
    <row r="23" spans="1:4" s="44" customFormat="1" x14ac:dyDescent="0.2">
      <c r="A23" s="81" t="s">
        <v>106</v>
      </c>
      <c r="B23" s="81"/>
      <c r="C23" s="81"/>
      <c r="D23" s="81"/>
    </row>
    <row r="24" spans="1:4" s="44" customFormat="1" x14ac:dyDescent="0.2">
      <c r="A24" s="81" t="s">
        <v>107</v>
      </c>
      <c r="B24" s="81"/>
      <c r="C24" s="81"/>
      <c r="D24" s="81"/>
    </row>
    <row r="25" spans="1:4" s="44" customFormat="1" x14ac:dyDescent="0.2">
      <c r="A25" s="81" t="s">
        <v>108</v>
      </c>
      <c r="B25" s="81"/>
      <c r="C25" s="81"/>
      <c r="D25" s="81"/>
    </row>
    <row r="26" spans="1:4" s="44" customFormat="1" x14ac:dyDescent="0.2">
      <c r="A26" s="81" t="s">
        <v>109</v>
      </c>
      <c r="B26" s="81"/>
      <c r="C26" s="81"/>
      <c r="D26" s="81"/>
    </row>
    <row r="27" spans="1:4" s="44" customFormat="1" x14ac:dyDescent="0.2">
      <c r="A27" s="81" t="s">
        <v>110</v>
      </c>
      <c r="B27" s="81"/>
      <c r="C27" s="81"/>
      <c r="D27" s="81"/>
    </row>
    <row r="28" spans="1:4" s="44" customFormat="1" x14ac:dyDescent="0.2">
      <c r="A28" s="83" t="s">
        <v>177</v>
      </c>
      <c r="B28" s="105">
        <v>278012269</v>
      </c>
      <c r="C28" s="105">
        <v>298235588</v>
      </c>
      <c r="D28" s="105">
        <v>270697813</v>
      </c>
    </row>
    <row r="29" spans="1:4" s="44" customFormat="1" x14ac:dyDescent="0.2">
      <c r="A29" s="81" t="s">
        <v>111</v>
      </c>
      <c r="B29" s="85"/>
      <c r="C29" s="85"/>
      <c r="D29" s="85"/>
    </row>
    <row r="30" spans="1:4" s="44" customFormat="1" x14ac:dyDescent="0.2">
      <c r="A30" s="81" t="s">
        <v>112</v>
      </c>
      <c r="B30" s="85"/>
      <c r="C30" s="85"/>
      <c r="D30" s="85"/>
    </row>
    <row r="31" spans="1:4" s="44" customFormat="1" x14ac:dyDescent="0.2">
      <c r="A31" s="81" t="s">
        <v>113</v>
      </c>
      <c r="B31" s="85"/>
      <c r="C31" s="85"/>
      <c r="D31" s="85"/>
    </row>
    <row r="32" spans="1:4" s="44" customFormat="1" x14ac:dyDescent="0.2">
      <c r="A32" s="81" t="s">
        <v>114</v>
      </c>
      <c r="B32" s="85"/>
      <c r="C32" s="85"/>
      <c r="D32" s="85"/>
    </row>
    <row r="33" spans="1:4" s="44" customFormat="1" x14ac:dyDescent="0.2">
      <c r="A33" s="81" t="s">
        <v>115</v>
      </c>
      <c r="B33" s="85"/>
      <c r="C33" s="85"/>
      <c r="D33" s="85"/>
    </row>
    <row r="34" spans="1:4" s="84" customFormat="1" ht="22.5" customHeight="1" x14ac:dyDescent="0.2">
      <c r="A34" s="103" t="s">
        <v>96</v>
      </c>
      <c r="B34" s="104">
        <f>SUM(B21:B33)</f>
        <v>278012269</v>
      </c>
      <c r="C34" s="104">
        <f t="shared" ref="C34:D34" si="1">SUM(C21:C33)</f>
        <v>298235588</v>
      </c>
      <c r="D34" s="104">
        <f t="shared" si="1"/>
        <v>270697813</v>
      </c>
    </row>
    <row r="35" spans="1:4" ht="21" customHeight="1" x14ac:dyDescent="0.2"/>
    <row r="36" spans="1:4" s="80" customFormat="1" ht="28.35" customHeight="1" x14ac:dyDescent="0.2">
      <c r="A36" s="99" t="s">
        <v>118</v>
      </c>
      <c r="B36" s="100">
        <v>2019</v>
      </c>
      <c r="C36" s="100" t="s">
        <v>194</v>
      </c>
      <c r="D36" s="100" t="s">
        <v>195</v>
      </c>
    </row>
    <row r="37" spans="1:4" x14ac:dyDescent="0.2">
      <c r="A37" s="81" t="s">
        <v>104</v>
      </c>
      <c r="B37" s="82"/>
      <c r="C37" s="82"/>
      <c r="D37" s="82"/>
    </row>
    <row r="38" spans="1:4" s="44" customFormat="1" x14ac:dyDescent="0.2">
      <c r="A38" s="81" t="s">
        <v>105</v>
      </c>
      <c r="B38" s="81"/>
      <c r="C38" s="81"/>
      <c r="D38" s="81"/>
    </row>
    <row r="39" spans="1:4" s="44" customFormat="1" x14ac:dyDescent="0.2">
      <c r="A39" s="81" t="s">
        <v>106</v>
      </c>
      <c r="B39" s="81"/>
      <c r="C39" s="81"/>
      <c r="D39" s="81"/>
    </row>
    <row r="40" spans="1:4" s="44" customFormat="1" x14ac:dyDescent="0.2">
      <c r="A40" s="81" t="s">
        <v>107</v>
      </c>
      <c r="B40" s="81"/>
      <c r="C40" s="81"/>
      <c r="D40" s="81"/>
    </row>
    <row r="41" spans="1:4" s="44" customFormat="1" x14ac:dyDescent="0.2">
      <c r="A41" s="81" t="s">
        <v>108</v>
      </c>
      <c r="B41" s="81"/>
      <c r="C41" s="81"/>
      <c r="D41" s="81"/>
    </row>
    <row r="42" spans="1:4" s="44" customFormat="1" x14ac:dyDescent="0.2">
      <c r="A42" s="81" t="s">
        <v>109</v>
      </c>
      <c r="B42" s="81"/>
      <c r="C42" s="81"/>
      <c r="D42" s="81"/>
    </row>
    <row r="43" spans="1:4" s="44" customFormat="1" x14ac:dyDescent="0.2">
      <c r="A43" s="81" t="s">
        <v>110</v>
      </c>
      <c r="B43" s="81"/>
      <c r="C43" s="81"/>
      <c r="D43" s="81"/>
    </row>
    <row r="44" spans="1:4" s="44" customFormat="1" x14ac:dyDescent="0.2">
      <c r="A44" s="83" t="s">
        <v>177</v>
      </c>
      <c r="B44" s="105">
        <v>234293189</v>
      </c>
      <c r="C44" s="105">
        <v>298235588</v>
      </c>
      <c r="D44" s="105">
        <v>270697813</v>
      </c>
    </row>
    <row r="45" spans="1:4" s="44" customFormat="1" x14ac:dyDescent="0.2">
      <c r="A45" s="81" t="s">
        <v>111</v>
      </c>
      <c r="B45" s="81"/>
      <c r="C45" s="81"/>
      <c r="D45" s="81"/>
    </row>
    <row r="46" spans="1:4" s="44" customFormat="1" x14ac:dyDescent="0.2">
      <c r="A46" s="81" t="s">
        <v>112</v>
      </c>
      <c r="B46" s="81"/>
      <c r="C46" s="81"/>
      <c r="D46" s="81"/>
    </row>
    <row r="47" spans="1:4" s="44" customFormat="1" x14ac:dyDescent="0.2">
      <c r="A47" s="81" t="s">
        <v>113</v>
      </c>
      <c r="B47" s="81"/>
      <c r="C47" s="81"/>
      <c r="D47" s="81"/>
    </row>
    <row r="48" spans="1:4" s="44" customFormat="1" x14ac:dyDescent="0.2">
      <c r="A48" s="81" t="s">
        <v>114</v>
      </c>
      <c r="B48" s="81"/>
      <c r="C48" s="81"/>
      <c r="D48" s="81"/>
    </row>
    <row r="49" spans="1:4" s="44" customFormat="1" x14ac:dyDescent="0.2">
      <c r="A49" s="81" t="s">
        <v>115</v>
      </c>
      <c r="B49" s="81"/>
      <c r="C49" s="81"/>
      <c r="D49" s="81"/>
    </row>
    <row r="50" spans="1:4" s="84" customFormat="1" ht="22.5" customHeight="1" x14ac:dyDescent="0.2">
      <c r="A50" s="103" t="s">
        <v>178</v>
      </c>
      <c r="B50" s="104">
        <f>SUM(B37:B49)</f>
        <v>234293189</v>
      </c>
      <c r="C50" s="104">
        <f t="shared" ref="C50:D50" si="2">SUM(C37:C49)</f>
        <v>298235588</v>
      </c>
      <c r="D50" s="104">
        <f t="shared" si="2"/>
        <v>270697813</v>
      </c>
    </row>
    <row r="51" spans="1:4" x14ac:dyDescent="0.2">
      <c r="A51" s="86" t="s">
        <v>197</v>
      </c>
    </row>
    <row r="52" spans="1:4" x14ac:dyDescent="0.2">
      <c r="A52" s="87" t="s">
        <v>198</v>
      </c>
    </row>
  </sheetData>
  <mergeCells count="2">
    <mergeCell ref="A1:D1"/>
    <mergeCell ref="A2:D2"/>
  </mergeCells>
  <printOptions horizontalCentered="1" verticalCentered="1"/>
  <pageMargins left="0.47244094488188981" right="0.51181102362204722" top="0.74803149606299213" bottom="0.74803149606299213" header="0.31496062992125984" footer="0.31496062992125984"/>
  <pageSetup paperSize="9" scale="94" fitToHeight="0" orientation="portrait" r:id="rId1"/>
  <ignoredErrors>
    <ignoredError sqref="B18:D18 B34 B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N51"/>
  <sheetViews>
    <sheetView zoomScaleNormal="100" zoomScaleSheetLayoutView="70" zoomScalePageLayoutView="90" workbookViewId="0">
      <selection activeCell="N1" sqref="A1:N51"/>
    </sheetView>
  </sheetViews>
  <sheetFormatPr baseColWidth="10" defaultColWidth="11.28515625" defaultRowHeight="11.25" x14ac:dyDescent="0.2"/>
  <cols>
    <col min="1" max="1" width="30.7109375" style="399" customWidth="1"/>
    <col min="2" max="14" width="8.7109375" style="399" customWidth="1"/>
    <col min="15" max="16384" width="11.28515625" style="399"/>
  </cols>
  <sheetData>
    <row r="1" spans="1:14" s="385" customFormat="1" ht="14.25" customHeight="1" x14ac:dyDescent="0.2">
      <c r="A1" s="383" t="s">
        <v>1004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387" customFormat="1" ht="12" thickBot="1" x14ac:dyDescent="0.25">
      <c r="A2" s="386" t="s">
        <v>1005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s="388" customFormat="1" ht="12.75" customHeight="1" thickBot="1" x14ac:dyDescent="0.25">
      <c r="A3" s="813" t="s">
        <v>1006</v>
      </c>
      <c r="B3" s="815" t="s">
        <v>1007</v>
      </c>
      <c r="C3" s="816"/>
      <c r="D3" s="816"/>
      <c r="E3" s="816"/>
      <c r="F3" s="817" t="s">
        <v>1008</v>
      </c>
      <c r="G3" s="818"/>
      <c r="H3" s="819"/>
      <c r="I3" s="817" t="s">
        <v>1009</v>
      </c>
      <c r="J3" s="818"/>
      <c r="K3" s="818"/>
      <c r="L3" s="818"/>
      <c r="M3" s="818"/>
      <c r="N3" s="819"/>
    </row>
    <row r="4" spans="1:14" s="393" customFormat="1" ht="84.95" customHeight="1" thickBot="1" x14ac:dyDescent="0.25">
      <c r="A4" s="814"/>
      <c r="B4" s="389">
        <v>2019</v>
      </c>
      <c r="C4" s="390">
        <v>2020</v>
      </c>
      <c r="D4" s="390" t="s">
        <v>1010</v>
      </c>
      <c r="E4" s="391" t="s">
        <v>1011</v>
      </c>
      <c r="F4" s="389">
        <v>2019</v>
      </c>
      <c r="G4" s="390">
        <v>2020</v>
      </c>
      <c r="H4" s="390" t="s">
        <v>1010</v>
      </c>
      <c r="I4" s="389">
        <v>2019</v>
      </c>
      <c r="J4" s="390" t="s">
        <v>194</v>
      </c>
      <c r="K4" s="390" t="s">
        <v>1010</v>
      </c>
      <c r="L4" s="392" t="s">
        <v>1012</v>
      </c>
      <c r="M4" s="392" t="s">
        <v>1011</v>
      </c>
      <c r="N4" s="391" t="s">
        <v>1013</v>
      </c>
    </row>
    <row r="5" spans="1:14" x14ac:dyDescent="0.2">
      <c r="A5" s="394"/>
      <c r="B5" s="395"/>
      <c r="C5" s="396"/>
      <c r="D5" s="396"/>
      <c r="E5" s="397"/>
      <c r="F5" s="395"/>
      <c r="G5" s="396"/>
      <c r="H5" s="398"/>
      <c r="I5" s="395"/>
      <c r="J5" s="396"/>
      <c r="K5" s="398"/>
      <c r="L5" s="397"/>
      <c r="M5" s="397"/>
      <c r="N5" s="398"/>
    </row>
    <row r="6" spans="1:14" ht="22.5" x14ac:dyDescent="0.2">
      <c r="A6" s="400" t="s">
        <v>1014</v>
      </c>
      <c r="B6" s="401"/>
      <c r="C6" s="402"/>
      <c r="D6" s="402"/>
      <c r="E6" s="403"/>
      <c r="F6" s="401"/>
      <c r="G6" s="402"/>
      <c r="H6" s="404"/>
      <c r="I6" s="401"/>
      <c r="J6" s="402"/>
      <c r="K6" s="404"/>
      <c r="L6" s="403"/>
      <c r="M6" s="403"/>
      <c r="N6" s="404"/>
    </row>
    <row r="7" spans="1:14" x14ac:dyDescent="0.2">
      <c r="A7" s="405" t="s">
        <v>1015</v>
      </c>
      <c r="B7" s="406"/>
      <c r="C7" s="407"/>
      <c r="D7" s="407"/>
      <c r="E7" s="408"/>
      <c r="F7" s="406"/>
      <c r="G7" s="407"/>
      <c r="H7" s="409"/>
      <c r="I7" s="406"/>
      <c r="J7" s="407"/>
      <c r="K7" s="409"/>
      <c r="L7" s="408"/>
      <c r="M7" s="408"/>
      <c r="N7" s="409"/>
    </row>
    <row r="8" spans="1:14" s="388" customFormat="1" x14ac:dyDescent="0.2">
      <c r="A8" s="410"/>
      <c r="B8" s="406"/>
      <c r="C8" s="407"/>
      <c r="D8" s="407"/>
      <c r="E8" s="408"/>
      <c r="F8" s="406"/>
      <c r="G8" s="407"/>
      <c r="H8" s="409"/>
      <c r="I8" s="406"/>
      <c r="J8" s="407"/>
      <c r="K8" s="409"/>
      <c r="L8" s="408"/>
      <c r="M8" s="408"/>
      <c r="N8" s="409"/>
    </row>
    <row r="9" spans="1:14" x14ac:dyDescent="0.2">
      <c r="A9" s="400" t="s">
        <v>1016</v>
      </c>
      <c r="B9" s="406"/>
      <c r="C9" s="407"/>
      <c r="D9" s="407"/>
      <c r="E9" s="408"/>
      <c r="F9" s="406"/>
      <c r="G9" s="407"/>
      <c r="H9" s="409"/>
      <c r="I9" s="406"/>
      <c r="J9" s="407"/>
      <c r="K9" s="409"/>
      <c r="L9" s="408"/>
      <c r="M9" s="408"/>
      <c r="N9" s="409"/>
    </row>
    <row r="10" spans="1:14" x14ac:dyDescent="0.2">
      <c r="A10" s="411" t="s">
        <v>1017</v>
      </c>
      <c r="B10" s="406"/>
      <c r="C10" s="407"/>
      <c r="D10" s="407"/>
      <c r="E10" s="408"/>
      <c r="F10" s="406"/>
      <c r="G10" s="407"/>
      <c r="H10" s="409"/>
      <c r="I10" s="406"/>
      <c r="J10" s="407"/>
      <c r="K10" s="409"/>
      <c r="L10" s="408"/>
      <c r="M10" s="408"/>
      <c r="N10" s="409"/>
    </row>
    <row r="11" spans="1:14" x14ac:dyDescent="0.2">
      <c r="A11" s="411" t="s">
        <v>1018</v>
      </c>
      <c r="B11" s="406"/>
      <c r="C11" s="407"/>
      <c r="D11" s="407"/>
      <c r="E11" s="408"/>
      <c r="F11" s="406"/>
      <c r="G11" s="407"/>
      <c r="H11" s="409"/>
      <c r="I11" s="406"/>
      <c r="J11" s="407"/>
      <c r="K11" s="409"/>
      <c r="L11" s="408"/>
      <c r="M11" s="408"/>
      <c r="N11" s="409"/>
    </row>
    <row r="12" spans="1:14" x14ac:dyDescent="0.2">
      <c r="A12" s="411" t="s">
        <v>1019</v>
      </c>
      <c r="B12" s="406"/>
      <c r="C12" s="407"/>
      <c r="D12" s="407"/>
      <c r="E12" s="408"/>
      <c r="F12" s="406"/>
      <c r="G12" s="407"/>
      <c r="H12" s="409"/>
      <c r="I12" s="406"/>
      <c r="J12" s="407"/>
      <c r="K12" s="409"/>
      <c r="L12" s="408"/>
      <c r="M12" s="408"/>
      <c r="N12" s="409"/>
    </row>
    <row r="13" spans="1:14" x14ac:dyDescent="0.2">
      <c r="A13" s="411" t="s">
        <v>1020</v>
      </c>
      <c r="B13" s="406"/>
      <c r="C13" s="407"/>
      <c r="D13" s="407"/>
      <c r="E13" s="408"/>
      <c r="F13" s="406"/>
      <c r="G13" s="407"/>
      <c r="H13" s="409"/>
      <c r="I13" s="406"/>
      <c r="J13" s="407"/>
      <c r="K13" s="409"/>
      <c r="L13" s="408"/>
      <c r="M13" s="408"/>
      <c r="N13" s="409"/>
    </row>
    <row r="14" spans="1:14" x14ac:dyDescent="0.2">
      <c r="A14" s="411"/>
      <c r="B14" s="401"/>
      <c r="C14" s="402"/>
      <c r="D14" s="402"/>
      <c r="E14" s="403"/>
      <c r="F14" s="401"/>
      <c r="G14" s="402"/>
      <c r="H14" s="404"/>
      <c r="I14" s="401"/>
      <c r="J14" s="402"/>
      <c r="K14" s="404"/>
      <c r="L14" s="403"/>
      <c r="M14" s="403"/>
      <c r="N14" s="404"/>
    </row>
    <row r="15" spans="1:14" x14ac:dyDescent="0.2">
      <c r="A15" s="400" t="s">
        <v>1021</v>
      </c>
      <c r="B15" s="406"/>
      <c r="C15" s="407"/>
      <c r="D15" s="407"/>
      <c r="E15" s="408"/>
      <c r="F15" s="406"/>
      <c r="G15" s="407"/>
      <c r="H15" s="409"/>
      <c r="I15" s="406"/>
      <c r="J15" s="407"/>
      <c r="K15" s="409"/>
      <c r="L15" s="408"/>
      <c r="M15" s="408"/>
      <c r="N15" s="409"/>
    </row>
    <row r="16" spans="1:14" x14ac:dyDescent="0.2">
      <c r="A16" s="411" t="s">
        <v>1022</v>
      </c>
      <c r="B16" s="406"/>
      <c r="C16" s="407"/>
      <c r="D16" s="407"/>
      <c r="E16" s="408"/>
      <c r="F16" s="406"/>
      <c r="G16" s="407"/>
      <c r="H16" s="409"/>
      <c r="I16" s="406"/>
      <c r="J16" s="407"/>
      <c r="K16" s="409"/>
      <c r="L16" s="408"/>
      <c r="M16" s="408"/>
      <c r="N16" s="409"/>
    </row>
    <row r="17" spans="1:14" x14ac:dyDescent="0.2">
      <c r="A17" s="411" t="s">
        <v>1023</v>
      </c>
      <c r="B17" s="406"/>
      <c r="C17" s="407"/>
      <c r="D17" s="407"/>
      <c r="E17" s="408"/>
      <c r="F17" s="406"/>
      <c r="G17" s="407"/>
      <c r="H17" s="409"/>
      <c r="I17" s="406"/>
      <c r="J17" s="407"/>
      <c r="K17" s="409"/>
      <c r="L17" s="408"/>
      <c r="M17" s="408"/>
      <c r="N17" s="409"/>
    </row>
    <row r="18" spans="1:14" x14ac:dyDescent="0.2">
      <c r="A18" s="411" t="s">
        <v>1024</v>
      </c>
      <c r="B18" s="406"/>
      <c r="C18" s="407"/>
      <c r="D18" s="407"/>
      <c r="E18" s="408"/>
      <c r="F18" s="406"/>
      <c r="G18" s="407"/>
      <c r="H18" s="409"/>
      <c r="I18" s="406"/>
      <c r="J18" s="407"/>
      <c r="K18" s="409"/>
      <c r="L18" s="408"/>
      <c r="M18" s="408"/>
      <c r="N18" s="409"/>
    </row>
    <row r="19" spans="1:14" x14ac:dyDescent="0.2">
      <c r="A19" s="411" t="s">
        <v>1025</v>
      </c>
      <c r="B19" s="406"/>
      <c r="C19" s="407"/>
      <c r="D19" s="407"/>
      <c r="E19" s="408"/>
      <c r="F19" s="406"/>
      <c r="G19" s="407"/>
      <c r="H19" s="409"/>
      <c r="I19" s="406"/>
      <c r="J19" s="407"/>
      <c r="K19" s="409"/>
      <c r="L19" s="408"/>
      <c r="M19" s="408"/>
      <c r="N19" s="409"/>
    </row>
    <row r="20" spans="1:14" ht="22.5" x14ac:dyDescent="0.2">
      <c r="A20" s="411" t="s">
        <v>1026</v>
      </c>
      <c r="B20" s="406"/>
      <c r="C20" s="407"/>
      <c r="D20" s="407"/>
      <c r="E20" s="408"/>
      <c r="F20" s="406"/>
      <c r="G20" s="407"/>
      <c r="H20" s="409"/>
      <c r="I20" s="406"/>
      <c r="J20" s="407"/>
      <c r="K20" s="409"/>
      <c r="L20" s="408"/>
      <c r="M20" s="408"/>
      <c r="N20" s="409"/>
    </row>
    <row r="21" spans="1:14" x14ac:dyDescent="0.2">
      <c r="A21" s="412"/>
      <c r="B21" s="406"/>
      <c r="C21" s="407"/>
      <c r="D21" s="407"/>
      <c r="E21" s="408"/>
      <c r="F21" s="406"/>
      <c r="G21" s="407"/>
      <c r="H21" s="409"/>
      <c r="I21" s="406"/>
      <c r="J21" s="407"/>
      <c r="K21" s="409"/>
      <c r="L21" s="408"/>
      <c r="M21" s="408"/>
      <c r="N21" s="409"/>
    </row>
    <row r="22" spans="1:14" x14ac:dyDescent="0.2">
      <c r="A22" s="413" t="s">
        <v>1027</v>
      </c>
      <c r="B22" s="406"/>
      <c r="C22" s="407"/>
      <c r="D22" s="407"/>
      <c r="E22" s="408"/>
      <c r="F22" s="406"/>
      <c r="G22" s="407"/>
      <c r="H22" s="409"/>
      <c r="I22" s="406"/>
      <c r="J22" s="407"/>
      <c r="K22" s="409"/>
      <c r="L22" s="408"/>
      <c r="M22" s="408"/>
      <c r="N22" s="409"/>
    </row>
    <row r="23" spans="1:14" x14ac:dyDescent="0.2">
      <c r="A23" s="411" t="s">
        <v>1028</v>
      </c>
      <c r="B23" s="406"/>
      <c r="C23" s="407"/>
      <c r="D23" s="407"/>
      <c r="E23" s="408"/>
      <c r="F23" s="406"/>
      <c r="G23" s="407"/>
      <c r="H23" s="409"/>
      <c r="I23" s="406"/>
      <c r="J23" s="407"/>
      <c r="K23" s="409"/>
      <c r="L23" s="408"/>
      <c r="M23" s="408"/>
      <c r="N23" s="409"/>
    </row>
    <row r="24" spans="1:14" x14ac:dyDescent="0.2">
      <c r="A24" s="411" t="s">
        <v>1029</v>
      </c>
      <c r="B24" s="406"/>
      <c r="C24" s="407"/>
      <c r="D24" s="407"/>
      <c r="E24" s="408"/>
      <c r="F24" s="406"/>
      <c r="G24" s="407"/>
      <c r="H24" s="409"/>
      <c r="I24" s="406"/>
      <c r="J24" s="407"/>
      <c r="K24" s="409"/>
      <c r="L24" s="408"/>
      <c r="M24" s="408"/>
      <c r="N24" s="409"/>
    </row>
    <row r="25" spans="1:14" x14ac:dyDescent="0.2">
      <c r="A25" s="411" t="s">
        <v>1030</v>
      </c>
      <c r="B25" s="406"/>
      <c r="C25" s="407"/>
      <c r="D25" s="407"/>
      <c r="E25" s="408"/>
      <c r="F25" s="406"/>
      <c r="G25" s="407"/>
      <c r="H25" s="409"/>
      <c r="I25" s="406"/>
      <c r="J25" s="407"/>
      <c r="K25" s="409"/>
      <c r="L25" s="408"/>
      <c r="M25" s="408"/>
      <c r="N25" s="409"/>
    </row>
    <row r="26" spans="1:14" x14ac:dyDescent="0.2">
      <c r="A26" s="411"/>
      <c r="B26" s="406"/>
      <c r="C26" s="407"/>
      <c r="D26" s="407"/>
      <c r="E26" s="408"/>
      <c r="F26" s="406"/>
      <c r="G26" s="407"/>
      <c r="H26" s="409"/>
      <c r="I26" s="406"/>
      <c r="J26" s="407"/>
      <c r="K26" s="409"/>
      <c r="L26" s="408"/>
      <c r="M26" s="408"/>
      <c r="N26" s="409"/>
    </row>
    <row r="27" spans="1:14" x14ac:dyDescent="0.2">
      <c r="A27" s="413" t="s">
        <v>1031</v>
      </c>
      <c r="B27" s="406"/>
      <c r="C27" s="407"/>
      <c r="D27" s="407"/>
      <c r="E27" s="408"/>
      <c r="F27" s="406"/>
      <c r="G27" s="407"/>
      <c r="H27" s="409"/>
      <c r="I27" s="406"/>
      <c r="J27" s="407"/>
      <c r="K27" s="409"/>
      <c r="L27" s="408"/>
      <c r="M27" s="408"/>
      <c r="N27" s="409"/>
    </row>
    <row r="28" spans="1:14" x14ac:dyDescent="0.2">
      <c r="A28" s="411" t="s">
        <v>1032</v>
      </c>
      <c r="B28" s="406"/>
      <c r="C28" s="407"/>
      <c r="D28" s="407"/>
      <c r="E28" s="408"/>
      <c r="F28" s="406"/>
      <c r="G28" s="407"/>
      <c r="H28" s="409"/>
      <c r="I28" s="406"/>
      <c r="J28" s="407"/>
      <c r="K28" s="409"/>
      <c r="L28" s="408"/>
      <c r="M28" s="408"/>
      <c r="N28" s="409"/>
    </row>
    <row r="29" spans="1:14" x14ac:dyDescent="0.2">
      <c r="A29" s="411" t="s">
        <v>1029</v>
      </c>
      <c r="B29" s="406"/>
      <c r="C29" s="407"/>
      <c r="D29" s="407"/>
      <c r="E29" s="408"/>
      <c r="F29" s="406"/>
      <c r="G29" s="407"/>
      <c r="H29" s="409"/>
      <c r="I29" s="406"/>
      <c r="J29" s="407"/>
      <c r="K29" s="409"/>
      <c r="L29" s="408"/>
      <c r="M29" s="408"/>
      <c r="N29" s="409"/>
    </row>
    <row r="30" spans="1:14" x14ac:dyDescent="0.2">
      <c r="A30" s="411"/>
      <c r="B30" s="406"/>
      <c r="C30" s="407"/>
      <c r="D30" s="407"/>
      <c r="E30" s="408"/>
      <c r="F30" s="406"/>
      <c r="G30" s="407"/>
      <c r="H30" s="409"/>
      <c r="I30" s="406"/>
      <c r="J30" s="407"/>
      <c r="K30" s="409"/>
      <c r="L30" s="408"/>
      <c r="M30" s="408"/>
      <c r="N30" s="409"/>
    </row>
    <row r="31" spans="1:14" x14ac:dyDescent="0.2">
      <c r="A31" s="413" t="s">
        <v>1033</v>
      </c>
      <c r="B31" s="406"/>
      <c r="C31" s="407"/>
      <c r="D31" s="407"/>
      <c r="E31" s="408"/>
      <c r="F31" s="406"/>
      <c r="G31" s="407"/>
      <c r="H31" s="409"/>
      <c r="I31" s="406"/>
      <c r="J31" s="407"/>
      <c r="K31" s="409"/>
      <c r="L31" s="408"/>
      <c r="M31" s="408"/>
      <c r="N31" s="409"/>
    </row>
    <row r="32" spans="1:14" x14ac:dyDescent="0.2">
      <c r="A32" s="411" t="s">
        <v>1034</v>
      </c>
      <c r="B32" s="406"/>
      <c r="C32" s="407"/>
      <c r="D32" s="407"/>
      <c r="E32" s="408"/>
      <c r="F32" s="406"/>
      <c r="G32" s="407"/>
      <c r="H32" s="409"/>
      <c r="I32" s="406"/>
      <c r="J32" s="407"/>
      <c r="K32" s="409"/>
      <c r="L32" s="408"/>
      <c r="M32" s="408"/>
      <c r="N32" s="409"/>
    </row>
    <row r="33" spans="1:14" x14ac:dyDescent="0.2">
      <c r="A33" s="411" t="s">
        <v>1030</v>
      </c>
      <c r="B33" s="406"/>
      <c r="C33" s="407"/>
      <c r="D33" s="407"/>
      <c r="E33" s="408"/>
      <c r="F33" s="406"/>
      <c r="G33" s="407"/>
      <c r="H33" s="409"/>
      <c r="I33" s="406"/>
      <c r="J33" s="407"/>
      <c r="K33" s="409"/>
      <c r="L33" s="408"/>
      <c r="M33" s="408"/>
      <c r="N33" s="409"/>
    </row>
    <row r="34" spans="1:14" x14ac:dyDescent="0.2">
      <c r="A34" s="411" t="s">
        <v>1035</v>
      </c>
      <c r="B34" s="406"/>
      <c r="C34" s="407"/>
      <c r="D34" s="407"/>
      <c r="E34" s="408"/>
      <c r="F34" s="406"/>
      <c r="G34" s="407"/>
      <c r="H34" s="409"/>
      <c r="I34" s="406"/>
      <c r="J34" s="407"/>
      <c r="K34" s="409"/>
      <c r="L34" s="408"/>
      <c r="M34" s="408"/>
      <c r="N34" s="409"/>
    </row>
    <row r="35" spans="1:14" x14ac:dyDescent="0.2">
      <c r="A35" s="411" t="s">
        <v>1036</v>
      </c>
      <c r="B35" s="406"/>
      <c r="C35" s="407"/>
      <c r="D35" s="407"/>
      <c r="E35" s="408"/>
      <c r="F35" s="406"/>
      <c r="G35" s="407"/>
      <c r="H35" s="409"/>
      <c r="I35" s="406"/>
      <c r="J35" s="407"/>
      <c r="K35" s="409"/>
      <c r="L35" s="408"/>
      <c r="M35" s="408"/>
      <c r="N35" s="409"/>
    </row>
    <row r="36" spans="1:14" x14ac:dyDescent="0.2">
      <c r="A36" s="411"/>
      <c r="B36" s="406"/>
      <c r="C36" s="407"/>
      <c r="D36" s="407"/>
      <c r="E36" s="408"/>
      <c r="F36" s="406"/>
      <c r="G36" s="407"/>
      <c r="H36" s="409"/>
      <c r="I36" s="406"/>
      <c r="J36" s="407"/>
      <c r="K36" s="409"/>
      <c r="L36" s="408"/>
      <c r="M36" s="408"/>
      <c r="N36" s="409"/>
    </row>
    <row r="37" spans="1:14" x14ac:dyDescent="0.2">
      <c r="A37" s="413" t="s">
        <v>1037</v>
      </c>
      <c r="B37" s="406"/>
      <c r="C37" s="407"/>
      <c r="D37" s="407"/>
      <c r="E37" s="408"/>
      <c r="F37" s="406"/>
      <c r="G37" s="407"/>
      <c r="H37" s="409"/>
      <c r="I37" s="406"/>
      <c r="J37" s="407"/>
      <c r="K37" s="409"/>
      <c r="L37" s="408"/>
      <c r="M37" s="408"/>
      <c r="N37" s="409"/>
    </row>
    <row r="38" spans="1:14" x14ac:dyDescent="0.2">
      <c r="A38" s="411" t="s">
        <v>1038</v>
      </c>
      <c r="B38" s="406"/>
      <c r="C38" s="407"/>
      <c r="D38" s="407"/>
      <c r="E38" s="408"/>
      <c r="F38" s="406"/>
      <c r="G38" s="407"/>
      <c r="H38" s="409"/>
      <c r="I38" s="406"/>
      <c r="J38" s="407"/>
      <c r="K38" s="409"/>
      <c r="L38" s="408"/>
      <c r="M38" s="408"/>
      <c r="N38" s="409"/>
    </row>
    <row r="39" spans="1:14" x14ac:dyDescent="0.2">
      <c r="A39" s="411" t="s">
        <v>1039</v>
      </c>
      <c r="B39" s="406"/>
      <c r="C39" s="407"/>
      <c r="D39" s="407"/>
      <c r="E39" s="408"/>
      <c r="F39" s="406"/>
      <c r="G39" s="407"/>
      <c r="H39" s="409"/>
      <c r="I39" s="406"/>
      <c r="J39" s="407"/>
      <c r="K39" s="409"/>
      <c r="L39" s="408"/>
      <c r="M39" s="408"/>
      <c r="N39" s="409"/>
    </row>
    <row r="40" spans="1:14" ht="22.5" x14ac:dyDescent="0.2">
      <c r="A40" s="411" t="s">
        <v>1040</v>
      </c>
      <c r="B40" s="406"/>
      <c r="C40" s="407"/>
      <c r="D40" s="407"/>
      <c r="E40" s="408"/>
      <c r="F40" s="406"/>
      <c r="G40" s="407"/>
      <c r="H40" s="409"/>
      <c r="I40" s="406"/>
      <c r="J40" s="407"/>
      <c r="K40" s="409"/>
      <c r="L40" s="408"/>
      <c r="M40" s="408"/>
      <c r="N40" s="409"/>
    </row>
    <row r="41" spans="1:14" ht="22.5" x14ac:dyDescent="0.2">
      <c r="A41" s="411" t="s">
        <v>1041</v>
      </c>
      <c r="B41" s="406"/>
      <c r="C41" s="407"/>
      <c r="D41" s="407"/>
      <c r="E41" s="408"/>
      <c r="F41" s="406"/>
      <c r="G41" s="407"/>
      <c r="H41" s="409"/>
      <c r="I41" s="406"/>
      <c r="J41" s="407"/>
      <c r="K41" s="409"/>
      <c r="L41" s="408"/>
      <c r="M41" s="408"/>
      <c r="N41" s="409"/>
    </row>
    <row r="42" spans="1:14" x14ac:dyDescent="0.2">
      <c r="A42" s="411"/>
      <c r="B42" s="406"/>
      <c r="C42" s="407"/>
      <c r="D42" s="407"/>
      <c r="E42" s="408"/>
      <c r="F42" s="406"/>
      <c r="G42" s="407"/>
      <c r="H42" s="409"/>
      <c r="I42" s="406"/>
      <c r="J42" s="407"/>
      <c r="K42" s="409"/>
      <c r="L42" s="408"/>
      <c r="M42" s="408"/>
      <c r="N42" s="409"/>
    </row>
    <row r="43" spans="1:14" x14ac:dyDescent="0.2">
      <c r="A43" s="413" t="s">
        <v>1042</v>
      </c>
      <c r="B43" s="406"/>
      <c r="C43" s="407"/>
      <c r="D43" s="407"/>
      <c r="E43" s="408"/>
      <c r="F43" s="406"/>
      <c r="G43" s="407"/>
      <c r="H43" s="409"/>
      <c r="I43" s="406"/>
      <c r="J43" s="407"/>
      <c r="K43" s="409"/>
      <c r="L43" s="408"/>
      <c r="M43" s="408"/>
      <c r="N43" s="409"/>
    </row>
    <row r="44" spans="1:14" x14ac:dyDescent="0.2">
      <c r="A44" s="411" t="s">
        <v>1043</v>
      </c>
      <c r="B44" s="406"/>
      <c r="C44" s="407"/>
      <c r="D44" s="407"/>
      <c r="E44" s="408"/>
      <c r="F44" s="406"/>
      <c r="G44" s="407"/>
      <c r="H44" s="409"/>
      <c r="I44" s="406"/>
      <c r="J44" s="407"/>
      <c r="K44" s="409"/>
      <c r="L44" s="408"/>
      <c r="M44" s="408"/>
      <c r="N44" s="409"/>
    </row>
    <row r="45" spans="1:14" s="388" customFormat="1" ht="22.5" x14ac:dyDescent="0.2">
      <c r="A45" s="411" t="s">
        <v>1044</v>
      </c>
      <c r="B45" s="406"/>
      <c r="C45" s="407"/>
      <c r="D45" s="407"/>
      <c r="E45" s="408"/>
      <c r="F45" s="406"/>
      <c r="G45" s="407"/>
      <c r="H45" s="409"/>
      <c r="I45" s="406"/>
      <c r="J45" s="407"/>
      <c r="K45" s="409"/>
      <c r="L45" s="408"/>
      <c r="M45" s="408"/>
      <c r="N45" s="409"/>
    </row>
    <row r="46" spans="1:14" ht="12" thickBot="1" x14ac:dyDescent="0.25">
      <c r="A46" s="414"/>
      <c r="B46" s="406"/>
      <c r="C46" s="407"/>
      <c r="D46" s="407"/>
      <c r="E46" s="408"/>
      <c r="F46" s="406"/>
      <c r="G46" s="407"/>
      <c r="H46" s="409"/>
      <c r="I46" s="406"/>
      <c r="J46" s="407"/>
      <c r="K46" s="409"/>
      <c r="L46" s="408"/>
      <c r="M46" s="408"/>
      <c r="N46" s="409"/>
    </row>
    <row r="47" spans="1:14" s="387" customFormat="1" x14ac:dyDescent="0.2">
      <c r="A47" s="415"/>
      <c r="B47" s="416"/>
      <c r="C47" s="417"/>
      <c r="D47" s="418"/>
      <c r="E47" s="419"/>
      <c r="F47" s="416"/>
      <c r="G47" s="420"/>
      <c r="H47" s="419"/>
      <c r="I47" s="416"/>
      <c r="J47" s="417"/>
      <c r="K47" s="421"/>
      <c r="L47" s="420"/>
      <c r="M47" s="420"/>
      <c r="N47" s="419"/>
    </row>
    <row r="48" spans="1:14" s="387" customFormat="1" ht="12" thickBot="1" x14ac:dyDescent="0.25">
      <c r="A48" s="422" t="s">
        <v>0</v>
      </c>
      <c r="B48" s="423"/>
      <c r="C48" s="424"/>
      <c r="D48" s="425"/>
      <c r="E48" s="426"/>
      <c r="F48" s="423"/>
      <c r="G48" s="427"/>
      <c r="H48" s="426"/>
      <c r="I48" s="423"/>
      <c r="J48" s="424"/>
      <c r="K48" s="428"/>
      <c r="L48" s="427"/>
      <c r="M48" s="427"/>
      <c r="N48" s="426"/>
    </row>
    <row r="49" spans="1:14" s="387" customFormat="1" ht="12.75" thickTop="1" thickBot="1" x14ac:dyDescent="0.25">
      <c r="A49" s="429" t="s">
        <v>1045</v>
      </c>
      <c r="B49" s="430"/>
      <c r="C49" s="431"/>
      <c r="D49" s="432"/>
      <c r="E49" s="433"/>
      <c r="F49" s="430"/>
      <c r="G49" s="434"/>
      <c r="H49" s="433"/>
      <c r="I49" s="430"/>
      <c r="J49" s="431"/>
      <c r="K49" s="435"/>
      <c r="L49" s="434"/>
      <c r="M49" s="434"/>
      <c r="N49" s="433"/>
    </row>
    <row r="50" spans="1:14" x14ac:dyDescent="0.2">
      <c r="A50" s="436" t="s">
        <v>1046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</row>
    <row r="51" spans="1:14" x14ac:dyDescent="0.2">
      <c r="A51" s="436" t="s">
        <v>1047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</row>
  </sheetData>
  <mergeCells count="4">
    <mergeCell ref="A3:A4"/>
    <mergeCell ref="B3:E3"/>
    <mergeCell ref="F3:H3"/>
    <mergeCell ref="I3:N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rgb="FF00B050"/>
  </sheetPr>
  <dimension ref="A1:V26"/>
  <sheetViews>
    <sheetView showGridLines="0" zoomScaleNormal="100" zoomScaleSheetLayoutView="90" workbookViewId="0">
      <selection activeCell="E20" sqref="E20"/>
    </sheetView>
  </sheetViews>
  <sheetFormatPr baseColWidth="10" defaultColWidth="11.28515625" defaultRowHeight="11.25" x14ac:dyDescent="0.2"/>
  <cols>
    <col min="1" max="1" width="27" style="9" bestFit="1" customWidth="1"/>
    <col min="2" max="2" width="4.85546875" style="9" customWidth="1"/>
    <col min="3" max="3" width="9.85546875" style="9" bestFit="1" customWidth="1"/>
    <col min="4" max="4" width="8.85546875" style="9" bestFit="1" customWidth="1"/>
    <col min="5" max="5" width="10.85546875" style="9" bestFit="1" customWidth="1"/>
    <col min="6" max="6" width="5" style="9" customWidth="1"/>
    <col min="7" max="7" width="7.42578125" style="9" bestFit="1" customWidth="1"/>
    <col min="8" max="8" width="10.85546875" style="9" bestFit="1" customWidth="1"/>
    <col min="9" max="10" width="5.7109375" style="9" customWidth="1"/>
    <col min="11" max="11" width="9.85546875" style="9" bestFit="1" customWidth="1"/>
    <col min="12" max="12" width="5.7109375" style="9" customWidth="1"/>
    <col min="13" max="13" width="9.85546875" style="9" bestFit="1" customWidth="1"/>
    <col min="14" max="15" width="5.7109375" style="9" customWidth="1"/>
    <col min="16" max="16" width="10.85546875" style="9" bestFit="1" customWidth="1"/>
    <col min="17" max="17" width="5.28515625" style="9" bestFit="1" customWidth="1"/>
    <col min="18" max="16384" width="11.28515625" style="9"/>
  </cols>
  <sheetData>
    <row r="1" spans="1:22" s="42" customFormat="1" ht="15.75" x14ac:dyDescent="0.25">
      <c r="A1" s="25" t="s">
        <v>187</v>
      </c>
      <c r="B1" s="25" t="s">
        <v>204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2" s="42" customFormat="1" ht="15.75" x14ac:dyDescent="0.25">
      <c r="A2" s="25" t="s">
        <v>188</v>
      </c>
      <c r="B2" s="25" t="s">
        <v>191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42" customFormat="1" ht="16.5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4" customHeight="1" thickBot="1" x14ac:dyDescent="0.25">
      <c r="A4" s="822" t="s">
        <v>22</v>
      </c>
      <c r="B4" s="822" t="s">
        <v>201</v>
      </c>
      <c r="C4" s="823"/>
      <c r="D4" s="823"/>
      <c r="E4" s="823"/>
      <c r="F4" s="823"/>
      <c r="G4" s="823"/>
      <c r="H4" s="824"/>
      <c r="I4" s="825" t="s">
        <v>202</v>
      </c>
      <c r="J4" s="823"/>
      <c r="K4" s="823"/>
      <c r="L4" s="823"/>
      <c r="M4" s="824"/>
      <c r="N4" s="827" t="s">
        <v>203</v>
      </c>
      <c r="O4" s="828"/>
      <c r="P4" s="820" t="s">
        <v>0</v>
      </c>
      <c r="Q4" s="821"/>
    </row>
    <row r="5" spans="1:22" s="11" customFormat="1" ht="80.25" customHeight="1" thickBot="1" x14ac:dyDescent="0.25">
      <c r="A5" s="826"/>
      <c r="B5" s="109" t="s">
        <v>81</v>
      </c>
      <c r="C5" s="110" t="s">
        <v>82</v>
      </c>
      <c r="D5" s="109" t="s">
        <v>83</v>
      </c>
      <c r="E5" s="109" t="s">
        <v>84</v>
      </c>
      <c r="F5" s="109" t="s">
        <v>85</v>
      </c>
      <c r="G5" s="107" t="s">
        <v>86</v>
      </c>
      <c r="H5" s="107" t="s">
        <v>87</v>
      </c>
      <c r="I5" s="109" t="s">
        <v>88</v>
      </c>
      <c r="J5" s="107" t="s">
        <v>86</v>
      </c>
      <c r="K5" s="107" t="s">
        <v>89</v>
      </c>
      <c r="L5" s="107" t="s">
        <v>90</v>
      </c>
      <c r="M5" s="107" t="s">
        <v>91</v>
      </c>
      <c r="N5" s="107" t="s">
        <v>92</v>
      </c>
      <c r="O5" s="110" t="s">
        <v>93</v>
      </c>
      <c r="P5" s="109" t="s">
        <v>2</v>
      </c>
      <c r="Q5" s="107" t="s">
        <v>3</v>
      </c>
    </row>
    <row r="6" spans="1:22" s="19" customFormat="1" ht="15" customHeight="1" x14ac:dyDescent="0.2">
      <c r="A6" s="18"/>
      <c r="B6" s="112"/>
      <c r="C6" s="113"/>
      <c r="D6" s="112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3"/>
      <c r="Q6" s="115"/>
    </row>
    <row r="7" spans="1:22" s="19" customFormat="1" ht="15" customHeight="1" x14ac:dyDescent="0.2">
      <c r="A7" s="18" t="s">
        <v>7</v>
      </c>
      <c r="B7" s="112"/>
      <c r="C7" s="207">
        <v>1462870</v>
      </c>
      <c r="D7" s="208">
        <v>2082681</v>
      </c>
      <c r="E7" s="209">
        <v>43444450</v>
      </c>
      <c r="F7" s="209"/>
      <c r="G7" s="209"/>
      <c r="H7" s="209">
        <f>SUM(C7:G7)</f>
        <v>46990001</v>
      </c>
      <c r="I7" s="209"/>
      <c r="J7" s="209"/>
      <c r="K7" s="209"/>
      <c r="L7" s="209"/>
      <c r="M7" s="114"/>
      <c r="N7" s="114"/>
      <c r="O7" s="114"/>
      <c r="P7" s="113">
        <f>+H7+M7+O7</f>
        <v>46990001</v>
      </c>
      <c r="Q7" s="116">
        <f>+P7/P25</f>
        <v>0.11488481688600131</v>
      </c>
    </row>
    <row r="8" spans="1:22" s="19" customFormat="1" ht="15" customHeight="1" x14ac:dyDescent="0.2">
      <c r="A8" s="18"/>
      <c r="B8" s="112"/>
      <c r="C8" s="207"/>
      <c r="D8" s="208"/>
      <c r="E8" s="209"/>
      <c r="F8" s="209"/>
      <c r="G8" s="209"/>
      <c r="H8" s="209"/>
      <c r="I8" s="209"/>
      <c r="J8" s="209"/>
      <c r="K8" s="209"/>
      <c r="L8" s="209"/>
      <c r="M8" s="114"/>
      <c r="N8" s="114"/>
      <c r="O8" s="114"/>
      <c r="P8" s="113"/>
      <c r="Q8" s="116"/>
    </row>
    <row r="9" spans="1:22" s="19" customFormat="1" ht="15" customHeight="1" x14ac:dyDescent="0.2">
      <c r="A9" s="18" t="s">
        <v>8</v>
      </c>
      <c r="B9" s="112"/>
      <c r="C9" s="207">
        <v>79637320</v>
      </c>
      <c r="D9" s="208">
        <v>18000</v>
      </c>
      <c r="E9" s="209">
        <v>213721116</v>
      </c>
      <c r="F9" s="209"/>
      <c r="G9" s="209">
        <v>544691</v>
      </c>
      <c r="H9" s="209">
        <f>SUM(C9:G9)</f>
        <v>293921127</v>
      </c>
      <c r="I9" s="209"/>
      <c r="J9" s="209"/>
      <c r="K9" s="209"/>
      <c r="L9" s="209"/>
      <c r="M9" s="114">
        <f>SUM(I9:L9)</f>
        <v>0</v>
      </c>
      <c r="N9" s="114"/>
      <c r="O9" s="114"/>
      <c r="P9" s="113">
        <f>+H9+M9+O9</f>
        <v>293921127</v>
      </c>
      <c r="Q9" s="116">
        <f>+P9/P25</f>
        <v>0.71860127975571098</v>
      </c>
    </row>
    <row r="10" spans="1:22" s="19" customFormat="1" ht="15" customHeight="1" x14ac:dyDescent="0.2">
      <c r="A10" s="18"/>
      <c r="B10" s="112"/>
      <c r="C10" s="207"/>
      <c r="D10" s="208"/>
      <c r="E10" s="209"/>
      <c r="F10" s="209"/>
      <c r="G10" s="209"/>
      <c r="H10" s="209"/>
      <c r="I10" s="209"/>
      <c r="J10" s="209"/>
      <c r="K10" s="209"/>
      <c r="L10" s="209"/>
      <c r="M10" s="114"/>
      <c r="N10" s="114"/>
      <c r="O10" s="114"/>
      <c r="P10" s="113"/>
      <c r="Q10" s="116"/>
    </row>
    <row r="11" spans="1:22" s="19" customFormat="1" ht="15" customHeight="1" x14ac:dyDescent="0.2">
      <c r="A11" s="18" t="s">
        <v>9</v>
      </c>
      <c r="B11" s="112"/>
      <c r="C11" s="207"/>
      <c r="D11" s="208"/>
      <c r="E11" s="209"/>
      <c r="F11" s="209"/>
      <c r="G11" s="209"/>
      <c r="H11" s="209"/>
      <c r="I11" s="209"/>
      <c r="J11" s="209"/>
      <c r="K11" s="209"/>
      <c r="L11" s="209"/>
      <c r="M11" s="114"/>
      <c r="N11" s="114"/>
      <c r="O11" s="114"/>
      <c r="P11" s="113"/>
      <c r="Q11" s="116"/>
    </row>
    <row r="12" spans="1:22" s="19" customFormat="1" ht="15" customHeight="1" x14ac:dyDescent="0.2">
      <c r="A12" s="18" t="s">
        <v>20</v>
      </c>
      <c r="B12" s="112"/>
      <c r="C12" s="207"/>
      <c r="D12" s="208"/>
      <c r="E12" s="209"/>
      <c r="F12" s="209"/>
      <c r="G12" s="209"/>
      <c r="H12" s="209"/>
      <c r="I12" s="209"/>
      <c r="J12" s="209"/>
      <c r="K12" s="209">
        <v>68107246</v>
      </c>
      <c r="L12" s="209"/>
      <c r="M12" s="114">
        <f>SUM(I12:L12)</f>
        <v>68107246</v>
      </c>
      <c r="N12" s="114"/>
      <c r="O12" s="114"/>
      <c r="P12" s="113">
        <f>+H12+M12+O12</f>
        <v>68107246</v>
      </c>
      <c r="Q12" s="116">
        <f>+P12/P25</f>
        <v>0.16651390335828775</v>
      </c>
    </row>
    <row r="13" spans="1:22" s="19" customFormat="1" ht="15" customHeight="1" x14ac:dyDescent="0.2">
      <c r="A13" s="20"/>
      <c r="B13" s="112"/>
      <c r="C13" s="207"/>
      <c r="D13" s="208"/>
      <c r="E13" s="209"/>
      <c r="F13" s="209"/>
      <c r="G13" s="209"/>
      <c r="H13" s="209"/>
      <c r="I13" s="209"/>
      <c r="J13" s="209"/>
      <c r="K13" s="209"/>
      <c r="L13" s="209"/>
      <c r="M13" s="114"/>
      <c r="N13" s="114"/>
      <c r="O13" s="114"/>
      <c r="P13" s="113"/>
      <c r="Q13" s="115"/>
    </row>
    <row r="14" spans="1:22" s="19" customFormat="1" ht="15" customHeight="1" x14ac:dyDescent="0.2">
      <c r="A14" s="18" t="s">
        <v>10</v>
      </c>
      <c r="B14" s="112"/>
      <c r="C14" s="207"/>
      <c r="D14" s="208"/>
      <c r="E14" s="209"/>
      <c r="F14" s="209"/>
      <c r="G14" s="209"/>
      <c r="H14" s="209"/>
      <c r="I14" s="209"/>
      <c r="J14" s="209"/>
      <c r="K14" s="209"/>
      <c r="L14" s="209"/>
      <c r="M14" s="114"/>
      <c r="N14" s="114"/>
      <c r="O14" s="114"/>
      <c r="P14" s="113"/>
      <c r="Q14" s="115"/>
    </row>
    <row r="15" spans="1:22" s="19" customFormat="1" ht="15" customHeight="1" x14ac:dyDescent="0.2">
      <c r="A15" s="18"/>
      <c r="B15" s="112"/>
      <c r="C15" s="207"/>
      <c r="D15" s="208"/>
      <c r="E15" s="209"/>
      <c r="F15" s="209"/>
      <c r="G15" s="209"/>
      <c r="H15" s="209"/>
      <c r="I15" s="209"/>
      <c r="J15" s="209"/>
      <c r="K15" s="209"/>
      <c r="L15" s="209"/>
      <c r="M15" s="114"/>
      <c r="N15" s="114"/>
      <c r="O15" s="114"/>
      <c r="P15" s="113"/>
      <c r="Q15" s="115"/>
    </row>
    <row r="16" spans="1:22" s="19" customFormat="1" ht="15" customHeight="1" x14ac:dyDescent="0.2">
      <c r="A16" s="18" t="s">
        <v>11</v>
      </c>
      <c r="B16" s="112"/>
      <c r="C16" s="113"/>
      <c r="D16" s="112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3"/>
      <c r="Q16" s="115"/>
    </row>
    <row r="17" spans="1:17" s="19" customFormat="1" ht="15" customHeight="1" x14ac:dyDescent="0.2">
      <c r="A17" s="18"/>
      <c r="B17" s="112"/>
      <c r="C17" s="113"/>
      <c r="D17" s="11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3"/>
      <c r="Q17" s="115"/>
    </row>
    <row r="18" spans="1:17" s="19" customFormat="1" ht="15" customHeight="1" x14ac:dyDescent="0.2">
      <c r="A18" s="18" t="s">
        <v>15</v>
      </c>
      <c r="B18" s="112"/>
      <c r="C18" s="113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3"/>
      <c r="Q18" s="115"/>
    </row>
    <row r="19" spans="1:17" s="19" customFormat="1" ht="15" customHeight="1" x14ac:dyDescent="0.2">
      <c r="A19" s="18" t="s">
        <v>16</v>
      </c>
      <c r="B19" s="112"/>
      <c r="C19" s="113"/>
      <c r="D19" s="112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3"/>
      <c r="Q19" s="115"/>
    </row>
    <row r="20" spans="1:17" s="19" customFormat="1" ht="15" customHeight="1" x14ac:dyDescent="0.2">
      <c r="A20" s="18" t="s">
        <v>12</v>
      </c>
      <c r="B20" s="112"/>
      <c r="C20" s="113"/>
      <c r="D20" s="112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3"/>
      <c r="Q20" s="115"/>
    </row>
    <row r="21" spans="1:17" s="19" customFormat="1" ht="15" customHeight="1" x14ac:dyDescent="0.2">
      <c r="A21" s="18" t="s">
        <v>13</v>
      </c>
      <c r="B21" s="112"/>
      <c r="C21" s="113"/>
      <c r="D21" s="112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3"/>
      <c r="Q21" s="115"/>
    </row>
    <row r="22" spans="1:17" s="19" customFormat="1" ht="15" customHeight="1" x14ac:dyDescent="0.2">
      <c r="A22" s="18" t="s">
        <v>14</v>
      </c>
      <c r="B22" s="112"/>
      <c r="C22" s="113"/>
      <c r="D22" s="112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3"/>
      <c r="Q22" s="115"/>
    </row>
    <row r="23" spans="1:17" s="19" customFormat="1" ht="15" customHeight="1" x14ac:dyDescent="0.2">
      <c r="A23" s="18" t="s">
        <v>17</v>
      </c>
      <c r="B23" s="112"/>
      <c r="C23" s="113"/>
      <c r="D23" s="112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3"/>
      <c r="Q23" s="115"/>
    </row>
    <row r="24" spans="1:17" s="19" customFormat="1" ht="15" customHeight="1" thickBot="1" x14ac:dyDescent="0.25">
      <c r="A24" s="21"/>
      <c r="B24" s="117"/>
      <c r="C24" s="118"/>
      <c r="D24" s="115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8"/>
      <c r="Q24" s="115"/>
    </row>
    <row r="25" spans="1:17" s="19" customFormat="1" ht="15" customHeight="1" thickBot="1" x14ac:dyDescent="0.25">
      <c r="A25" s="111" t="s">
        <v>0</v>
      </c>
      <c r="B25" s="120"/>
      <c r="C25" s="121">
        <f>+C7+C9+C12</f>
        <v>81100190</v>
      </c>
      <c r="D25" s="121">
        <f>+D7+D9+D12</f>
        <v>2100681</v>
      </c>
      <c r="E25" s="121">
        <f>+E7+E9+E12</f>
        <v>257165566</v>
      </c>
      <c r="F25" s="120"/>
      <c r="G25" s="121">
        <f>+G7+G9+G12</f>
        <v>544691</v>
      </c>
      <c r="H25" s="121">
        <f>+H7+H9+H12</f>
        <v>340911128</v>
      </c>
      <c r="I25" s="120"/>
      <c r="J25" s="120"/>
      <c r="K25" s="121">
        <f>+K7+K9+K12</f>
        <v>68107246</v>
      </c>
      <c r="L25" s="120"/>
      <c r="M25" s="121">
        <f>+M7+M9+M12</f>
        <v>68107246</v>
      </c>
      <c r="N25" s="120"/>
      <c r="O25" s="120"/>
      <c r="P25" s="121">
        <f>+P7+P9+P12</f>
        <v>409018374</v>
      </c>
      <c r="Q25" s="122">
        <f>+P25/P25</f>
        <v>1</v>
      </c>
    </row>
    <row r="26" spans="1:17" x14ac:dyDescent="0.2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</sheetData>
  <mergeCells count="5">
    <mergeCell ref="P4:Q4"/>
    <mergeCell ref="B4:H4"/>
    <mergeCell ref="I4:M4"/>
    <mergeCell ref="A4:A5"/>
    <mergeCell ref="N4:O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tabColor rgb="FF00B050"/>
    <pageSetUpPr fitToPage="1"/>
  </sheetPr>
  <dimension ref="A1:V108"/>
  <sheetViews>
    <sheetView showGridLines="0" topLeftCell="A7" zoomScaleNormal="100" zoomScaleSheetLayoutView="70" zoomScalePageLayoutView="90" workbookViewId="0">
      <selection activeCell="F16" sqref="F16"/>
    </sheetView>
  </sheetViews>
  <sheetFormatPr baseColWidth="10" defaultRowHeight="12" x14ac:dyDescent="0.2"/>
  <cols>
    <col min="1" max="1" width="25" style="22" customWidth="1"/>
    <col min="2" max="2" width="15" style="22" customWidth="1"/>
    <col min="3" max="3" width="5.42578125" style="22" bestFit="1" customWidth="1"/>
    <col min="4" max="4" width="8.7109375" style="22" customWidth="1"/>
    <col min="5" max="5" width="7.85546875" style="22" bestFit="1" customWidth="1"/>
    <col min="6" max="6" width="9.5703125" style="22" bestFit="1" customWidth="1"/>
    <col min="7" max="7" width="5.42578125" style="22" bestFit="1" customWidth="1"/>
    <col min="8" max="8" width="8.7109375" style="22" customWidth="1"/>
    <col min="9" max="9" width="9.5703125" style="22" bestFit="1" customWidth="1"/>
    <col min="10" max="10" width="5.42578125" style="22" bestFit="1" customWidth="1"/>
    <col min="11" max="11" width="3.85546875" style="22" customWidth="1"/>
    <col min="12" max="12" width="8.7109375" style="22" customWidth="1"/>
    <col min="13" max="13" width="5.42578125" style="22" bestFit="1" customWidth="1"/>
    <col min="14" max="14" width="8.7109375" style="22" customWidth="1"/>
    <col min="15" max="15" width="3.140625" style="22" bestFit="1" customWidth="1"/>
    <col min="16" max="16" width="5.42578125" style="22" bestFit="1" customWidth="1"/>
    <col min="17" max="17" width="9.5703125" style="108" bestFit="1" customWidth="1"/>
    <col min="18" max="18" width="4.85546875" style="108" bestFit="1" customWidth="1"/>
    <col min="19" max="22" width="0" style="22" hidden="1" customWidth="1"/>
    <col min="23" max="16384" width="11.42578125" style="22"/>
  </cols>
  <sheetData>
    <row r="1" spans="1:22" s="42" customFormat="1" ht="15.75" x14ac:dyDescent="0.25">
      <c r="A1" s="23" t="s">
        <v>189</v>
      </c>
      <c r="B1" s="23" t="s">
        <v>205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2" s="42" customFormat="1" ht="16.5" thickBot="1" x14ac:dyDescent="0.3">
      <c r="A2" s="25" t="s">
        <v>180</v>
      </c>
      <c r="B2" s="25" t="s">
        <v>191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40.5" customHeight="1" x14ac:dyDescent="0.2">
      <c r="A3" s="831" t="s">
        <v>39</v>
      </c>
      <c r="B3" s="838" t="s">
        <v>40</v>
      </c>
      <c r="C3" s="833" t="s">
        <v>4</v>
      </c>
      <c r="D3" s="834"/>
      <c r="E3" s="834"/>
      <c r="F3" s="834"/>
      <c r="G3" s="834"/>
      <c r="H3" s="834"/>
      <c r="I3" s="835"/>
      <c r="J3" s="836" t="s">
        <v>26</v>
      </c>
      <c r="K3" s="829"/>
      <c r="L3" s="829"/>
      <c r="M3" s="829"/>
      <c r="N3" s="830"/>
      <c r="O3" s="837" t="s">
        <v>21</v>
      </c>
      <c r="P3" s="829"/>
      <c r="Q3" s="829" t="s">
        <v>0</v>
      </c>
      <c r="R3" s="830"/>
    </row>
    <row r="4" spans="1:22" ht="112.5" customHeight="1" thickBot="1" x14ac:dyDescent="0.25">
      <c r="A4" s="832"/>
      <c r="B4" s="839"/>
      <c r="C4" s="132" t="s">
        <v>49</v>
      </c>
      <c r="D4" s="133" t="s">
        <v>50</v>
      </c>
      <c r="E4" s="133" t="s">
        <v>51</v>
      </c>
      <c r="F4" s="133" t="s">
        <v>52</v>
      </c>
      <c r="G4" s="133" t="s">
        <v>53</v>
      </c>
      <c r="H4" s="133" t="s">
        <v>54</v>
      </c>
      <c r="I4" s="134" t="s">
        <v>23</v>
      </c>
      <c r="J4" s="132" t="s">
        <v>53</v>
      </c>
      <c r="K4" s="133" t="s">
        <v>54</v>
      </c>
      <c r="L4" s="133" t="s">
        <v>55</v>
      </c>
      <c r="M4" s="133" t="s">
        <v>56</v>
      </c>
      <c r="N4" s="134" t="s">
        <v>24</v>
      </c>
      <c r="O4" s="135" t="s">
        <v>57</v>
      </c>
      <c r="P4" s="133" t="s">
        <v>25</v>
      </c>
      <c r="Q4" s="136" t="s">
        <v>6</v>
      </c>
      <c r="R4" s="137" t="s">
        <v>19</v>
      </c>
    </row>
    <row r="5" spans="1:22" x14ac:dyDescent="0.2">
      <c r="A5" s="138" t="s">
        <v>41</v>
      </c>
      <c r="B5" s="139">
        <v>2019</v>
      </c>
      <c r="C5" s="140"/>
      <c r="D5" s="141"/>
      <c r="E5" s="141"/>
      <c r="F5" s="141"/>
      <c r="G5" s="141"/>
      <c r="H5" s="141"/>
      <c r="I5" s="142"/>
      <c r="J5" s="140"/>
      <c r="K5" s="141"/>
      <c r="L5" s="141"/>
      <c r="M5" s="141"/>
      <c r="N5" s="142"/>
      <c r="O5" s="143"/>
      <c r="P5" s="141"/>
      <c r="Q5" s="144"/>
      <c r="R5" s="145"/>
    </row>
    <row r="6" spans="1:22" x14ac:dyDescent="0.2">
      <c r="A6" s="146"/>
      <c r="B6" s="147">
        <v>2020</v>
      </c>
      <c r="C6" s="148"/>
      <c r="D6" s="149"/>
      <c r="E6" s="149"/>
      <c r="F6" s="149"/>
      <c r="G6" s="149"/>
      <c r="H6" s="149"/>
      <c r="I6" s="150"/>
      <c r="J6" s="148"/>
      <c r="K6" s="149"/>
      <c r="L6" s="149"/>
      <c r="M6" s="149"/>
      <c r="N6" s="150"/>
      <c r="O6" s="151"/>
      <c r="P6" s="149"/>
      <c r="Q6" s="152"/>
      <c r="R6" s="153"/>
    </row>
    <row r="7" spans="1:22" x14ac:dyDescent="0.2">
      <c r="A7" s="146"/>
      <c r="B7" s="147">
        <v>2021</v>
      </c>
      <c r="C7" s="154"/>
      <c r="D7" s="155"/>
      <c r="E7" s="155"/>
      <c r="F7" s="155"/>
      <c r="G7" s="155"/>
      <c r="H7" s="155"/>
      <c r="I7" s="156"/>
      <c r="J7" s="154"/>
      <c r="K7" s="155"/>
      <c r="L7" s="155"/>
      <c r="M7" s="155"/>
      <c r="N7" s="156"/>
      <c r="O7" s="157"/>
      <c r="P7" s="155"/>
      <c r="Q7" s="158"/>
      <c r="R7" s="159"/>
    </row>
    <row r="8" spans="1:22" ht="12.75" thickBot="1" x14ac:dyDescent="0.25">
      <c r="A8" s="160"/>
      <c r="B8" s="161" t="s">
        <v>206</v>
      </c>
      <c r="C8" s="162"/>
      <c r="D8" s="163"/>
      <c r="E8" s="163"/>
      <c r="F8" s="163"/>
      <c r="G8" s="163"/>
      <c r="H8" s="163"/>
      <c r="I8" s="164"/>
      <c r="J8" s="162"/>
      <c r="K8" s="163"/>
      <c r="L8" s="163"/>
      <c r="M8" s="163"/>
      <c r="N8" s="164"/>
      <c r="O8" s="165"/>
      <c r="P8" s="163"/>
      <c r="Q8" s="166"/>
      <c r="R8" s="167"/>
    </row>
    <row r="9" spans="1:22" x14ac:dyDescent="0.2">
      <c r="A9" s="168" t="s">
        <v>42</v>
      </c>
      <c r="B9" s="139">
        <v>2019</v>
      </c>
      <c r="C9" s="169"/>
      <c r="D9" s="170"/>
      <c r="E9" s="170"/>
      <c r="F9" s="170"/>
      <c r="G9" s="170"/>
      <c r="H9" s="170"/>
      <c r="I9" s="171"/>
      <c r="J9" s="169"/>
      <c r="K9" s="170"/>
      <c r="L9" s="170"/>
      <c r="M9" s="170"/>
      <c r="N9" s="171"/>
      <c r="O9" s="172"/>
      <c r="P9" s="170"/>
      <c r="Q9" s="173"/>
      <c r="R9" s="174"/>
    </row>
    <row r="10" spans="1:22" x14ac:dyDescent="0.2">
      <c r="A10" s="146"/>
      <c r="B10" s="147">
        <v>2020</v>
      </c>
      <c r="C10" s="148"/>
      <c r="D10" s="149"/>
      <c r="E10" s="149"/>
      <c r="F10" s="149"/>
      <c r="G10" s="149"/>
      <c r="H10" s="149"/>
      <c r="I10" s="150"/>
      <c r="J10" s="148"/>
      <c r="K10" s="149"/>
      <c r="L10" s="149"/>
      <c r="M10" s="149"/>
      <c r="N10" s="150"/>
      <c r="O10" s="151"/>
      <c r="P10" s="149"/>
      <c r="Q10" s="152"/>
      <c r="R10" s="153"/>
    </row>
    <row r="11" spans="1:22" x14ac:dyDescent="0.2">
      <c r="A11" s="146"/>
      <c r="B11" s="147">
        <v>2021</v>
      </c>
      <c r="C11" s="148"/>
      <c r="D11" s="149"/>
      <c r="E11" s="149"/>
      <c r="F11" s="149"/>
      <c r="G11" s="149"/>
      <c r="H11" s="149"/>
      <c r="I11" s="150"/>
      <c r="J11" s="148"/>
      <c r="K11" s="149"/>
      <c r="L11" s="149"/>
      <c r="M11" s="149"/>
      <c r="N11" s="150"/>
      <c r="O11" s="151"/>
      <c r="P11" s="149"/>
      <c r="Q11" s="152"/>
      <c r="R11" s="153"/>
    </row>
    <row r="12" spans="1:22" ht="12.75" thickBot="1" x14ac:dyDescent="0.25">
      <c r="A12" s="175"/>
      <c r="B12" s="161" t="s">
        <v>206</v>
      </c>
      <c r="C12" s="162"/>
      <c r="D12" s="176"/>
      <c r="E12" s="176"/>
      <c r="F12" s="176" t="s">
        <v>22</v>
      </c>
      <c r="G12" s="176"/>
      <c r="H12" s="163"/>
      <c r="I12" s="164"/>
      <c r="J12" s="162"/>
      <c r="K12" s="163"/>
      <c r="L12" s="163"/>
      <c r="M12" s="163"/>
      <c r="N12" s="164"/>
      <c r="O12" s="165"/>
      <c r="P12" s="163"/>
      <c r="Q12" s="166"/>
      <c r="R12" s="167"/>
    </row>
    <row r="13" spans="1:22" x14ac:dyDescent="0.2">
      <c r="A13" s="138" t="s">
        <v>43</v>
      </c>
      <c r="B13" s="139">
        <v>2019</v>
      </c>
      <c r="C13" s="184"/>
      <c r="D13" s="185">
        <v>55634938</v>
      </c>
      <c r="E13" s="185"/>
      <c r="F13" s="185">
        <v>297688830</v>
      </c>
      <c r="G13" s="185"/>
      <c r="H13" s="185">
        <v>12691589</v>
      </c>
      <c r="I13" s="186">
        <f>SUM(C13:H13)</f>
        <v>366015357</v>
      </c>
      <c r="J13" s="184"/>
      <c r="K13" s="185"/>
      <c r="L13" s="185">
        <v>6061</v>
      </c>
      <c r="M13" s="185"/>
      <c r="N13" s="186">
        <f>SUM(J13:M13)</f>
        <v>6061</v>
      </c>
      <c r="O13" s="187"/>
      <c r="P13" s="185"/>
      <c r="Q13" s="188">
        <f>+I13+N13+P13</f>
        <v>366021418</v>
      </c>
      <c r="R13" s="189">
        <f>+Q13/Q105</f>
        <v>0.99278970082945361</v>
      </c>
      <c r="T13" s="22">
        <v>54374498</v>
      </c>
    </row>
    <row r="14" spans="1:22" x14ac:dyDescent="0.2">
      <c r="A14" s="146"/>
      <c r="B14" s="147">
        <v>2020</v>
      </c>
      <c r="C14" s="190"/>
      <c r="D14" s="191">
        <v>55542560</v>
      </c>
      <c r="E14" s="191"/>
      <c r="F14" s="191">
        <v>294105360</v>
      </c>
      <c r="G14" s="191"/>
      <c r="H14" s="191">
        <v>544691</v>
      </c>
      <c r="I14" s="192">
        <f>SUM(C14:H14)</f>
        <v>350192611</v>
      </c>
      <c r="J14" s="190"/>
      <c r="K14" s="191"/>
      <c r="L14" s="191">
        <v>48608575</v>
      </c>
      <c r="M14" s="191"/>
      <c r="N14" s="192">
        <f>SUM(J14:M14)</f>
        <v>48608575</v>
      </c>
      <c r="O14" s="193"/>
      <c r="P14" s="191"/>
      <c r="Q14" s="194">
        <f>+I14+N14+P14</f>
        <v>398801186</v>
      </c>
      <c r="R14" s="195">
        <f>+Q14/Q106</f>
        <v>0.99328381489509787</v>
      </c>
      <c r="T14" s="22">
        <v>55634938</v>
      </c>
    </row>
    <row r="15" spans="1:22" x14ac:dyDescent="0.2">
      <c r="A15" s="146"/>
      <c r="B15" s="147">
        <v>2021</v>
      </c>
      <c r="C15" s="190"/>
      <c r="D15" s="191">
        <v>81100190</v>
      </c>
      <c r="E15" s="191"/>
      <c r="F15" s="191">
        <v>257165566</v>
      </c>
      <c r="G15" s="191"/>
      <c r="H15" s="191">
        <v>544691</v>
      </c>
      <c r="I15" s="196">
        <f>SUM(C15:H15)</f>
        <v>338810447</v>
      </c>
      <c r="J15" s="190"/>
      <c r="K15" s="191"/>
      <c r="L15" s="191">
        <v>68107246</v>
      </c>
      <c r="M15" s="191"/>
      <c r="N15" s="196">
        <f>SUM(J15:M15)</f>
        <v>68107246</v>
      </c>
      <c r="O15" s="193"/>
      <c r="P15" s="191"/>
      <c r="Q15" s="197">
        <f>+I15+N15+P15</f>
        <v>406917693</v>
      </c>
      <c r="R15" s="195">
        <f>+Q15/Q107</f>
        <v>0.99486409136231124</v>
      </c>
      <c r="T15" s="177">
        <f>+T14/T13-1</f>
        <v>2.3180719755794277E-2</v>
      </c>
    </row>
    <row r="16" spans="1:22" ht="12.75" thickBot="1" x14ac:dyDescent="0.25">
      <c r="A16" s="175"/>
      <c r="B16" s="161" t="s">
        <v>206</v>
      </c>
      <c r="C16" s="162"/>
      <c r="D16" s="198">
        <f>+D15/D14-1</f>
        <v>0.46014497711304636</v>
      </c>
      <c r="E16" s="163"/>
      <c r="F16" s="198">
        <f>+F15/F14-1</f>
        <v>-0.12560054668843845</v>
      </c>
      <c r="G16" s="163"/>
      <c r="H16" s="198">
        <f>+H15/H14-1</f>
        <v>0</v>
      </c>
      <c r="I16" s="198">
        <f>+I15/I14-1</f>
        <v>-3.2502581843453004E-2</v>
      </c>
      <c r="J16" s="162"/>
      <c r="K16" s="163"/>
      <c r="L16" s="198">
        <f>+L15/L14-1</f>
        <v>0.40113644557570338</v>
      </c>
      <c r="M16" s="163"/>
      <c r="N16" s="198">
        <f>+N15/N14-1</f>
        <v>0.40113644557570338</v>
      </c>
      <c r="O16" s="165"/>
      <c r="P16" s="163"/>
      <c r="Q16" s="199">
        <f>+Q15/Q14-1</f>
        <v>2.0352263947379434E-2</v>
      </c>
      <c r="R16" s="167"/>
    </row>
    <row r="17" spans="1:18" x14ac:dyDescent="0.2">
      <c r="A17" s="138" t="s">
        <v>58</v>
      </c>
      <c r="B17" s="139">
        <v>2019</v>
      </c>
      <c r="C17" s="140"/>
      <c r="D17" s="141"/>
      <c r="E17" s="141"/>
      <c r="F17" s="141"/>
      <c r="G17" s="141"/>
      <c r="H17" s="141"/>
      <c r="I17" s="142"/>
      <c r="J17" s="140"/>
      <c r="K17" s="141"/>
      <c r="L17" s="141"/>
      <c r="M17" s="141"/>
      <c r="N17" s="142"/>
      <c r="O17" s="143"/>
      <c r="P17" s="141"/>
      <c r="Q17" s="144"/>
      <c r="R17" s="145"/>
    </row>
    <row r="18" spans="1:18" x14ac:dyDescent="0.2">
      <c r="A18" s="146"/>
      <c r="B18" s="147">
        <v>2020</v>
      </c>
      <c r="C18" s="148"/>
      <c r="D18" s="149"/>
      <c r="E18" s="149"/>
      <c r="F18" s="149"/>
      <c r="G18" s="149"/>
      <c r="H18" s="149"/>
      <c r="I18" s="150"/>
      <c r="J18" s="148"/>
      <c r="K18" s="149"/>
      <c r="L18" s="149"/>
      <c r="M18" s="149"/>
      <c r="N18" s="150"/>
      <c r="O18" s="151"/>
      <c r="P18" s="149"/>
      <c r="Q18" s="152"/>
      <c r="R18" s="153"/>
    </row>
    <row r="19" spans="1:18" x14ac:dyDescent="0.2">
      <c r="A19" s="146"/>
      <c r="B19" s="147">
        <v>2021</v>
      </c>
      <c r="C19" s="148"/>
      <c r="D19" s="149"/>
      <c r="E19" s="149"/>
      <c r="F19" s="149"/>
      <c r="G19" s="149"/>
      <c r="H19" s="149"/>
      <c r="I19" s="150"/>
      <c r="J19" s="148"/>
      <c r="K19" s="149"/>
      <c r="L19" s="149"/>
      <c r="M19" s="149"/>
      <c r="N19" s="150"/>
      <c r="O19" s="151"/>
      <c r="P19" s="149"/>
      <c r="Q19" s="152"/>
      <c r="R19" s="153"/>
    </row>
    <row r="20" spans="1:18" ht="12.75" thickBot="1" x14ac:dyDescent="0.25">
      <c r="A20" s="175"/>
      <c r="B20" s="161" t="s">
        <v>206</v>
      </c>
      <c r="C20" s="162"/>
      <c r="D20" s="163"/>
      <c r="E20" s="163"/>
      <c r="F20" s="163"/>
      <c r="G20" s="163"/>
      <c r="H20" s="163"/>
      <c r="I20" s="164"/>
      <c r="J20" s="162"/>
      <c r="K20" s="163"/>
      <c r="L20" s="163"/>
      <c r="M20" s="163"/>
      <c r="N20" s="164"/>
      <c r="O20" s="165"/>
      <c r="P20" s="163"/>
      <c r="Q20" s="166"/>
      <c r="R20" s="167"/>
    </row>
    <row r="21" spans="1:18" x14ac:dyDescent="0.2">
      <c r="A21" s="138" t="s">
        <v>59</v>
      </c>
      <c r="B21" s="139">
        <v>2019</v>
      </c>
      <c r="C21" s="140"/>
      <c r="D21" s="141"/>
      <c r="E21" s="141"/>
      <c r="F21" s="141"/>
      <c r="G21" s="141"/>
      <c r="H21" s="141"/>
      <c r="I21" s="142"/>
      <c r="J21" s="140"/>
      <c r="K21" s="141"/>
      <c r="L21" s="141"/>
      <c r="M21" s="141"/>
      <c r="N21" s="142"/>
      <c r="O21" s="143"/>
      <c r="P21" s="141"/>
      <c r="Q21" s="144"/>
      <c r="R21" s="145"/>
    </row>
    <row r="22" spans="1:18" x14ac:dyDescent="0.2">
      <c r="A22" s="146"/>
      <c r="B22" s="147">
        <v>2020</v>
      </c>
      <c r="C22" s="148"/>
      <c r="D22" s="149"/>
      <c r="E22" s="149"/>
      <c r="F22" s="149"/>
      <c r="G22" s="149"/>
      <c r="H22" s="149"/>
      <c r="I22" s="150"/>
      <c r="J22" s="148"/>
      <c r="K22" s="149"/>
      <c r="L22" s="149"/>
      <c r="M22" s="149"/>
      <c r="N22" s="150"/>
      <c r="O22" s="151"/>
      <c r="P22" s="149"/>
      <c r="Q22" s="152"/>
      <c r="R22" s="153"/>
    </row>
    <row r="23" spans="1:18" x14ac:dyDescent="0.2">
      <c r="A23" s="146"/>
      <c r="B23" s="147">
        <v>2021</v>
      </c>
      <c r="C23" s="148"/>
      <c r="D23" s="149"/>
      <c r="E23" s="149"/>
      <c r="F23" s="149"/>
      <c r="G23" s="149"/>
      <c r="H23" s="149"/>
      <c r="I23" s="150"/>
      <c r="J23" s="148"/>
      <c r="K23" s="149"/>
      <c r="L23" s="149"/>
      <c r="M23" s="149"/>
      <c r="N23" s="150"/>
      <c r="O23" s="151"/>
      <c r="P23" s="149"/>
      <c r="Q23" s="152"/>
      <c r="R23" s="153"/>
    </row>
    <row r="24" spans="1:18" ht="12.75" thickBot="1" x14ac:dyDescent="0.25">
      <c r="A24" s="175"/>
      <c r="B24" s="161" t="s">
        <v>206</v>
      </c>
      <c r="C24" s="162"/>
      <c r="D24" s="163"/>
      <c r="E24" s="163"/>
      <c r="F24" s="163"/>
      <c r="G24" s="163"/>
      <c r="H24" s="163"/>
      <c r="I24" s="164"/>
      <c r="J24" s="162"/>
      <c r="K24" s="163"/>
      <c r="L24" s="163"/>
      <c r="M24" s="163"/>
      <c r="N24" s="164"/>
      <c r="O24" s="165"/>
      <c r="P24" s="163"/>
      <c r="Q24" s="166"/>
      <c r="R24" s="167"/>
    </row>
    <row r="25" spans="1:18" x14ac:dyDescent="0.2">
      <c r="A25" s="138" t="s">
        <v>60</v>
      </c>
      <c r="B25" s="139">
        <v>2019</v>
      </c>
      <c r="C25" s="140"/>
      <c r="D25" s="141"/>
      <c r="E25" s="141"/>
      <c r="F25" s="141"/>
      <c r="G25" s="141"/>
      <c r="H25" s="141"/>
      <c r="I25" s="142"/>
      <c r="J25" s="140"/>
      <c r="K25" s="141"/>
      <c r="L25" s="141"/>
      <c r="M25" s="141"/>
      <c r="N25" s="142"/>
      <c r="O25" s="143"/>
      <c r="P25" s="141"/>
      <c r="Q25" s="144"/>
      <c r="R25" s="145"/>
    </row>
    <row r="26" spans="1:18" x14ac:dyDescent="0.2">
      <c r="A26" s="146"/>
      <c r="B26" s="147">
        <v>2020</v>
      </c>
      <c r="C26" s="148"/>
      <c r="D26" s="149"/>
      <c r="E26" s="149"/>
      <c r="F26" s="149"/>
      <c r="G26" s="149"/>
      <c r="H26" s="149"/>
      <c r="I26" s="150"/>
      <c r="J26" s="148"/>
      <c r="K26" s="149"/>
      <c r="L26" s="149"/>
      <c r="M26" s="149"/>
      <c r="N26" s="150"/>
      <c r="O26" s="151"/>
      <c r="P26" s="149"/>
      <c r="Q26" s="152"/>
      <c r="R26" s="153"/>
    </row>
    <row r="27" spans="1:18" x14ac:dyDescent="0.2">
      <c r="A27" s="146"/>
      <c r="B27" s="147">
        <v>2021</v>
      </c>
      <c r="C27" s="148"/>
      <c r="D27" s="149"/>
      <c r="E27" s="149"/>
      <c r="F27" s="149"/>
      <c r="G27" s="149"/>
      <c r="H27" s="149"/>
      <c r="I27" s="150"/>
      <c r="J27" s="148"/>
      <c r="K27" s="149"/>
      <c r="L27" s="149"/>
      <c r="M27" s="149"/>
      <c r="N27" s="150"/>
      <c r="O27" s="151"/>
      <c r="P27" s="149"/>
      <c r="Q27" s="152"/>
      <c r="R27" s="153"/>
    </row>
    <row r="28" spans="1:18" ht="12.75" thickBot="1" x14ac:dyDescent="0.25">
      <c r="A28" s="175"/>
      <c r="B28" s="161" t="s">
        <v>206</v>
      </c>
      <c r="C28" s="162"/>
      <c r="D28" s="163"/>
      <c r="E28" s="163"/>
      <c r="F28" s="163"/>
      <c r="G28" s="163"/>
      <c r="H28" s="163"/>
      <c r="I28" s="164"/>
      <c r="J28" s="162"/>
      <c r="K28" s="163"/>
      <c r="L28" s="163"/>
      <c r="M28" s="163"/>
      <c r="N28" s="164"/>
      <c r="O28" s="165"/>
      <c r="P28" s="163"/>
      <c r="Q28" s="166"/>
      <c r="R28" s="167"/>
    </row>
    <row r="29" spans="1:18" x14ac:dyDescent="0.2">
      <c r="A29" s="138" t="s">
        <v>61</v>
      </c>
      <c r="B29" s="139">
        <v>2019</v>
      </c>
      <c r="C29" s="140"/>
      <c r="D29" s="141"/>
      <c r="E29" s="141"/>
      <c r="F29" s="141"/>
      <c r="G29" s="141"/>
      <c r="H29" s="141"/>
      <c r="I29" s="142"/>
      <c r="J29" s="140"/>
      <c r="K29" s="141"/>
      <c r="L29" s="141"/>
      <c r="M29" s="141"/>
      <c r="N29" s="142"/>
      <c r="O29" s="143"/>
      <c r="P29" s="141"/>
      <c r="Q29" s="144"/>
      <c r="R29" s="145"/>
    </row>
    <row r="30" spans="1:18" x14ac:dyDescent="0.2">
      <c r="A30" s="146"/>
      <c r="B30" s="147">
        <v>2020</v>
      </c>
      <c r="C30" s="148"/>
      <c r="D30" s="149"/>
      <c r="E30" s="149"/>
      <c r="F30" s="149"/>
      <c r="G30" s="149"/>
      <c r="H30" s="149"/>
      <c r="I30" s="150"/>
      <c r="J30" s="148"/>
      <c r="K30" s="149"/>
      <c r="L30" s="149"/>
      <c r="M30" s="149"/>
      <c r="N30" s="150"/>
      <c r="O30" s="151"/>
      <c r="P30" s="149"/>
      <c r="Q30" s="152"/>
      <c r="R30" s="153"/>
    </row>
    <row r="31" spans="1:18" x14ac:dyDescent="0.2">
      <c r="A31" s="146"/>
      <c r="B31" s="147">
        <v>2021</v>
      </c>
      <c r="C31" s="148"/>
      <c r="D31" s="149"/>
      <c r="E31" s="149"/>
      <c r="F31" s="149"/>
      <c r="G31" s="149"/>
      <c r="H31" s="149"/>
      <c r="I31" s="150"/>
      <c r="J31" s="148"/>
      <c r="K31" s="149"/>
      <c r="L31" s="149"/>
      <c r="M31" s="149"/>
      <c r="N31" s="150"/>
      <c r="O31" s="151"/>
      <c r="P31" s="149"/>
      <c r="Q31" s="152"/>
      <c r="R31" s="153"/>
    </row>
    <row r="32" spans="1:18" ht="12.75" thickBot="1" x14ac:dyDescent="0.25">
      <c r="A32" s="175"/>
      <c r="B32" s="161" t="s">
        <v>206</v>
      </c>
      <c r="C32" s="162"/>
      <c r="D32" s="163"/>
      <c r="E32" s="163"/>
      <c r="F32" s="163"/>
      <c r="G32" s="163"/>
      <c r="H32" s="163"/>
      <c r="I32" s="164"/>
      <c r="J32" s="162"/>
      <c r="K32" s="163"/>
      <c r="L32" s="163"/>
      <c r="M32" s="163"/>
      <c r="N32" s="164"/>
      <c r="O32" s="165"/>
      <c r="P32" s="163"/>
      <c r="Q32" s="166"/>
      <c r="R32" s="167"/>
    </row>
    <row r="33" spans="1:18" x14ac:dyDescent="0.2">
      <c r="A33" s="138" t="s">
        <v>62</v>
      </c>
      <c r="B33" s="139">
        <v>2019</v>
      </c>
      <c r="C33" s="140"/>
      <c r="D33" s="141"/>
      <c r="E33" s="141"/>
      <c r="F33" s="141"/>
      <c r="G33" s="141"/>
      <c r="H33" s="141"/>
      <c r="I33" s="142"/>
      <c r="J33" s="140"/>
      <c r="K33" s="141"/>
      <c r="L33" s="141"/>
      <c r="M33" s="141"/>
      <c r="N33" s="142"/>
      <c r="O33" s="143"/>
      <c r="P33" s="141"/>
      <c r="Q33" s="144"/>
      <c r="R33" s="145"/>
    </row>
    <row r="34" spans="1:18" x14ac:dyDescent="0.2">
      <c r="A34" s="146"/>
      <c r="B34" s="147">
        <v>2020</v>
      </c>
      <c r="C34" s="148"/>
      <c r="D34" s="149"/>
      <c r="E34" s="149"/>
      <c r="F34" s="149"/>
      <c r="G34" s="149"/>
      <c r="H34" s="149"/>
      <c r="I34" s="150"/>
      <c r="J34" s="148"/>
      <c r="K34" s="149"/>
      <c r="L34" s="149"/>
      <c r="M34" s="149"/>
      <c r="N34" s="150"/>
      <c r="O34" s="151"/>
      <c r="P34" s="149"/>
      <c r="Q34" s="152"/>
      <c r="R34" s="153"/>
    </row>
    <row r="35" spans="1:18" x14ac:dyDescent="0.2">
      <c r="A35" s="146"/>
      <c r="B35" s="147">
        <v>2021</v>
      </c>
      <c r="C35" s="148"/>
      <c r="D35" s="149"/>
      <c r="E35" s="149"/>
      <c r="F35" s="149"/>
      <c r="G35" s="149"/>
      <c r="H35" s="149"/>
      <c r="I35" s="150"/>
      <c r="J35" s="148"/>
      <c r="K35" s="149"/>
      <c r="L35" s="149"/>
      <c r="M35" s="149"/>
      <c r="N35" s="150"/>
      <c r="O35" s="151"/>
      <c r="P35" s="149"/>
      <c r="Q35" s="152"/>
      <c r="R35" s="153"/>
    </row>
    <row r="36" spans="1:18" ht="12.75" thickBot="1" x14ac:dyDescent="0.25">
      <c r="A36" s="175"/>
      <c r="B36" s="161" t="s">
        <v>206</v>
      </c>
      <c r="C36" s="162"/>
      <c r="D36" s="163"/>
      <c r="E36" s="163"/>
      <c r="F36" s="163"/>
      <c r="G36" s="163"/>
      <c r="H36" s="163"/>
      <c r="I36" s="164"/>
      <c r="J36" s="162"/>
      <c r="K36" s="163"/>
      <c r="L36" s="163"/>
      <c r="M36" s="163"/>
      <c r="N36" s="164"/>
      <c r="O36" s="165"/>
      <c r="P36" s="163"/>
      <c r="Q36" s="166"/>
      <c r="R36" s="167"/>
    </row>
    <row r="37" spans="1:18" x14ac:dyDescent="0.2">
      <c r="A37" s="138" t="s">
        <v>63</v>
      </c>
      <c r="B37" s="139">
        <v>2019</v>
      </c>
      <c r="C37" s="140"/>
      <c r="D37" s="141"/>
      <c r="E37" s="141"/>
      <c r="F37" s="141"/>
      <c r="G37" s="141"/>
      <c r="H37" s="141"/>
      <c r="I37" s="142"/>
      <c r="J37" s="140"/>
      <c r="K37" s="141"/>
      <c r="L37" s="141"/>
      <c r="M37" s="141"/>
      <c r="N37" s="142"/>
      <c r="O37" s="143"/>
      <c r="P37" s="141"/>
      <c r="Q37" s="144"/>
      <c r="R37" s="145"/>
    </row>
    <row r="38" spans="1:18" x14ac:dyDescent="0.2">
      <c r="A38" s="146"/>
      <c r="B38" s="147">
        <v>2020</v>
      </c>
      <c r="C38" s="148"/>
      <c r="D38" s="149"/>
      <c r="E38" s="149"/>
      <c r="F38" s="149"/>
      <c r="G38" s="149"/>
      <c r="H38" s="149"/>
      <c r="I38" s="150"/>
      <c r="J38" s="148"/>
      <c r="K38" s="149"/>
      <c r="L38" s="149"/>
      <c r="M38" s="149"/>
      <c r="N38" s="150"/>
      <c r="O38" s="151"/>
      <c r="P38" s="149"/>
      <c r="Q38" s="152"/>
      <c r="R38" s="153"/>
    </row>
    <row r="39" spans="1:18" x14ac:dyDescent="0.2">
      <c r="A39" s="146"/>
      <c r="B39" s="147">
        <v>2021</v>
      </c>
      <c r="C39" s="148"/>
      <c r="D39" s="149"/>
      <c r="E39" s="149"/>
      <c r="F39" s="149"/>
      <c r="G39" s="149"/>
      <c r="H39" s="149"/>
      <c r="I39" s="150"/>
      <c r="J39" s="148"/>
      <c r="K39" s="149"/>
      <c r="L39" s="149"/>
      <c r="M39" s="149"/>
      <c r="N39" s="150"/>
      <c r="O39" s="151"/>
      <c r="P39" s="149"/>
      <c r="Q39" s="152"/>
      <c r="R39" s="153"/>
    </row>
    <row r="40" spans="1:18" ht="12.75" thickBot="1" x14ac:dyDescent="0.25">
      <c r="A40" s="175"/>
      <c r="B40" s="161" t="s">
        <v>206</v>
      </c>
      <c r="C40" s="162"/>
      <c r="D40" s="163"/>
      <c r="E40" s="163"/>
      <c r="F40" s="163"/>
      <c r="G40" s="163"/>
      <c r="H40" s="163"/>
      <c r="I40" s="164"/>
      <c r="J40" s="162"/>
      <c r="K40" s="163"/>
      <c r="L40" s="163"/>
      <c r="M40" s="163"/>
      <c r="N40" s="164"/>
      <c r="O40" s="165"/>
      <c r="P40" s="163"/>
      <c r="Q40" s="166"/>
      <c r="R40" s="167"/>
    </row>
    <row r="41" spans="1:18" x14ac:dyDescent="0.2">
      <c r="A41" s="138" t="s">
        <v>64</v>
      </c>
      <c r="B41" s="139">
        <v>2019</v>
      </c>
      <c r="C41" s="140"/>
      <c r="D41" s="141"/>
      <c r="E41" s="141"/>
      <c r="F41" s="141"/>
      <c r="G41" s="141"/>
      <c r="H41" s="141"/>
      <c r="I41" s="142"/>
      <c r="J41" s="140"/>
      <c r="K41" s="141"/>
      <c r="L41" s="141"/>
      <c r="M41" s="141"/>
      <c r="N41" s="142"/>
      <c r="O41" s="143"/>
      <c r="P41" s="141"/>
      <c r="Q41" s="144"/>
      <c r="R41" s="145"/>
    </row>
    <row r="42" spans="1:18" x14ac:dyDescent="0.2">
      <c r="A42" s="146"/>
      <c r="B42" s="147">
        <v>2020</v>
      </c>
      <c r="C42" s="148"/>
      <c r="D42" s="149"/>
      <c r="E42" s="149"/>
      <c r="F42" s="149"/>
      <c r="G42" s="149"/>
      <c r="H42" s="149"/>
      <c r="I42" s="150"/>
      <c r="J42" s="148"/>
      <c r="K42" s="149"/>
      <c r="L42" s="149"/>
      <c r="M42" s="149"/>
      <c r="N42" s="150"/>
      <c r="O42" s="151"/>
      <c r="P42" s="149"/>
      <c r="Q42" s="152"/>
      <c r="R42" s="153"/>
    </row>
    <row r="43" spans="1:18" x14ac:dyDescent="0.2">
      <c r="A43" s="146"/>
      <c r="B43" s="147">
        <v>2021</v>
      </c>
      <c r="C43" s="148"/>
      <c r="D43" s="149"/>
      <c r="E43" s="149"/>
      <c r="F43" s="149"/>
      <c r="G43" s="149"/>
      <c r="H43" s="149"/>
      <c r="I43" s="150"/>
      <c r="J43" s="148"/>
      <c r="K43" s="149"/>
      <c r="L43" s="149"/>
      <c r="M43" s="149"/>
      <c r="N43" s="150"/>
      <c r="O43" s="151"/>
      <c r="P43" s="149"/>
      <c r="Q43" s="152"/>
      <c r="R43" s="153"/>
    </row>
    <row r="44" spans="1:18" ht="12.75" thickBot="1" x14ac:dyDescent="0.25">
      <c r="A44" s="175"/>
      <c r="B44" s="161" t="s">
        <v>206</v>
      </c>
      <c r="C44" s="162"/>
      <c r="D44" s="163"/>
      <c r="E44" s="163"/>
      <c r="F44" s="163"/>
      <c r="G44" s="163"/>
      <c r="H44" s="163"/>
      <c r="I44" s="164"/>
      <c r="J44" s="162"/>
      <c r="K44" s="163"/>
      <c r="L44" s="163"/>
      <c r="M44" s="163"/>
      <c r="N44" s="164"/>
      <c r="O44" s="165"/>
      <c r="P44" s="163"/>
      <c r="Q44" s="166"/>
      <c r="R44" s="167"/>
    </row>
    <row r="45" spans="1:18" x14ac:dyDescent="0.2">
      <c r="A45" s="138" t="s">
        <v>65</v>
      </c>
      <c r="B45" s="139">
        <v>2019</v>
      </c>
      <c r="C45" s="140"/>
      <c r="D45" s="141"/>
      <c r="E45" s="141"/>
      <c r="F45" s="141"/>
      <c r="G45" s="141"/>
      <c r="H45" s="141"/>
      <c r="I45" s="142"/>
      <c r="J45" s="140"/>
      <c r="K45" s="141"/>
      <c r="L45" s="141"/>
      <c r="M45" s="141"/>
      <c r="N45" s="142"/>
      <c r="O45" s="143"/>
      <c r="P45" s="141"/>
      <c r="Q45" s="144"/>
      <c r="R45" s="145"/>
    </row>
    <row r="46" spans="1:18" x14ac:dyDescent="0.2">
      <c r="A46" s="146"/>
      <c r="B46" s="147">
        <v>2020</v>
      </c>
      <c r="C46" s="148"/>
      <c r="D46" s="149"/>
      <c r="E46" s="149"/>
      <c r="F46" s="149"/>
      <c r="G46" s="149"/>
      <c r="H46" s="149"/>
      <c r="I46" s="150"/>
      <c r="J46" s="148"/>
      <c r="K46" s="149"/>
      <c r="L46" s="149"/>
      <c r="M46" s="149"/>
      <c r="N46" s="150"/>
      <c r="O46" s="151"/>
      <c r="P46" s="149"/>
      <c r="Q46" s="152"/>
      <c r="R46" s="153"/>
    </row>
    <row r="47" spans="1:18" x14ac:dyDescent="0.2">
      <c r="A47" s="146"/>
      <c r="B47" s="147">
        <v>2021</v>
      </c>
      <c r="C47" s="148"/>
      <c r="D47" s="149"/>
      <c r="E47" s="149"/>
      <c r="F47" s="149"/>
      <c r="G47" s="149"/>
      <c r="H47" s="149"/>
      <c r="I47" s="150"/>
      <c r="J47" s="148"/>
      <c r="K47" s="149"/>
      <c r="L47" s="149"/>
      <c r="M47" s="149"/>
      <c r="N47" s="150"/>
      <c r="O47" s="151"/>
      <c r="P47" s="149"/>
      <c r="Q47" s="152"/>
      <c r="R47" s="153"/>
    </row>
    <row r="48" spans="1:18" ht="12.75" thickBot="1" x14ac:dyDescent="0.25">
      <c r="A48" s="175"/>
      <c r="B48" s="161" t="s">
        <v>206</v>
      </c>
      <c r="C48" s="162"/>
      <c r="D48" s="163"/>
      <c r="E48" s="163"/>
      <c r="F48" s="163"/>
      <c r="G48" s="163"/>
      <c r="H48" s="163"/>
      <c r="I48" s="164"/>
      <c r="J48" s="162"/>
      <c r="K48" s="163"/>
      <c r="L48" s="163"/>
      <c r="M48" s="163"/>
      <c r="N48" s="164"/>
      <c r="O48" s="165"/>
      <c r="P48" s="163"/>
      <c r="Q48" s="166"/>
      <c r="R48" s="167"/>
    </row>
    <row r="49" spans="1:18" x14ac:dyDescent="0.2">
      <c r="A49" s="138" t="s">
        <v>66</v>
      </c>
      <c r="B49" s="139">
        <v>2019</v>
      </c>
      <c r="C49" s="140"/>
      <c r="D49" s="141"/>
      <c r="E49" s="141"/>
      <c r="F49" s="141"/>
      <c r="G49" s="141"/>
      <c r="H49" s="141"/>
      <c r="I49" s="142"/>
      <c r="J49" s="140"/>
      <c r="K49" s="141"/>
      <c r="L49" s="141"/>
      <c r="M49" s="141"/>
      <c r="N49" s="142"/>
      <c r="O49" s="143"/>
      <c r="P49" s="141"/>
      <c r="Q49" s="144"/>
      <c r="R49" s="145"/>
    </row>
    <row r="50" spans="1:18" x14ac:dyDescent="0.2">
      <c r="A50" s="146"/>
      <c r="B50" s="147">
        <v>2020</v>
      </c>
      <c r="C50" s="148"/>
      <c r="D50" s="149"/>
      <c r="E50" s="149"/>
      <c r="F50" s="149"/>
      <c r="G50" s="149"/>
      <c r="H50" s="149"/>
      <c r="I50" s="150"/>
      <c r="J50" s="148"/>
      <c r="K50" s="149"/>
      <c r="L50" s="149"/>
      <c r="M50" s="149"/>
      <c r="N50" s="150"/>
      <c r="O50" s="151"/>
      <c r="P50" s="149"/>
      <c r="Q50" s="152"/>
      <c r="R50" s="153"/>
    </row>
    <row r="51" spans="1:18" x14ac:dyDescent="0.2">
      <c r="A51" s="146"/>
      <c r="B51" s="147">
        <v>2021</v>
      </c>
      <c r="C51" s="148"/>
      <c r="D51" s="149"/>
      <c r="E51" s="149"/>
      <c r="F51" s="149"/>
      <c r="G51" s="149"/>
      <c r="H51" s="149"/>
      <c r="I51" s="150"/>
      <c r="J51" s="148"/>
      <c r="K51" s="149"/>
      <c r="L51" s="149"/>
      <c r="M51" s="149"/>
      <c r="N51" s="150"/>
      <c r="O51" s="151"/>
      <c r="P51" s="149"/>
      <c r="Q51" s="152"/>
      <c r="R51" s="153"/>
    </row>
    <row r="52" spans="1:18" ht="12.75" thickBot="1" x14ac:dyDescent="0.25">
      <c r="A52" s="175"/>
      <c r="B52" s="161" t="s">
        <v>206</v>
      </c>
      <c r="C52" s="162"/>
      <c r="D52" s="163"/>
      <c r="E52" s="163"/>
      <c r="F52" s="163"/>
      <c r="G52" s="163"/>
      <c r="H52" s="163"/>
      <c r="I52" s="164"/>
      <c r="J52" s="162"/>
      <c r="K52" s="163"/>
      <c r="L52" s="163"/>
      <c r="M52" s="163"/>
      <c r="N52" s="164"/>
      <c r="O52" s="165"/>
      <c r="P52" s="163"/>
      <c r="Q52" s="166"/>
      <c r="R52" s="167"/>
    </row>
    <row r="53" spans="1:18" x14ac:dyDescent="0.2">
      <c r="A53" s="138" t="s">
        <v>67</v>
      </c>
      <c r="B53" s="139">
        <v>2019</v>
      </c>
      <c r="C53" s="140"/>
      <c r="D53" s="141"/>
      <c r="E53" s="141"/>
      <c r="F53" s="141"/>
      <c r="G53" s="141"/>
      <c r="H53" s="141"/>
      <c r="I53" s="142"/>
      <c r="J53" s="140"/>
      <c r="K53" s="141"/>
      <c r="L53" s="141"/>
      <c r="M53" s="141"/>
      <c r="N53" s="142"/>
      <c r="O53" s="143"/>
      <c r="P53" s="141"/>
      <c r="Q53" s="144"/>
      <c r="R53" s="145"/>
    </row>
    <row r="54" spans="1:18" x14ac:dyDescent="0.2">
      <c r="A54" s="146"/>
      <c r="B54" s="147">
        <v>2020</v>
      </c>
      <c r="C54" s="148"/>
      <c r="D54" s="149"/>
      <c r="E54" s="149"/>
      <c r="F54" s="149"/>
      <c r="G54" s="149"/>
      <c r="H54" s="149"/>
      <c r="I54" s="150"/>
      <c r="J54" s="148"/>
      <c r="K54" s="149"/>
      <c r="L54" s="149"/>
      <c r="M54" s="149"/>
      <c r="N54" s="150"/>
      <c r="O54" s="151"/>
      <c r="P54" s="149"/>
      <c r="Q54" s="152"/>
      <c r="R54" s="153"/>
    </row>
    <row r="55" spans="1:18" x14ac:dyDescent="0.2">
      <c r="A55" s="146"/>
      <c r="B55" s="147">
        <v>2021</v>
      </c>
      <c r="C55" s="148"/>
      <c r="D55" s="149"/>
      <c r="E55" s="149"/>
      <c r="F55" s="149"/>
      <c r="G55" s="149"/>
      <c r="H55" s="149"/>
      <c r="I55" s="150"/>
      <c r="J55" s="148"/>
      <c r="K55" s="149"/>
      <c r="L55" s="149"/>
      <c r="M55" s="149"/>
      <c r="N55" s="150"/>
      <c r="O55" s="151"/>
      <c r="P55" s="149"/>
      <c r="Q55" s="152"/>
      <c r="R55" s="153"/>
    </row>
    <row r="56" spans="1:18" ht="12.75" thickBot="1" x14ac:dyDescent="0.25">
      <c r="A56" s="175"/>
      <c r="B56" s="161" t="s">
        <v>206</v>
      </c>
      <c r="C56" s="162"/>
      <c r="D56" s="163"/>
      <c r="E56" s="163"/>
      <c r="F56" s="163"/>
      <c r="G56" s="163"/>
      <c r="H56" s="163"/>
      <c r="I56" s="164"/>
      <c r="J56" s="162"/>
      <c r="K56" s="163"/>
      <c r="L56" s="163"/>
      <c r="M56" s="163"/>
      <c r="N56" s="164"/>
      <c r="O56" s="165"/>
      <c r="P56" s="163"/>
      <c r="Q56" s="166"/>
      <c r="R56" s="167"/>
    </row>
    <row r="57" spans="1:18" x14ac:dyDescent="0.2">
      <c r="A57" s="138" t="s">
        <v>68</v>
      </c>
      <c r="B57" s="139">
        <v>2019</v>
      </c>
      <c r="C57" s="140"/>
      <c r="D57" s="141"/>
      <c r="E57" s="141"/>
      <c r="F57" s="141"/>
      <c r="G57" s="141"/>
      <c r="H57" s="141"/>
      <c r="I57" s="142"/>
      <c r="J57" s="140"/>
      <c r="K57" s="141"/>
      <c r="L57" s="141"/>
      <c r="M57" s="141"/>
      <c r="N57" s="142"/>
      <c r="O57" s="143"/>
      <c r="P57" s="141"/>
      <c r="Q57" s="144"/>
      <c r="R57" s="145"/>
    </row>
    <row r="58" spans="1:18" x14ac:dyDescent="0.2">
      <c r="A58" s="146"/>
      <c r="B58" s="147">
        <v>2020</v>
      </c>
      <c r="C58" s="148"/>
      <c r="D58" s="149"/>
      <c r="E58" s="149"/>
      <c r="F58" s="149"/>
      <c r="G58" s="149"/>
      <c r="H58" s="149"/>
      <c r="I58" s="150"/>
      <c r="J58" s="148"/>
      <c r="K58" s="149"/>
      <c r="L58" s="149"/>
      <c r="M58" s="149"/>
      <c r="N58" s="150"/>
      <c r="O58" s="151"/>
      <c r="P58" s="149"/>
      <c r="Q58" s="152"/>
      <c r="R58" s="153"/>
    </row>
    <row r="59" spans="1:18" x14ac:dyDescent="0.2">
      <c r="A59" s="146"/>
      <c r="B59" s="147">
        <v>2021</v>
      </c>
      <c r="C59" s="148"/>
      <c r="D59" s="149"/>
      <c r="E59" s="149"/>
      <c r="F59" s="149"/>
      <c r="G59" s="149"/>
      <c r="H59" s="149"/>
      <c r="I59" s="150"/>
      <c r="J59" s="148"/>
      <c r="K59" s="149"/>
      <c r="L59" s="149"/>
      <c r="M59" s="149"/>
      <c r="N59" s="150"/>
      <c r="O59" s="151"/>
      <c r="P59" s="149"/>
      <c r="Q59" s="152"/>
      <c r="R59" s="153"/>
    </row>
    <row r="60" spans="1:18" ht="12.75" thickBot="1" x14ac:dyDescent="0.25">
      <c r="A60" s="175"/>
      <c r="B60" s="161" t="s">
        <v>206</v>
      </c>
      <c r="C60" s="162"/>
      <c r="D60" s="163"/>
      <c r="E60" s="163"/>
      <c r="F60" s="163"/>
      <c r="G60" s="163"/>
      <c r="H60" s="163"/>
      <c r="I60" s="164"/>
      <c r="J60" s="162"/>
      <c r="K60" s="163"/>
      <c r="L60" s="163"/>
      <c r="M60" s="163"/>
      <c r="N60" s="164"/>
      <c r="O60" s="165"/>
      <c r="P60" s="163"/>
      <c r="Q60" s="166"/>
      <c r="R60" s="167"/>
    </row>
    <row r="61" spans="1:18" x14ac:dyDescent="0.2">
      <c r="A61" s="138" t="s">
        <v>69</v>
      </c>
      <c r="B61" s="139">
        <v>2019</v>
      </c>
      <c r="C61" s="140"/>
      <c r="D61" s="141"/>
      <c r="E61" s="141"/>
      <c r="F61" s="141"/>
      <c r="G61" s="141"/>
      <c r="H61" s="141"/>
      <c r="I61" s="142"/>
      <c r="J61" s="140"/>
      <c r="K61" s="141"/>
      <c r="L61" s="141"/>
      <c r="M61" s="141"/>
      <c r="N61" s="142"/>
      <c r="O61" s="143"/>
      <c r="P61" s="141"/>
      <c r="Q61" s="144"/>
      <c r="R61" s="145"/>
    </row>
    <row r="62" spans="1:18" x14ac:dyDescent="0.2">
      <c r="A62" s="146"/>
      <c r="B62" s="147">
        <v>2020</v>
      </c>
      <c r="C62" s="148"/>
      <c r="D62" s="149"/>
      <c r="E62" s="149"/>
      <c r="F62" s="149"/>
      <c r="G62" s="149"/>
      <c r="H62" s="149"/>
      <c r="I62" s="150"/>
      <c r="J62" s="148"/>
      <c r="K62" s="149"/>
      <c r="L62" s="149"/>
      <c r="M62" s="149"/>
      <c r="N62" s="150"/>
      <c r="O62" s="151"/>
      <c r="P62" s="149"/>
      <c r="Q62" s="152"/>
      <c r="R62" s="153"/>
    </row>
    <row r="63" spans="1:18" x14ac:dyDescent="0.2">
      <c r="A63" s="146"/>
      <c r="B63" s="147">
        <v>2021</v>
      </c>
      <c r="C63" s="148"/>
      <c r="D63" s="149"/>
      <c r="E63" s="149"/>
      <c r="F63" s="149"/>
      <c r="G63" s="149"/>
      <c r="H63" s="149"/>
      <c r="I63" s="150"/>
      <c r="J63" s="148"/>
      <c r="K63" s="149"/>
      <c r="L63" s="149"/>
      <c r="M63" s="149"/>
      <c r="N63" s="150"/>
      <c r="O63" s="151"/>
      <c r="P63" s="149"/>
      <c r="Q63" s="152"/>
      <c r="R63" s="153"/>
    </row>
    <row r="64" spans="1:18" ht="12.75" thickBot="1" x14ac:dyDescent="0.25">
      <c r="A64" s="175"/>
      <c r="B64" s="161" t="s">
        <v>206</v>
      </c>
      <c r="C64" s="162"/>
      <c r="D64" s="163"/>
      <c r="E64" s="163"/>
      <c r="F64" s="163"/>
      <c r="G64" s="163"/>
      <c r="H64" s="163"/>
      <c r="I64" s="164"/>
      <c r="J64" s="162"/>
      <c r="K64" s="163"/>
      <c r="L64" s="163"/>
      <c r="M64" s="163"/>
      <c r="N64" s="164"/>
      <c r="O64" s="165"/>
      <c r="P64" s="163"/>
      <c r="Q64" s="166"/>
      <c r="R64" s="167"/>
    </row>
    <row r="65" spans="1:18" x14ac:dyDescent="0.2">
      <c r="A65" s="138" t="s">
        <v>70</v>
      </c>
      <c r="B65" s="139">
        <v>2019</v>
      </c>
      <c r="C65" s="140"/>
      <c r="D65" s="141"/>
      <c r="E65" s="141"/>
      <c r="F65" s="141"/>
      <c r="G65" s="141"/>
      <c r="H65" s="141"/>
      <c r="I65" s="142"/>
      <c r="J65" s="140"/>
      <c r="K65" s="141"/>
      <c r="L65" s="141"/>
      <c r="M65" s="141"/>
      <c r="N65" s="142"/>
      <c r="O65" s="143"/>
      <c r="P65" s="141"/>
      <c r="Q65" s="144"/>
      <c r="R65" s="145"/>
    </row>
    <row r="66" spans="1:18" x14ac:dyDescent="0.2">
      <c r="A66" s="146"/>
      <c r="B66" s="147">
        <v>2020</v>
      </c>
      <c r="C66" s="148"/>
      <c r="D66" s="149"/>
      <c r="E66" s="149"/>
      <c r="F66" s="149"/>
      <c r="G66" s="149"/>
      <c r="H66" s="149"/>
      <c r="I66" s="150"/>
      <c r="J66" s="148"/>
      <c r="K66" s="149"/>
      <c r="L66" s="149"/>
      <c r="M66" s="149"/>
      <c r="N66" s="150"/>
      <c r="O66" s="151"/>
      <c r="P66" s="149"/>
      <c r="Q66" s="152"/>
      <c r="R66" s="153"/>
    </row>
    <row r="67" spans="1:18" x14ac:dyDescent="0.2">
      <c r="A67" s="146"/>
      <c r="B67" s="147">
        <v>2021</v>
      </c>
      <c r="C67" s="148"/>
      <c r="D67" s="149"/>
      <c r="E67" s="149"/>
      <c r="F67" s="149"/>
      <c r="G67" s="149"/>
      <c r="H67" s="149"/>
      <c r="I67" s="150"/>
      <c r="J67" s="148"/>
      <c r="K67" s="149"/>
      <c r="L67" s="149"/>
      <c r="M67" s="149"/>
      <c r="N67" s="150"/>
      <c r="O67" s="151"/>
      <c r="P67" s="149"/>
      <c r="Q67" s="152"/>
      <c r="R67" s="153"/>
    </row>
    <row r="68" spans="1:18" ht="12.75" thickBot="1" x14ac:dyDescent="0.25">
      <c r="A68" s="175"/>
      <c r="B68" s="161" t="s">
        <v>206</v>
      </c>
      <c r="C68" s="162"/>
      <c r="D68" s="163"/>
      <c r="E68" s="163"/>
      <c r="F68" s="163"/>
      <c r="G68" s="163"/>
      <c r="H68" s="163"/>
      <c r="I68" s="164"/>
      <c r="J68" s="162"/>
      <c r="K68" s="163"/>
      <c r="L68" s="163"/>
      <c r="M68" s="163"/>
      <c r="N68" s="164"/>
      <c r="O68" s="165"/>
      <c r="P68" s="163"/>
      <c r="Q68" s="166"/>
      <c r="R68" s="167"/>
    </row>
    <row r="69" spans="1:18" x14ac:dyDescent="0.2">
      <c r="A69" s="138" t="s">
        <v>71</v>
      </c>
      <c r="B69" s="139">
        <v>2019</v>
      </c>
      <c r="C69" s="140"/>
      <c r="D69" s="141"/>
      <c r="E69" s="141"/>
      <c r="F69" s="141"/>
      <c r="G69" s="141"/>
      <c r="H69" s="141"/>
      <c r="I69" s="142"/>
      <c r="J69" s="140"/>
      <c r="K69" s="141"/>
      <c r="L69" s="141"/>
      <c r="M69" s="141"/>
      <c r="N69" s="142"/>
      <c r="O69" s="143"/>
      <c r="P69" s="141"/>
      <c r="Q69" s="144"/>
      <c r="R69" s="145"/>
    </row>
    <row r="70" spans="1:18" x14ac:dyDescent="0.2">
      <c r="A70" s="146"/>
      <c r="B70" s="147">
        <v>2020</v>
      </c>
      <c r="C70" s="148"/>
      <c r="D70" s="149"/>
      <c r="E70" s="149"/>
      <c r="F70" s="149"/>
      <c r="G70" s="149"/>
      <c r="H70" s="149"/>
      <c r="I70" s="150"/>
      <c r="J70" s="148"/>
      <c r="K70" s="149"/>
      <c r="L70" s="149"/>
      <c r="M70" s="149"/>
      <c r="N70" s="150"/>
      <c r="O70" s="151"/>
      <c r="P70" s="149"/>
      <c r="Q70" s="152"/>
      <c r="R70" s="153"/>
    </row>
    <row r="71" spans="1:18" x14ac:dyDescent="0.2">
      <c r="A71" s="146"/>
      <c r="B71" s="147">
        <v>2021</v>
      </c>
      <c r="C71" s="148"/>
      <c r="D71" s="149"/>
      <c r="E71" s="149"/>
      <c r="F71" s="149"/>
      <c r="G71" s="149"/>
      <c r="H71" s="149"/>
      <c r="I71" s="150"/>
      <c r="J71" s="148"/>
      <c r="K71" s="149"/>
      <c r="L71" s="149"/>
      <c r="M71" s="149"/>
      <c r="N71" s="150"/>
      <c r="O71" s="151"/>
      <c r="P71" s="149"/>
      <c r="Q71" s="152"/>
      <c r="R71" s="153"/>
    </row>
    <row r="72" spans="1:18" ht="12.75" thickBot="1" x14ac:dyDescent="0.25">
      <c r="A72" s="175"/>
      <c r="B72" s="161" t="s">
        <v>206</v>
      </c>
      <c r="C72" s="162"/>
      <c r="D72" s="163"/>
      <c r="E72" s="163"/>
      <c r="F72" s="163"/>
      <c r="G72" s="163"/>
      <c r="H72" s="163"/>
      <c r="I72" s="164"/>
      <c r="J72" s="162"/>
      <c r="K72" s="163"/>
      <c r="L72" s="163"/>
      <c r="M72" s="163"/>
      <c r="N72" s="164"/>
      <c r="O72" s="165"/>
      <c r="P72" s="163"/>
      <c r="Q72" s="166"/>
      <c r="R72" s="167"/>
    </row>
    <row r="73" spans="1:18" x14ac:dyDescent="0.2">
      <c r="A73" s="138" t="s">
        <v>72</v>
      </c>
      <c r="B73" s="139">
        <v>2019</v>
      </c>
      <c r="C73" s="140"/>
      <c r="D73" s="141"/>
      <c r="E73" s="141"/>
      <c r="F73" s="141"/>
      <c r="G73" s="141"/>
      <c r="H73" s="141"/>
      <c r="I73" s="142"/>
      <c r="J73" s="140"/>
      <c r="K73" s="141"/>
      <c r="L73" s="141"/>
      <c r="M73" s="141"/>
      <c r="N73" s="142"/>
      <c r="O73" s="143"/>
      <c r="P73" s="141"/>
      <c r="Q73" s="144"/>
      <c r="R73" s="145"/>
    </row>
    <row r="74" spans="1:18" x14ac:dyDescent="0.2">
      <c r="A74" s="146"/>
      <c r="B74" s="147">
        <v>2020</v>
      </c>
      <c r="C74" s="148"/>
      <c r="D74" s="149"/>
      <c r="E74" s="149"/>
      <c r="F74" s="149"/>
      <c r="G74" s="149"/>
      <c r="H74" s="149"/>
      <c r="I74" s="150"/>
      <c r="J74" s="148"/>
      <c r="K74" s="149"/>
      <c r="L74" s="149"/>
      <c r="M74" s="149"/>
      <c r="N74" s="150"/>
      <c r="O74" s="151"/>
      <c r="P74" s="149"/>
      <c r="Q74" s="152"/>
      <c r="R74" s="153"/>
    </row>
    <row r="75" spans="1:18" x14ac:dyDescent="0.2">
      <c r="A75" s="146"/>
      <c r="B75" s="147">
        <v>2021</v>
      </c>
      <c r="C75" s="148"/>
      <c r="D75" s="149"/>
      <c r="E75" s="149"/>
      <c r="F75" s="149"/>
      <c r="G75" s="149"/>
      <c r="H75" s="149"/>
      <c r="I75" s="150"/>
      <c r="J75" s="148"/>
      <c r="K75" s="149"/>
      <c r="L75" s="149"/>
      <c r="M75" s="149"/>
      <c r="N75" s="150"/>
      <c r="O75" s="151"/>
      <c r="P75" s="149"/>
      <c r="Q75" s="152"/>
      <c r="R75" s="153"/>
    </row>
    <row r="76" spans="1:18" ht="12.75" thickBot="1" x14ac:dyDescent="0.25">
      <c r="A76" s="175"/>
      <c r="B76" s="161" t="s">
        <v>206</v>
      </c>
      <c r="C76" s="162"/>
      <c r="D76" s="163"/>
      <c r="E76" s="163"/>
      <c r="F76" s="163"/>
      <c r="G76" s="163"/>
      <c r="H76" s="163"/>
      <c r="I76" s="164"/>
      <c r="J76" s="162"/>
      <c r="K76" s="163"/>
      <c r="L76" s="163"/>
      <c r="M76" s="163"/>
      <c r="N76" s="164"/>
      <c r="O76" s="165"/>
      <c r="P76" s="163"/>
      <c r="Q76" s="166"/>
      <c r="R76" s="167"/>
    </row>
    <row r="77" spans="1:18" x14ac:dyDescent="0.2">
      <c r="A77" s="138" t="s">
        <v>73</v>
      </c>
      <c r="B77" s="139">
        <v>2019</v>
      </c>
      <c r="C77" s="140"/>
      <c r="D77" s="141"/>
      <c r="E77" s="141"/>
      <c r="F77" s="141"/>
      <c r="G77" s="141"/>
      <c r="H77" s="141"/>
      <c r="I77" s="142"/>
      <c r="J77" s="140"/>
      <c r="K77" s="141"/>
      <c r="L77" s="141"/>
      <c r="M77" s="141"/>
      <c r="N77" s="142"/>
      <c r="O77" s="143"/>
      <c r="P77" s="141"/>
      <c r="Q77" s="144"/>
      <c r="R77" s="145"/>
    </row>
    <row r="78" spans="1:18" x14ac:dyDescent="0.2">
      <c r="A78" s="146"/>
      <c r="B78" s="147">
        <v>2020</v>
      </c>
      <c r="C78" s="148"/>
      <c r="D78" s="149"/>
      <c r="E78" s="149"/>
      <c r="F78" s="149"/>
      <c r="G78" s="149"/>
      <c r="H78" s="149"/>
      <c r="I78" s="150"/>
      <c r="J78" s="148"/>
      <c r="K78" s="149"/>
      <c r="L78" s="149"/>
      <c r="M78" s="149"/>
      <c r="N78" s="150"/>
      <c r="O78" s="151"/>
      <c r="P78" s="149"/>
      <c r="Q78" s="152"/>
      <c r="R78" s="153"/>
    </row>
    <row r="79" spans="1:18" x14ac:dyDescent="0.2">
      <c r="A79" s="146"/>
      <c r="B79" s="147">
        <v>2021</v>
      </c>
      <c r="C79" s="148"/>
      <c r="D79" s="149"/>
      <c r="E79" s="149"/>
      <c r="F79" s="149"/>
      <c r="G79" s="149"/>
      <c r="H79" s="149"/>
      <c r="I79" s="150"/>
      <c r="J79" s="148"/>
      <c r="K79" s="149"/>
      <c r="L79" s="149"/>
      <c r="M79" s="149"/>
      <c r="N79" s="150"/>
      <c r="O79" s="151"/>
      <c r="P79" s="149"/>
      <c r="Q79" s="152"/>
      <c r="R79" s="153"/>
    </row>
    <row r="80" spans="1:18" ht="12.75" thickBot="1" x14ac:dyDescent="0.25">
      <c r="A80" s="175"/>
      <c r="B80" s="161" t="s">
        <v>206</v>
      </c>
      <c r="C80" s="162"/>
      <c r="D80" s="163"/>
      <c r="E80" s="163"/>
      <c r="F80" s="163"/>
      <c r="G80" s="163"/>
      <c r="H80" s="163"/>
      <c r="I80" s="164"/>
      <c r="J80" s="162"/>
      <c r="K80" s="163"/>
      <c r="L80" s="163"/>
      <c r="M80" s="163"/>
      <c r="N80" s="164"/>
      <c r="O80" s="165"/>
      <c r="P80" s="163"/>
      <c r="Q80" s="166"/>
      <c r="R80" s="167"/>
    </row>
    <row r="81" spans="1:18" x14ac:dyDescent="0.2">
      <c r="A81" s="138" t="s">
        <v>74</v>
      </c>
      <c r="B81" s="139">
        <v>2019</v>
      </c>
      <c r="C81" s="140"/>
      <c r="D81" s="141"/>
      <c r="E81" s="141"/>
      <c r="F81" s="141"/>
      <c r="G81" s="141"/>
      <c r="H81" s="141"/>
      <c r="I81" s="142"/>
      <c r="J81" s="140"/>
      <c r="K81" s="141"/>
      <c r="L81" s="141"/>
      <c r="M81" s="141"/>
      <c r="N81" s="142"/>
      <c r="O81" s="143"/>
      <c r="P81" s="141"/>
      <c r="Q81" s="144"/>
      <c r="R81" s="145"/>
    </row>
    <row r="82" spans="1:18" x14ac:dyDescent="0.2">
      <c r="A82" s="146"/>
      <c r="B82" s="147">
        <v>2020</v>
      </c>
      <c r="C82" s="148"/>
      <c r="D82" s="149"/>
      <c r="E82" s="149"/>
      <c r="F82" s="149"/>
      <c r="G82" s="149"/>
      <c r="H82" s="149"/>
      <c r="I82" s="150"/>
      <c r="J82" s="148"/>
      <c r="K82" s="149"/>
      <c r="L82" s="149"/>
      <c r="M82" s="149"/>
      <c r="N82" s="150"/>
      <c r="O82" s="151"/>
      <c r="P82" s="149"/>
      <c r="Q82" s="152"/>
      <c r="R82" s="153"/>
    </row>
    <row r="83" spans="1:18" x14ac:dyDescent="0.2">
      <c r="A83" s="146"/>
      <c r="B83" s="147">
        <v>2021</v>
      </c>
      <c r="C83" s="148"/>
      <c r="D83" s="149"/>
      <c r="E83" s="149"/>
      <c r="F83" s="149"/>
      <c r="G83" s="149"/>
      <c r="H83" s="149"/>
      <c r="I83" s="150"/>
      <c r="J83" s="148"/>
      <c r="K83" s="149"/>
      <c r="L83" s="149"/>
      <c r="M83" s="149"/>
      <c r="N83" s="150"/>
      <c r="O83" s="151"/>
      <c r="P83" s="149"/>
      <c r="Q83" s="152"/>
      <c r="R83" s="153"/>
    </row>
    <row r="84" spans="1:18" ht="12.75" thickBot="1" x14ac:dyDescent="0.25">
      <c r="A84" s="175"/>
      <c r="B84" s="161" t="s">
        <v>206</v>
      </c>
      <c r="C84" s="162"/>
      <c r="D84" s="163"/>
      <c r="E84" s="163"/>
      <c r="F84" s="163"/>
      <c r="G84" s="163"/>
      <c r="H84" s="163"/>
      <c r="I84" s="164"/>
      <c r="J84" s="162"/>
      <c r="K84" s="163"/>
      <c r="L84" s="163"/>
      <c r="M84" s="163"/>
      <c r="N84" s="164"/>
      <c r="O84" s="165"/>
      <c r="P84" s="163"/>
      <c r="Q84" s="166"/>
      <c r="R84" s="167"/>
    </row>
    <row r="85" spans="1:18" x14ac:dyDescent="0.2">
      <c r="A85" s="138" t="s">
        <v>75</v>
      </c>
      <c r="B85" s="139">
        <v>2019</v>
      </c>
      <c r="C85" s="140"/>
      <c r="D85" s="141"/>
      <c r="E85" s="141"/>
      <c r="F85" s="141"/>
      <c r="G85" s="141"/>
      <c r="H85" s="141"/>
      <c r="I85" s="142"/>
      <c r="J85" s="140"/>
      <c r="K85" s="141"/>
      <c r="L85" s="141"/>
      <c r="M85" s="141"/>
      <c r="N85" s="142"/>
      <c r="O85" s="143"/>
      <c r="P85" s="141"/>
      <c r="Q85" s="144"/>
      <c r="R85" s="145"/>
    </row>
    <row r="86" spans="1:18" x14ac:dyDescent="0.2">
      <c r="A86" s="146"/>
      <c r="B86" s="147">
        <v>2020</v>
      </c>
      <c r="C86" s="148"/>
      <c r="D86" s="149"/>
      <c r="E86" s="149"/>
      <c r="F86" s="149"/>
      <c r="G86" s="149"/>
      <c r="H86" s="149"/>
      <c r="I86" s="150"/>
      <c r="J86" s="148"/>
      <c r="K86" s="149"/>
      <c r="L86" s="149"/>
      <c r="M86" s="149"/>
      <c r="N86" s="150"/>
      <c r="O86" s="151"/>
      <c r="P86" s="149"/>
      <c r="Q86" s="152"/>
      <c r="R86" s="153"/>
    </row>
    <row r="87" spans="1:18" x14ac:dyDescent="0.2">
      <c r="A87" s="146"/>
      <c r="B87" s="147">
        <v>2021</v>
      </c>
      <c r="C87" s="148"/>
      <c r="D87" s="149"/>
      <c r="E87" s="149"/>
      <c r="F87" s="149"/>
      <c r="G87" s="149"/>
      <c r="H87" s="149"/>
      <c r="I87" s="150"/>
      <c r="J87" s="148"/>
      <c r="K87" s="149"/>
      <c r="L87" s="149"/>
      <c r="M87" s="149"/>
      <c r="N87" s="150"/>
      <c r="O87" s="151"/>
      <c r="P87" s="149"/>
      <c r="Q87" s="152"/>
      <c r="R87" s="153"/>
    </row>
    <row r="88" spans="1:18" ht="12.75" thickBot="1" x14ac:dyDescent="0.25">
      <c r="A88" s="175"/>
      <c r="B88" s="161" t="s">
        <v>206</v>
      </c>
      <c r="C88" s="162"/>
      <c r="D88" s="163"/>
      <c r="E88" s="163"/>
      <c r="F88" s="163"/>
      <c r="G88" s="163"/>
      <c r="H88" s="163"/>
      <c r="I88" s="164"/>
      <c r="J88" s="162"/>
      <c r="K88" s="163"/>
      <c r="L88" s="163"/>
      <c r="M88" s="163"/>
      <c r="N88" s="164"/>
      <c r="O88" s="165"/>
      <c r="P88" s="163"/>
      <c r="Q88" s="166"/>
      <c r="R88" s="167"/>
    </row>
    <row r="89" spans="1:18" x14ac:dyDescent="0.2">
      <c r="A89" s="138" t="s">
        <v>76</v>
      </c>
      <c r="B89" s="139">
        <v>2019</v>
      </c>
      <c r="C89" s="140"/>
      <c r="D89" s="141"/>
      <c r="E89" s="141"/>
      <c r="F89" s="141"/>
      <c r="G89" s="141"/>
      <c r="H89" s="141"/>
      <c r="I89" s="142"/>
      <c r="J89" s="140"/>
      <c r="K89" s="141"/>
      <c r="L89" s="141"/>
      <c r="M89" s="141"/>
      <c r="N89" s="142"/>
      <c r="O89" s="143"/>
      <c r="P89" s="141"/>
      <c r="Q89" s="144"/>
      <c r="R89" s="145"/>
    </row>
    <row r="90" spans="1:18" x14ac:dyDescent="0.2">
      <c r="A90" s="146"/>
      <c r="B90" s="147">
        <v>2020</v>
      </c>
      <c r="C90" s="148"/>
      <c r="D90" s="149"/>
      <c r="E90" s="149"/>
      <c r="F90" s="149"/>
      <c r="G90" s="149"/>
      <c r="H90" s="149"/>
      <c r="I90" s="150"/>
      <c r="J90" s="148"/>
      <c r="K90" s="149"/>
      <c r="L90" s="149"/>
      <c r="M90" s="149"/>
      <c r="N90" s="150"/>
      <c r="O90" s="151"/>
      <c r="P90" s="149"/>
      <c r="Q90" s="152"/>
      <c r="R90" s="153"/>
    </row>
    <row r="91" spans="1:18" x14ac:dyDescent="0.2">
      <c r="A91" s="146"/>
      <c r="B91" s="147">
        <v>2021</v>
      </c>
      <c r="C91" s="148"/>
      <c r="D91" s="149"/>
      <c r="E91" s="149"/>
      <c r="F91" s="149"/>
      <c r="G91" s="149"/>
      <c r="H91" s="149"/>
      <c r="I91" s="150"/>
      <c r="J91" s="148"/>
      <c r="K91" s="149"/>
      <c r="L91" s="149"/>
      <c r="M91" s="149"/>
      <c r="N91" s="150"/>
      <c r="O91" s="151"/>
      <c r="P91" s="149"/>
      <c r="Q91" s="152"/>
      <c r="R91" s="153"/>
    </row>
    <row r="92" spans="1:18" ht="12.75" thickBot="1" x14ac:dyDescent="0.25">
      <c r="A92" s="175"/>
      <c r="B92" s="161" t="s">
        <v>206</v>
      </c>
      <c r="C92" s="162"/>
      <c r="D92" s="163"/>
      <c r="E92" s="163"/>
      <c r="F92" s="163"/>
      <c r="G92" s="163"/>
      <c r="H92" s="163"/>
      <c r="I92" s="164"/>
      <c r="J92" s="162"/>
      <c r="K92" s="163"/>
      <c r="L92" s="163"/>
      <c r="M92" s="163"/>
      <c r="N92" s="164"/>
      <c r="O92" s="165"/>
      <c r="P92" s="163"/>
      <c r="Q92" s="166"/>
      <c r="R92" s="167"/>
    </row>
    <row r="93" spans="1:18" x14ac:dyDescent="0.2">
      <c r="A93" s="138" t="s">
        <v>77</v>
      </c>
      <c r="B93" s="139">
        <v>2019</v>
      </c>
      <c r="C93" s="140"/>
      <c r="D93" s="141"/>
      <c r="E93" s="141"/>
      <c r="F93" s="141"/>
      <c r="G93" s="141"/>
      <c r="H93" s="141"/>
      <c r="I93" s="142"/>
      <c r="J93" s="140"/>
      <c r="K93" s="141"/>
      <c r="L93" s="141"/>
      <c r="M93" s="141"/>
      <c r="N93" s="142"/>
      <c r="O93" s="143"/>
      <c r="P93" s="141"/>
      <c r="Q93" s="144"/>
      <c r="R93" s="145"/>
    </row>
    <row r="94" spans="1:18" x14ac:dyDescent="0.2">
      <c r="A94" s="146"/>
      <c r="B94" s="147">
        <v>2020</v>
      </c>
      <c r="C94" s="148"/>
      <c r="D94" s="149"/>
      <c r="E94" s="149"/>
      <c r="F94" s="149"/>
      <c r="G94" s="149"/>
      <c r="H94" s="149"/>
      <c r="I94" s="150"/>
      <c r="J94" s="148"/>
      <c r="K94" s="149"/>
      <c r="L94" s="149"/>
      <c r="M94" s="149"/>
      <c r="N94" s="150"/>
      <c r="O94" s="151"/>
      <c r="P94" s="149"/>
      <c r="Q94" s="152"/>
      <c r="R94" s="153"/>
    </row>
    <row r="95" spans="1:18" x14ac:dyDescent="0.2">
      <c r="A95" s="146"/>
      <c r="B95" s="147">
        <v>2021</v>
      </c>
      <c r="C95" s="148"/>
      <c r="D95" s="149"/>
      <c r="E95" s="149"/>
      <c r="F95" s="149"/>
      <c r="G95" s="149"/>
      <c r="H95" s="149"/>
      <c r="I95" s="150"/>
      <c r="J95" s="148"/>
      <c r="K95" s="149"/>
      <c r="L95" s="149"/>
      <c r="M95" s="149"/>
      <c r="N95" s="150"/>
      <c r="O95" s="151"/>
      <c r="P95" s="149"/>
      <c r="Q95" s="152"/>
      <c r="R95" s="153"/>
    </row>
    <row r="96" spans="1:18" ht="12.75" thickBot="1" x14ac:dyDescent="0.25">
      <c r="A96" s="175"/>
      <c r="B96" s="161" t="s">
        <v>206</v>
      </c>
      <c r="C96" s="162"/>
      <c r="D96" s="163"/>
      <c r="E96" s="163"/>
      <c r="F96" s="163"/>
      <c r="G96" s="163"/>
      <c r="H96" s="163"/>
      <c r="I96" s="164"/>
      <c r="J96" s="162"/>
      <c r="K96" s="163"/>
      <c r="L96" s="163"/>
      <c r="M96" s="163"/>
      <c r="N96" s="164"/>
      <c r="O96" s="165"/>
      <c r="P96" s="163"/>
      <c r="Q96" s="166"/>
      <c r="R96" s="167"/>
    </row>
    <row r="97" spans="1:18" x14ac:dyDescent="0.2">
      <c r="A97" s="138" t="s">
        <v>78</v>
      </c>
      <c r="B97" s="139">
        <v>2019</v>
      </c>
      <c r="C97" s="140"/>
      <c r="D97" s="141"/>
      <c r="E97" s="185">
        <v>2658291</v>
      </c>
      <c r="F97" s="141"/>
      <c r="G97" s="141"/>
      <c r="H97" s="141"/>
      <c r="I97" s="192">
        <f>SUM(C97:H97)</f>
        <v>2658291</v>
      </c>
      <c r="J97" s="140"/>
      <c r="K97" s="141"/>
      <c r="L97" s="141"/>
      <c r="M97" s="141"/>
      <c r="N97" s="142"/>
      <c r="O97" s="143"/>
      <c r="P97" s="141"/>
      <c r="Q97" s="194">
        <f>+I97+N97+P97</f>
        <v>2658291</v>
      </c>
      <c r="R97" s="189">
        <f>+Q97/Q105</f>
        <v>7.2102991705464319E-3</v>
      </c>
    </row>
    <row r="98" spans="1:18" x14ac:dyDescent="0.2">
      <c r="A98" s="146"/>
      <c r="B98" s="147">
        <v>2020</v>
      </c>
      <c r="C98" s="148"/>
      <c r="D98" s="149"/>
      <c r="E98" s="191">
        <v>2696533</v>
      </c>
      <c r="F98" s="149"/>
      <c r="G98" s="149"/>
      <c r="H98" s="149"/>
      <c r="I98" s="192">
        <f>SUM(C98:H98)</f>
        <v>2696533</v>
      </c>
      <c r="J98" s="148"/>
      <c r="K98" s="149"/>
      <c r="L98" s="149"/>
      <c r="M98" s="149"/>
      <c r="N98" s="150"/>
      <c r="O98" s="151"/>
      <c r="P98" s="149"/>
      <c r="Q98" s="194">
        <f>+I98+N98+P98</f>
        <v>2696533</v>
      </c>
      <c r="R98" s="195">
        <f>+Q98/Q106</f>
        <v>6.7161851049021776E-3</v>
      </c>
    </row>
    <row r="99" spans="1:18" x14ac:dyDescent="0.2">
      <c r="A99" s="146"/>
      <c r="B99" s="147">
        <v>2021</v>
      </c>
      <c r="C99" s="148"/>
      <c r="D99" s="149"/>
      <c r="E99" s="191">
        <v>2100681</v>
      </c>
      <c r="F99" s="149"/>
      <c r="G99" s="149"/>
      <c r="H99" s="149"/>
      <c r="I99" s="192">
        <f>SUM(C99:H99)</f>
        <v>2100681</v>
      </c>
      <c r="J99" s="148"/>
      <c r="K99" s="149"/>
      <c r="L99" s="149"/>
      <c r="M99" s="149"/>
      <c r="N99" s="150"/>
      <c r="O99" s="151"/>
      <c r="P99" s="149"/>
      <c r="Q99" s="194">
        <f>+I99+N99+P99</f>
        <v>2100681</v>
      </c>
      <c r="R99" s="195">
        <f>+Q99/Q107</f>
        <v>5.1359086376887315E-3</v>
      </c>
    </row>
    <row r="100" spans="1:18" ht="12.75" thickBot="1" x14ac:dyDescent="0.25">
      <c r="A100" s="175"/>
      <c r="B100" s="161" t="s">
        <v>206</v>
      </c>
      <c r="C100" s="162"/>
      <c r="D100" s="163"/>
      <c r="E100" s="198">
        <f>+E99/E98-1</f>
        <v>-0.22096966734692292</v>
      </c>
      <c r="F100" s="163"/>
      <c r="G100" s="163"/>
      <c r="H100" s="163"/>
      <c r="I100" s="198">
        <f>+I99/I98-1</f>
        <v>-0.22096966734692292</v>
      </c>
      <c r="J100" s="162"/>
      <c r="K100" s="163"/>
      <c r="L100" s="163"/>
      <c r="M100" s="163"/>
      <c r="N100" s="164"/>
      <c r="O100" s="165"/>
      <c r="P100" s="163"/>
      <c r="Q100" s="199">
        <f>+Q99/Q98-1</f>
        <v>-0.22096966734692292</v>
      </c>
      <c r="R100" s="167"/>
    </row>
    <row r="101" spans="1:18" x14ac:dyDescent="0.2">
      <c r="A101" s="138" t="s">
        <v>79</v>
      </c>
      <c r="B101" s="139">
        <v>2019</v>
      </c>
      <c r="C101" s="140"/>
      <c r="D101" s="141"/>
      <c r="E101" s="141"/>
      <c r="F101" s="141"/>
      <c r="G101" s="141"/>
      <c r="H101" s="141"/>
      <c r="I101" s="142"/>
      <c r="J101" s="140"/>
      <c r="K101" s="141"/>
      <c r="L101" s="141"/>
      <c r="M101" s="141"/>
      <c r="N101" s="142"/>
      <c r="O101" s="143"/>
      <c r="P101" s="141"/>
      <c r="Q101" s="144"/>
      <c r="R101" s="145"/>
    </row>
    <row r="102" spans="1:18" x14ac:dyDescent="0.2">
      <c r="A102" s="146"/>
      <c r="B102" s="147">
        <v>2020</v>
      </c>
      <c r="C102" s="148"/>
      <c r="D102" s="149"/>
      <c r="E102" s="149"/>
      <c r="F102" s="149"/>
      <c r="G102" s="149"/>
      <c r="H102" s="149"/>
      <c r="I102" s="150"/>
      <c r="J102" s="148"/>
      <c r="K102" s="149"/>
      <c r="L102" s="149"/>
      <c r="M102" s="149"/>
      <c r="N102" s="150"/>
      <c r="O102" s="151"/>
      <c r="P102" s="149"/>
      <c r="Q102" s="152"/>
      <c r="R102" s="153"/>
    </row>
    <row r="103" spans="1:18" x14ac:dyDescent="0.2">
      <c r="A103" s="146"/>
      <c r="B103" s="147">
        <v>2021</v>
      </c>
      <c r="C103" s="148"/>
      <c r="D103" s="149"/>
      <c r="E103" s="149"/>
      <c r="F103" s="149"/>
      <c r="G103" s="149"/>
      <c r="H103" s="149"/>
      <c r="I103" s="150"/>
      <c r="J103" s="148"/>
      <c r="K103" s="149"/>
      <c r="L103" s="149"/>
      <c r="M103" s="149"/>
      <c r="N103" s="150"/>
      <c r="O103" s="151"/>
      <c r="P103" s="149"/>
      <c r="Q103" s="152"/>
      <c r="R103" s="153"/>
    </row>
    <row r="104" spans="1:18" ht="12.75" thickBot="1" x14ac:dyDescent="0.25">
      <c r="A104" s="175"/>
      <c r="B104" s="161" t="s">
        <v>206</v>
      </c>
      <c r="C104" s="162"/>
      <c r="D104" s="163"/>
      <c r="E104" s="163"/>
      <c r="F104" s="163"/>
      <c r="G104" s="163"/>
      <c r="H104" s="163"/>
      <c r="I104" s="164"/>
      <c r="J104" s="162"/>
      <c r="K104" s="163"/>
      <c r="L104" s="163"/>
      <c r="M104" s="163"/>
      <c r="N104" s="164"/>
      <c r="O104" s="165"/>
      <c r="P104" s="163"/>
      <c r="Q104" s="166"/>
      <c r="R104" s="167"/>
    </row>
    <row r="105" spans="1:18" s="108" customFormat="1" x14ac:dyDescent="0.2">
      <c r="A105" s="178" t="s">
        <v>0</v>
      </c>
      <c r="B105" s="179">
        <v>2019</v>
      </c>
      <c r="C105" s="200"/>
      <c r="D105" s="197">
        <f>+D13+D97</f>
        <v>55634938</v>
      </c>
      <c r="E105" s="197">
        <f>+E13+E97</f>
        <v>2658291</v>
      </c>
      <c r="F105" s="197">
        <f>+F13+F97</f>
        <v>297688830</v>
      </c>
      <c r="G105" s="197"/>
      <c r="H105" s="197">
        <f>+H13+H97</f>
        <v>12691589</v>
      </c>
      <c r="I105" s="197">
        <f>+I13+I97</f>
        <v>368673648</v>
      </c>
      <c r="J105" s="200"/>
      <c r="K105" s="197"/>
      <c r="L105" s="197">
        <f>+L13+L97</f>
        <v>6061</v>
      </c>
      <c r="M105" s="197"/>
      <c r="N105" s="197">
        <f>+N13+N97</f>
        <v>6061</v>
      </c>
      <c r="O105" s="201"/>
      <c r="P105" s="197"/>
      <c r="Q105" s="197">
        <f>+Q13+Q97</f>
        <v>368679709</v>
      </c>
      <c r="R105" s="202">
        <f>+Q105/Q105</f>
        <v>1</v>
      </c>
    </row>
    <row r="106" spans="1:18" s="108" customFormat="1" x14ac:dyDescent="0.2">
      <c r="A106" s="180"/>
      <c r="B106" s="181">
        <v>2020</v>
      </c>
      <c r="C106" s="203"/>
      <c r="D106" s="197">
        <f t="shared" ref="D106:I107" si="0">+D14+D98</f>
        <v>55542560</v>
      </c>
      <c r="E106" s="197">
        <f t="shared" si="0"/>
        <v>2696533</v>
      </c>
      <c r="F106" s="197">
        <f t="shared" si="0"/>
        <v>294105360</v>
      </c>
      <c r="G106" s="197"/>
      <c r="H106" s="197">
        <f t="shared" si="0"/>
        <v>544691</v>
      </c>
      <c r="I106" s="197">
        <f t="shared" si="0"/>
        <v>352889144</v>
      </c>
      <c r="J106" s="203"/>
      <c r="K106" s="197"/>
      <c r="L106" s="197">
        <f>+L14+L98</f>
        <v>48608575</v>
      </c>
      <c r="M106" s="197"/>
      <c r="N106" s="197">
        <f>+N14+N98</f>
        <v>48608575</v>
      </c>
      <c r="O106" s="204"/>
      <c r="P106" s="194"/>
      <c r="Q106" s="197">
        <f>+Q14+Q98</f>
        <v>401497719</v>
      </c>
      <c r="R106" s="195">
        <f>+Q106/Q106</f>
        <v>1</v>
      </c>
    </row>
    <row r="107" spans="1:18" s="108" customFormat="1" x14ac:dyDescent="0.2">
      <c r="A107" s="180"/>
      <c r="B107" s="181">
        <v>2021</v>
      </c>
      <c r="C107" s="203"/>
      <c r="D107" s="197">
        <f t="shared" si="0"/>
        <v>81100190</v>
      </c>
      <c r="E107" s="197">
        <f t="shared" si="0"/>
        <v>2100681</v>
      </c>
      <c r="F107" s="197">
        <f t="shared" si="0"/>
        <v>257165566</v>
      </c>
      <c r="G107" s="197"/>
      <c r="H107" s="197">
        <f t="shared" si="0"/>
        <v>544691</v>
      </c>
      <c r="I107" s="197">
        <f t="shared" si="0"/>
        <v>340911128</v>
      </c>
      <c r="J107" s="203"/>
      <c r="K107" s="197"/>
      <c r="L107" s="197">
        <f>+L15+L99</f>
        <v>68107246</v>
      </c>
      <c r="M107" s="197"/>
      <c r="N107" s="197">
        <f>+N15+N99</f>
        <v>68107246</v>
      </c>
      <c r="O107" s="204"/>
      <c r="P107" s="194"/>
      <c r="Q107" s="197">
        <f>+Q15+Q99</f>
        <v>409018374</v>
      </c>
      <c r="R107" s="195">
        <f>+Q107/Q107</f>
        <v>1</v>
      </c>
    </row>
    <row r="108" spans="1:18" s="108" customFormat="1" ht="12.75" thickBot="1" x14ac:dyDescent="0.25">
      <c r="A108" s="182"/>
      <c r="B108" s="183" t="s">
        <v>206</v>
      </c>
      <c r="C108" s="205"/>
      <c r="D108" s="199">
        <f>+D107/D106-1</f>
        <v>0.46014497711304636</v>
      </c>
      <c r="E108" s="199">
        <f>+E107/E106-1</f>
        <v>-0.22096966734692292</v>
      </c>
      <c r="F108" s="199">
        <f>+F107/F106-1</f>
        <v>-0.12560054668843845</v>
      </c>
      <c r="G108" s="166"/>
      <c r="H108" s="199">
        <f>+H107/H106-1</f>
        <v>0</v>
      </c>
      <c r="I108" s="199">
        <f>+I107/I106-1</f>
        <v>-3.3942716016222896E-2</v>
      </c>
      <c r="J108" s="205"/>
      <c r="K108" s="199"/>
      <c r="L108" s="199">
        <f>+L107/L106-1</f>
        <v>0.40113644557570338</v>
      </c>
      <c r="M108" s="199"/>
      <c r="N108" s="199">
        <f>+N107/N106-1</f>
        <v>0.40113644557570338</v>
      </c>
      <c r="O108" s="206"/>
      <c r="P108" s="166"/>
      <c r="Q108" s="199">
        <f>+Q107/Q106-1</f>
        <v>1.8731501186934452E-2</v>
      </c>
      <c r="R108" s="167"/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 verticalCentered="1"/>
  <pageMargins left="0.25" right="0.25" top="0.75" bottom="0.75" header="0.3" footer="0.3"/>
  <pageSetup paperSize="9" scale="96" fitToHeight="0" orientation="landscape" r:id="rId1"/>
  <headerFooter alignWithMargins="0"/>
  <ignoredErrors>
    <ignoredError sqref="I97:I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23</vt:i4>
      </vt:variant>
    </vt:vector>
  </HeadingPairs>
  <TitlesOfParts>
    <vt:vector size="45" baseType="lpstr">
      <vt:lpstr>Índice</vt:lpstr>
      <vt:lpstr>F-01 .</vt:lpstr>
      <vt:lpstr>F-02.</vt:lpstr>
      <vt:lpstr>F-03.</vt:lpstr>
      <vt:lpstr>F-04.</vt:lpstr>
      <vt:lpstr>F-05.</vt:lpstr>
      <vt:lpstr>F-06</vt:lpstr>
      <vt:lpstr>F-07.</vt:lpstr>
      <vt:lpstr>F-08.</vt:lpstr>
      <vt:lpstr>F-09.</vt:lpstr>
      <vt:lpstr>F-10.</vt:lpstr>
      <vt:lpstr>F-11.</vt:lpstr>
      <vt:lpstr>F-12</vt:lpstr>
      <vt:lpstr>F-13</vt:lpstr>
      <vt:lpstr>F-14-2019</vt:lpstr>
      <vt:lpstr>F-14-2020</vt:lpstr>
      <vt:lpstr>F-142021</vt:lpstr>
      <vt:lpstr>F-15</vt:lpstr>
      <vt:lpstr>F-16</vt:lpstr>
      <vt:lpstr>F-17.</vt:lpstr>
      <vt:lpstr>F-18</vt:lpstr>
      <vt:lpstr>Hoja1</vt:lpstr>
      <vt:lpstr>'F-01 .'!Área_de_impresión</vt:lpstr>
      <vt:lpstr>'F-03.'!Área_de_impresión</vt:lpstr>
      <vt:lpstr>'F-04.'!Área_de_impresión</vt:lpstr>
      <vt:lpstr>'F-06'!Área_de_impresión</vt:lpstr>
      <vt:lpstr>'F-08.'!Área_de_impresión</vt:lpstr>
      <vt:lpstr>'F-09.'!Área_de_impresión</vt:lpstr>
      <vt:lpstr>'F-10.'!Área_de_impresión</vt:lpstr>
      <vt:lpstr>'F-11.'!Área_de_impresión</vt:lpstr>
      <vt:lpstr>'F-12'!Área_de_impresión</vt:lpstr>
      <vt:lpstr>'F-13'!Área_de_impresión</vt:lpstr>
      <vt:lpstr>'F-15'!Área_de_impresión</vt:lpstr>
      <vt:lpstr>'F-16'!Área_de_impresión</vt:lpstr>
      <vt:lpstr>Índice!Área_de_impresión</vt:lpstr>
      <vt:lpstr>'F-01 .'!Títulos_a_imprimir</vt:lpstr>
      <vt:lpstr>'F-03.'!Títulos_a_imprimir</vt:lpstr>
      <vt:lpstr>'F-08.'!Títulos_a_imprimir</vt:lpstr>
      <vt:lpstr>'F-09.'!Títulos_a_imprimir</vt:lpstr>
      <vt:lpstr>'F-14-2019'!Títulos_a_imprimir</vt:lpstr>
      <vt:lpstr>'F-14-2020'!Títulos_a_imprimir</vt:lpstr>
      <vt:lpstr>'F-142021'!Títulos_a_imprimir</vt:lpstr>
      <vt:lpstr>'F-17.'!Títulos_a_imprimir</vt:lpstr>
      <vt:lpstr>'F-18'!Títulos_a_imprimir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2020-09-30T17:29:01Z</cp:lastPrinted>
  <dcterms:created xsi:type="dcterms:W3CDTF">1998-08-20T20:27:58Z</dcterms:created>
  <dcterms:modified xsi:type="dcterms:W3CDTF">2020-10-20T23:40:06Z</dcterms:modified>
</cp:coreProperties>
</file>